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53" activeTab="0"/>
  </bookViews>
  <sheets>
    <sheet name="POPIS 2015" sheetId="1" r:id="rId1"/>
  </sheets>
  <definedNames>
    <definedName name="Excel_BuiltIn_Print_Area" localSheetId="0">'POPIS 2015'!$A$1:$F$116</definedName>
    <definedName name="_xlnm.Print_Area" localSheetId="0">'POPIS 2015'!$A$1:$F$118</definedName>
    <definedName name="_xlnm.Print_Titles" localSheetId="0">'POPIS 2015'!$1:$3</definedName>
  </definedNames>
  <calcPr fullCalcOnLoad="1"/>
</workbook>
</file>

<file path=xl/sharedStrings.xml><?xml version="1.0" encoding="utf-8"?>
<sst xmlns="http://schemas.openxmlformats.org/spreadsheetml/2006/main" count="129" uniqueCount="78">
  <si>
    <t>Opis dela</t>
  </si>
  <si>
    <t>e.m.</t>
  </si>
  <si>
    <t>Količina</t>
  </si>
  <si>
    <t>cena / enoto</t>
  </si>
  <si>
    <t>Znesek / EUR</t>
  </si>
  <si>
    <t>REKAPITULACIJA</t>
  </si>
  <si>
    <t>SKUPAJ</t>
  </si>
  <si>
    <t>PRIPRAVLJALNA DELA</t>
  </si>
  <si>
    <t>Zakoličenje trase kanalizacije z niveliranjem</t>
  </si>
  <si>
    <t>m1</t>
  </si>
  <si>
    <t>Naprava in postavitev gradbenih profilov za izvedbo kanalizacije</t>
  </si>
  <si>
    <t>kos</t>
  </si>
  <si>
    <t>Zakoličenje in zavarovanje obstoječih komunalnih vodov v prisotnosti upravljalca komunalnega voda
(ocenjeno)</t>
  </si>
  <si>
    <t xml:space="preserve">Rušenje obstoječih armiranobetonskih konstrukcij, komplet z nakladanjem in odvozom ruševin v ustrezno deponijo </t>
  </si>
  <si>
    <t>m3</t>
  </si>
  <si>
    <t>Zavarovanje prometa med gradnjo z vso potrebno opremo oziroma signalizacijo (postavitev zaščitne ograje in premostitvenih objektov za pešce in ostali promet). Obračun se bo vršil na podlagi dejansko porabljenega časa in materiala evidentiranega v gradbenem denvniku in potrjenega od nadzornega organa.</t>
  </si>
  <si>
    <t>Skupaj:</t>
  </si>
  <si>
    <t>EUR</t>
  </si>
  <si>
    <t>ZEMELJSKA DELA</t>
  </si>
  <si>
    <t>Rezanje asfaltnih površin vozišča, komplet z vsemi pomožnimi deli</t>
  </si>
  <si>
    <t>Rušenje asfaltnih površin vozišča, z nakladanjem na transportno sredstvo in odvoz na deponijo do 5km</t>
  </si>
  <si>
    <t>Površinski izkop humusa do globine 20cm z odrivom in razgrnitvijo ob strani do 10m</t>
  </si>
  <si>
    <r>
      <t>Strojni izkop jarkov za kanalizacijo v terenu III. ktg. Širine dna jarka 0.80m, globine do 4.0m, naklon brežin 75</t>
    </r>
    <r>
      <rPr>
        <sz val="9"/>
        <rFont val="Calibri"/>
        <family val="2"/>
      </rPr>
      <t>˚</t>
    </r>
    <r>
      <rPr>
        <sz val="9"/>
        <rFont val="Arial Narrow"/>
        <family val="2"/>
      </rPr>
      <t>.
Zemljina se odlaga 1.0m od roba gradbene jame</t>
    </r>
  </si>
  <si>
    <r>
      <t>Strojni izkop jarkov za kanalizacijo v terenu IV. ktg. Širine dna jarka 0.80m, globine do 4.0m, naklon brežin 75</t>
    </r>
    <r>
      <rPr>
        <sz val="9"/>
        <rFont val="Calibri"/>
        <family val="2"/>
      </rPr>
      <t>˚</t>
    </r>
    <r>
      <rPr>
        <sz val="9"/>
        <rFont val="Arial Narrow"/>
        <family val="2"/>
      </rPr>
      <t>.
Zemljina se odlaga 1.0m od roba gradbene jame</t>
    </r>
  </si>
  <si>
    <r>
      <t>Strojni izkop jarkov za kanalizacijo v terenu V. ktg. Širine dna jarka 0.80m, globine do 4.0m, naklon brežin 75</t>
    </r>
    <r>
      <rPr>
        <sz val="9"/>
        <rFont val="Calibri"/>
        <family val="2"/>
      </rPr>
      <t>˚</t>
    </r>
    <r>
      <rPr>
        <sz val="9"/>
        <rFont val="Arial Narrow"/>
        <family val="2"/>
      </rPr>
      <t>.
Zemljina se odlaga 1.0m od roba gradbene jame</t>
    </r>
  </si>
  <si>
    <r>
      <t>Dodatni strojni izkop za  jaške v terenu III. ktg. Globine do 2.0m, naklon brežin 75</t>
    </r>
    <r>
      <rPr>
        <sz val="9"/>
        <color indexed="8"/>
        <rFont val="Calibri"/>
        <family val="2"/>
      </rPr>
      <t>˚.</t>
    </r>
  </si>
  <si>
    <r>
      <t>Dodatni strojni izkop za jaške v terenu IV. ktg. Globine do 2.0m, naklon brežin 75</t>
    </r>
    <r>
      <rPr>
        <sz val="9"/>
        <color indexed="8"/>
        <rFont val="Calibri"/>
        <family val="2"/>
      </rPr>
      <t>˚.</t>
    </r>
  </si>
  <si>
    <r>
      <t>Dodatni strojni izkop za jaške v terenu V. ktg. Globine do 2.0m, naklon brežin 75</t>
    </r>
    <r>
      <rPr>
        <sz val="9"/>
        <color indexed="8"/>
        <rFont val="Calibri"/>
        <family val="2"/>
      </rPr>
      <t>˚.</t>
    </r>
  </si>
  <si>
    <r>
      <t>Dodatni ročni izkop za jaške v terenu III. ktg. Globine do 2.0m, naklon brežin 75</t>
    </r>
    <r>
      <rPr>
        <sz val="9"/>
        <color indexed="8"/>
        <rFont val="Calibri"/>
        <family val="2"/>
      </rPr>
      <t>˚.</t>
    </r>
  </si>
  <si>
    <r>
      <t>Dodatni ročni izkop za jaške v terenu IV. ktg. Globine do 2.0m, naklon brežin 75</t>
    </r>
    <r>
      <rPr>
        <sz val="9"/>
        <color indexed="8"/>
        <rFont val="Calibri"/>
        <family val="2"/>
      </rPr>
      <t>˚.</t>
    </r>
  </si>
  <si>
    <t>Ročni izkop zemljine III.ktg. globine do 2.0m na križanjih z ostalimi komunalnimi vodi ter izdelava priključkov z odmetom izkopanega materiala 1m od roba izkopa</t>
  </si>
  <si>
    <t>Ročni izkop zemljine IV.ktg. globine do 2.0m na križanjih z ostalimi komunalnimi vodi ter izdelavo priključkov z odmetom izkopanega materiala 1m od roba izkopa</t>
  </si>
  <si>
    <r>
      <t xml:space="preserve">Fino planiranje dna gredbenega jarka po globinski zakoličbi s točnostjo </t>
    </r>
    <r>
      <rPr>
        <sz val="9"/>
        <rFont val="Calibri"/>
        <family val="2"/>
      </rPr>
      <t>±</t>
    </r>
    <r>
      <rPr>
        <sz val="9"/>
        <rFont val="Arial Narrow"/>
        <family val="2"/>
      </rPr>
      <t>3.0cm</t>
    </r>
  </si>
  <si>
    <t>m2</t>
  </si>
  <si>
    <t>Črpanje vode iz jarkov med izkopom in montažo
(obračun po dejansko porabljenem času)</t>
  </si>
  <si>
    <t>ur</t>
  </si>
  <si>
    <t>Zasip kanalizacijskih cevi s peščenim materialom  granulacije 0/125mm (z dobavo materiala) ter ročno kompriminiranje v plasteh po 15cm do višine 30cm nad temenom cevi (zbitost 40MPa)</t>
  </si>
  <si>
    <t>Zasip kanalizacijskih cevi z materialom od izkopa ter ročno kompriminiranje v plasteh po 30cm do višine 40cm pod koto nivelete ceste (zbitost 40MPa)</t>
  </si>
  <si>
    <t>Zasip revizijskih jaškov s tamponskim drobljencem 0/32
(z dobavo materiala) ter ročno kompriminiranje v plasteh po 30cm</t>
  </si>
  <si>
    <t>Nakladanje in odvoz viška izkopanega materiala na deponijo do 5km</t>
  </si>
  <si>
    <t>Humusiranje, planiranje in zatravitev zelenic s humusnim materialom od izkopa, v sloju debeline 30cm</t>
  </si>
  <si>
    <t>Izdelava podboja pod državno cesto s podvrtavanjem v dolžini 20m in premerom 300mm, obložno cevjo in izdelavo delovnega platoja. Skupaj z vsemi potrebnimi deli in materialom za izvedbo podboja.</t>
  </si>
  <si>
    <t>MONTAŽNA DELA</t>
  </si>
  <si>
    <t>Dobava in polaganje PVC kanalizacijskih cevi DN250 SN4 na betonsko posteljico debeline 12cm z obbetoniranjem (po detajlu) - 0.27m3/m, polno obbetonirana.</t>
  </si>
  <si>
    <t>Dobava in vgradnja poliestrskih prefabriciranih revizijskih jaškov DN800 s priključki za cev DN250 ter tesnili (npr Regeneracija)
- betonski temelj C 16/20
- podložni beton pod LTŽ pokrovom C 12/15</t>
  </si>
  <si>
    <t>- globina od 1250mm do 2500mm</t>
  </si>
  <si>
    <t>- globina od 2500mm do 4500mm</t>
  </si>
  <si>
    <t>Dobava in montaža LTŽ pokrovov nosilnosti 400kN</t>
  </si>
  <si>
    <t>Dobava in montaža LTŽ pokrovov nosilnosti 125kN</t>
  </si>
  <si>
    <t>ZAKLJUČNA DELA</t>
  </si>
  <si>
    <t>Izpiranje kanala in jaškov po končanih delih</t>
  </si>
  <si>
    <t>Pregled zgrajene kanalizacije s kamero</t>
  </si>
  <si>
    <t>Preizkus tesnosti cevovoda po cevnih odsekih od jaška do jaška vključno z vsemi priključki po SIST EN1610. Preskus tesnosti mora izvestiakreditiran (registriran, usposobljen in od izvajalca neodvisen) preskusni laboratorij. izvajalec preskusov mora poročilu priložiti veljavno akreditacijsko listino ter veljavno dokazilo o umerjenosti merilnih instrumentov (kalibracijski test).</t>
  </si>
  <si>
    <t>Preizkus tesnosti vseh jaškov vključno z vsemi priključki po SIST EN1610. Preskus tesnosti mora izvestiakreditiran (registriran, usposobljen in od izvajalca neodvisen) preskusni laboratorij. izvajalec preskusov mora poročilu priložiti veljavno akreditacijsko listino ter veljavno dokazilo o umerjenosti merilnih instrumentov (kalibracijski test).</t>
  </si>
  <si>
    <t>Čiščenje delovišča po zaključku del</t>
  </si>
  <si>
    <t>ddv</t>
  </si>
  <si>
    <t>SKUPAJ Z DDV</t>
  </si>
  <si>
    <t>Izdelava tamponskega planuma</t>
  </si>
  <si>
    <t>Čiščenje in pobrizg cestišča z betonsko emulzijo</t>
  </si>
  <si>
    <t>Dobava in vgrajevanje AC 22 base B 50/70 A4 v debeilini  5 cm</t>
  </si>
  <si>
    <t>Dobava in vgrajevanje AC 8 base B 50/70 A4 v debeilini  3 cm</t>
  </si>
  <si>
    <t>Dobava in vgrajevanje AC 8 surf B50/70 A3- eruptivec v debelini 3 cm</t>
  </si>
  <si>
    <t>Dobava in vgrajevanje AC 11 surf B50/70 A4 v debelini 6 cm</t>
  </si>
  <si>
    <t>Dodatek za izdelavo mulde</t>
  </si>
  <si>
    <t>Rezkanje roba asfalta v širini do 30 cm</t>
  </si>
  <si>
    <t>Dobava in vgrajevanje AC 8 v različnih debelinah kot izravnava asfalta</t>
  </si>
  <si>
    <t>t</t>
  </si>
  <si>
    <t>m</t>
  </si>
  <si>
    <t>Izdelava nevezane nosilne plasti voziščne konstrukcije debeline 15cm s tamponskim drobljencem 0/32 (z dobavo materiala) ter ročno kompriminiranje v plasteh po 15cm, zbitost 80MPa</t>
  </si>
  <si>
    <t>Izdelava PID in geodetskega načrta</t>
  </si>
  <si>
    <t>Dobava in polaganje PVC kanalizacijskih cevi DN300 SN4 na betonsko posteljico debeline 12cm z obbetoniranjem (po detajlu) - 0.3m3/m, polno obbetonirana.</t>
  </si>
  <si>
    <t>Dobava in vgrajevanje betonskih revizijskih jaškov na meteorni kanalizaciji, globine do 1.6 m, z obdelavo mulde in priključkov</t>
  </si>
  <si>
    <t>Dobava in vgrajevanje betonskih požiralnikov z LTŽ rešetko 400kN, požiralniki premera 50 cm, z obdelavo dna in priključka</t>
  </si>
  <si>
    <t>Dobava in polaganje PVC kanalizacijskih cevi DN200 SN4 na betonsko posteljico debeline 12cm z obbetoniranjem (po detajlu) - 0.20 m3/m, polno obbetonirana.</t>
  </si>
  <si>
    <t xml:space="preserve">  </t>
  </si>
  <si>
    <t>Nepredvidena dela 5%</t>
  </si>
  <si>
    <t>68/09 KANALIZACIJA BUDANJE II FAZA - DOKONČANJE</t>
  </si>
  <si>
    <t xml:space="preserve">Št.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</si>
</sst>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\-#,##0.00"/>
    <numFmt numFmtId="173" formatCode="0."/>
    <numFmt numFmtId="174" formatCode="#,##0.000"/>
    <numFmt numFmtId="175" formatCode="#,###.00"/>
    <numFmt numFmtId="176" formatCode="#,##0.00_ ;\-#,##0.00\ "/>
  </numFmts>
  <fonts count="62">
    <font>
      <sz val="10"/>
      <name val="Arial CE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sz val="12"/>
      <name val="Times New Roman CE"/>
      <family val="1"/>
    </font>
    <font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Calibri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6"/>
      <color indexed="12"/>
      <name val="Arial"/>
      <family val="2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172" fontId="1" fillId="0" borderId="2">
      <alignment horizontal="right" vertical="top" wrapText="1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1" fillId="0" borderId="0" applyFill="0" applyBorder="0" applyAlignment="0" applyProtection="0"/>
    <xf numFmtId="0" fontId="0" fillId="23" borderId="6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7" applyNumberFormat="0" applyFill="0" applyAlignment="0" applyProtection="0"/>
    <xf numFmtId="0" fontId="56" fillId="30" borderId="8" applyNumberFormat="0" applyAlignment="0" applyProtection="0"/>
    <xf numFmtId="0" fontId="57" fillId="21" borderId="9" applyNumberFormat="0" applyAlignment="0" applyProtection="0"/>
    <xf numFmtId="0" fontId="58" fillId="31" borderId="0" applyNumberFormat="0" applyBorder="0" applyAlignment="0" applyProtection="0"/>
    <xf numFmtId="0" fontId="1" fillId="0" borderId="10">
      <alignment horizontal="left" vertical="top" wrapText="1"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9" applyNumberFormat="0" applyAlignment="0" applyProtection="0"/>
    <xf numFmtId="0" fontId="60" fillId="0" borderId="11" applyNumberFormat="0" applyFill="0" applyAlignment="0" applyProtection="0"/>
  </cellStyleXfs>
  <cellXfs count="180">
    <xf numFmtId="0" fontId="0" fillId="0" borderId="0" xfId="0" applyAlignment="1">
      <alignment/>
    </xf>
    <xf numFmtId="173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/>
    </xf>
    <xf numFmtId="4" fontId="12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13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Alignment="1">
      <alignment horizontal="right"/>
    </xf>
    <xf numFmtId="4" fontId="12" fillId="0" borderId="12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 wrapText="1"/>
    </xf>
    <xf numFmtId="4" fontId="14" fillId="0" borderId="12" xfId="0" applyNumberFormat="1" applyFont="1" applyFill="1" applyBorder="1" applyAlignment="1">
      <alignment vertical="top"/>
    </xf>
    <xf numFmtId="0" fontId="12" fillId="0" borderId="13" xfId="53" applyNumberFormat="1" applyFont="1" applyFill="1" applyBorder="1" applyAlignment="1">
      <alignment horizontal="justify" vertical="top" wrapText="1"/>
      <protection/>
    </xf>
    <xf numFmtId="0" fontId="14" fillId="0" borderId="13" xfId="0" applyFont="1" applyFill="1" applyBorder="1" applyAlignment="1">
      <alignment vertical="top" wrapText="1"/>
    </xf>
    <xf numFmtId="0" fontId="14" fillId="0" borderId="13" xfId="0" applyNumberFormat="1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horizontal="left" vertical="top"/>
    </xf>
    <xf numFmtId="4" fontId="18" fillId="0" borderId="12" xfId="0" applyNumberFormat="1" applyFont="1" applyFill="1" applyBorder="1" applyAlignment="1">
      <alignment vertical="top"/>
    </xf>
    <xf numFmtId="4" fontId="18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top"/>
    </xf>
    <xf numFmtId="4" fontId="4" fillId="0" borderId="14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4" fontId="61" fillId="0" borderId="12" xfId="0" applyNumberFormat="1" applyFont="1" applyFill="1" applyBorder="1" applyAlignment="1">
      <alignment horizontal="right" vertical="center"/>
    </xf>
    <xf numFmtId="0" fontId="4" fillId="0" borderId="12" xfId="51" applyFont="1" applyFill="1" applyBorder="1" applyAlignment="1">
      <alignment horizontal="left" vertical="top"/>
      <protection/>
    </xf>
    <xf numFmtId="4" fontId="61" fillId="0" borderId="12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left"/>
    </xf>
    <xf numFmtId="49" fontId="14" fillId="0" borderId="13" xfId="52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top"/>
    </xf>
    <xf numFmtId="0" fontId="8" fillId="0" borderId="15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4" fontId="13" fillId="0" borderId="17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3" xfId="52" applyNumberFormat="1" applyFont="1" applyFill="1" applyBorder="1" applyAlignment="1">
      <alignment horizontal="left" vertical="top" wrapText="1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4" fontId="12" fillId="0" borderId="14" xfId="0" applyNumberFormat="1" applyFont="1" applyFill="1" applyBorder="1" applyAlignment="1">
      <alignment horizontal="right" vertical="top"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top"/>
    </xf>
    <xf numFmtId="0" fontId="61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1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4" fillId="0" borderId="13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18" fillId="0" borderId="12" xfId="51" applyFont="1" applyFill="1" applyBorder="1" applyAlignment="1">
      <alignment horizontal="left" vertical="top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2" fillId="0" borderId="13" xfId="43" applyNumberFormat="1" applyFont="1" applyFill="1" applyBorder="1" applyAlignment="1">
      <alignment horizontal="justify" vertical="top" wrapText="1"/>
      <protection/>
    </xf>
    <xf numFmtId="0" fontId="4" fillId="0" borderId="20" xfId="0" applyNumberFormat="1" applyFont="1" applyFill="1" applyBorder="1" applyAlignment="1">
      <alignment horizontal="left" vertical="top"/>
    </xf>
    <xf numFmtId="0" fontId="12" fillId="0" borderId="21" xfId="53" applyNumberFormat="1" applyFont="1" applyFill="1" applyBorder="1" applyAlignment="1">
      <alignment horizontal="justify" vertical="top" wrapText="1"/>
      <protection/>
    </xf>
    <xf numFmtId="0" fontId="4" fillId="0" borderId="20" xfId="51" applyFont="1" applyFill="1" applyBorder="1" applyAlignment="1">
      <alignment horizontal="left" vertical="top"/>
      <protection/>
    </xf>
    <xf numFmtId="4" fontId="12" fillId="0" borderId="20" xfId="0" applyNumberFormat="1" applyFont="1" applyFill="1" applyBorder="1" applyAlignment="1">
      <alignment vertical="top"/>
    </xf>
    <xf numFmtId="4" fontId="4" fillId="0" borderId="20" xfId="0" applyNumberFormat="1" applyFont="1" applyFill="1" applyBorder="1" applyAlignment="1">
      <alignment horizontal="right" vertical="top"/>
    </xf>
    <xf numFmtId="0" fontId="4" fillId="0" borderId="14" xfId="0" applyNumberFormat="1" applyFont="1" applyFill="1" applyBorder="1" applyAlignment="1">
      <alignment horizontal="left" vertical="top"/>
    </xf>
    <xf numFmtId="4" fontId="4" fillId="0" borderId="18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/>
    </xf>
    <xf numFmtId="4" fontId="12" fillId="0" borderId="2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/>
    </xf>
    <xf numFmtId="4" fontId="12" fillId="0" borderId="20" xfId="0" applyNumberFormat="1" applyFont="1" applyFill="1" applyBorder="1" applyAlignment="1">
      <alignment horizontal="right" vertical="top"/>
    </xf>
    <xf numFmtId="4" fontId="4" fillId="0" borderId="21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left" vertical="top" wrapText="1"/>
    </xf>
    <xf numFmtId="4" fontId="12" fillId="0" borderId="22" xfId="0" applyNumberFormat="1" applyFont="1" applyFill="1" applyBorder="1" applyAlignment="1">
      <alignment horizontal="right" vertical="top"/>
    </xf>
    <xf numFmtId="4" fontId="4" fillId="0" borderId="22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horizontal="left" vertical="top"/>
    </xf>
    <xf numFmtId="4" fontId="22" fillId="0" borderId="0" xfId="0" applyNumberFormat="1" applyFont="1" applyFill="1" applyBorder="1" applyAlignment="1">
      <alignment horizontal="left" vertical="top"/>
    </xf>
    <xf numFmtId="4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9" fontId="8" fillId="0" borderId="16" xfId="0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vertical="top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4" fontId="25" fillId="0" borderId="16" xfId="0" applyNumberFormat="1" applyFont="1" applyFill="1" applyBorder="1" applyAlignment="1">
      <alignment vertical="top"/>
    </xf>
    <xf numFmtId="4" fontId="25" fillId="0" borderId="17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Keš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evtralno" xfId="42"/>
    <cellStyle name="Normal 10" xfId="43"/>
    <cellStyle name="Normal 11" xfId="44"/>
    <cellStyle name="Normal 12" xfId="45"/>
    <cellStyle name="Normal 2" xfId="46"/>
    <cellStyle name="Normal 3" xfId="47"/>
    <cellStyle name="Normal 4" xfId="48"/>
    <cellStyle name="Normal 5" xfId="49"/>
    <cellStyle name="Normal 6" xfId="50"/>
    <cellStyle name="Normal 7" xfId="51"/>
    <cellStyle name="Normal 8" xfId="52"/>
    <cellStyle name="Normal 9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ekst-levo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showZeros="0" tabSelected="1" zoomScale="150" zoomScaleNormal="150" zoomScaleSheetLayoutView="12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94" customWidth="1"/>
    <col min="2" max="2" width="62.00390625" style="95" customWidth="1"/>
    <col min="3" max="3" width="4.25390625" style="96" customWidth="1"/>
    <col min="4" max="4" width="10.625" style="96" customWidth="1"/>
    <col min="5" max="5" width="9.125" style="98" customWidth="1"/>
    <col min="6" max="6" width="10.875" style="98" customWidth="1"/>
    <col min="7" max="7" width="0" style="25" hidden="1" customWidth="1"/>
    <col min="8" max="8" width="5.375" style="26" customWidth="1"/>
    <col min="9" max="9" width="9.00390625" style="27" customWidth="1"/>
    <col min="10" max="10" width="11.625" style="27" customWidth="1"/>
    <col min="11" max="11" width="1.00390625" style="27" customWidth="1"/>
    <col min="12" max="12" width="5.625" style="27" customWidth="1"/>
    <col min="13" max="20" width="1.00390625" style="27" customWidth="1"/>
    <col min="21" max="24" width="1.00390625" style="28" customWidth="1"/>
    <col min="25" max="26" width="1.37890625" style="29" customWidth="1"/>
    <col min="27" max="16384" width="9.125" style="25" customWidth="1"/>
  </cols>
  <sheetData>
    <row r="1" spans="1:26" s="112" customFormat="1" ht="12.75" customHeight="1">
      <c r="A1" s="179" t="s">
        <v>76</v>
      </c>
      <c r="B1" s="179"/>
      <c r="C1" s="179"/>
      <c r="D1" s="179"/>
      <c r="E1" s="106"/>
      <c r="F1" s="106"/>
      <c r="G1" s="107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10"/>
      <c r="W1" s="110"/>
      <c r="X1" s="110"/>
      <c r="Y1" s="111"/>
      <c r="Z1" s="111"/>
    </row>
    <row r="2" spans="1:26" s="99" customFormat="1" ht="22.5">
      <c r="A2" s="1" t="s">
        <v>77</v>
      </c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  <c r="H2" s="100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  <c r="V2" s="114"/>
      <c r="W2" s="114"/>
      <c r="X2" s="114"/>
      <c r="Y2" s="115"/>
      <c r="Z2" s="115"/>
    </row>
    <row r="3" spans="1:26" s="42" customFormat="1" ht="11.25">
      <c r="A3" s="7"/>
      <c r="B3" s="8"/>
      <c r="C3" s="9"/>
      <c r="D3" s="10"/>
      <c r="E3" s="11"/>
      <c r="F3" s="12"/>
      <c r="H3" s="43"/>
      <c r="I3" s="44"/>
      <c r="J3" s="44"/>
      <c r="K3" s="44"/>
      <c r="L3" s="45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6"/>
      <c r="Z3" s="46"/>
    </row>
    <row r="4" spans="1:26" s="42" customFormat="1" ht="11.25">
      <c r="A4" s="86"/>
      <c r="B4" s="40" t="s">
        <v>5</v>
      </c>
      <c r="C4" s="9"/>
      <c r="D4" s="90"/>
      <c r="E4" s="79"/>
      <c r="F4" s="79"/>
      <c r="H4" s="43"/>
      <c r="I4" s="116"/>
      <c r="J4" s="116"/>
      <c r="K4" s="116"/>
      <c r="L4" s="116"/>
      <c r="M4" s="116"/>
      <c r="N4" s="116"/>
      <c r="O4" s="116"/>
      <c r="P4" s="116"/>
      <c r="Q4" s="44"/>
      <c r="R4" s="44"/>
      <c r="S4" s="44"/>
      <c r="T4" s="44"/>
      <c r="U4" s="45"/>
      <c r="V4" s="45"/>
      <c r="W4" s="45"/>
      <c r="X4" s="45"/>
      <c r="Y4" s="46"/>
      <c r="Z4" s="46"/>
    </row>
    <row r="5" spans="1:16" ht="11.25">
      <c r="A5" s="13">
        <f>A25</f>
        <v>1</v>
      </c>
      <c r="B5" s="13" t="str">
        <f>B25</f>
        <v>PRIPRAVLJALNA DELA</v>
      </c>
      <c r="C5" s="9"/>
      <c r="D5" s="14"/>
      <c r="E5" s="14"/>
      <c r="F5" s="14">
        <f>F32</f>
        <v>0</v>
      </c>
      <c r="I5" s="61"/>
      <c r="J5" s="61"/>
      <c r="K5" s="61"/>
      <c r="L5" s="61"/>
      <c r="M5" s="61"/>
      <c r="N5" s="61"/>
      <c r="O5" s="61"/>
      <c r="P5" s="61"/>
    </row>
    <row r="6" spans="1:16" ht="11.25">
      <c r="A6" s="13">
        <f>A34</f>
        <v>2</v>
      </c>
      <c r="B6" s="13" t="str">
        <f>B34</f>
        <v>ZEMELJSKA DELA</v>
      </c>
      <c r="C6" s="13"/>
      <c r="D6" s="13"/>
      <c r="E6" s="15"/>
      <c r="F6" s="14">
        <f>F72</f>
        <v>0</v>
      </c>
      <c r="I6" s="61"/>
      <c r="J6" s="61"/>
      <c r="K6" s="61"/>
      <c r="L6" s="61"/>
      <c r="M6" s="61"/>
      <c r="N6" s="61"/>
      <c r="O6" s="61"/>
      <c r="P6" s="61"/>
    </row>
    <row r="7" spans="1:16" ht="11.25">
      <c r="A7" s="13">
        <f>A74</f>
        <v>3</v>
      </c>
      <c r="B7" s="13" t="str">
        <f>B74</f>
        <v>MONTAŽNA DELA</v>
      </c>
      <c r="C7" s="13"/>
      <c r="D7" s="13"/>
      <c r="E7" s="15"/>
      <c r="F7" s="14">
        <f>F93</f>
        <v>0</v>
      </c>
      <c r="I7" s="61"/>
      <c r="J7" s="61"/>
      <c r="K7" s="61"/>
      <c r="L7" s="61"/>
      <c r="M7" s="61"/>
      <c r="N7" s="61"/>
      <c r="O7" s="61"/>
      <c r="P7" s="61"/>
    </row>
    <row r="8" spans="1:16" ht="11.25">
      <c r="A8" s="13">
        <f>A95</f>
        <v>4</v>
      </c>
      <c r="B8" s="13" t="str">
        <f>B95</f>
        <v>ZAKLJUČNA DELA</v>
      </c>
      <c r="C8" s="13"/>
      <c r="D8" s="13"/>
      <c r="E8" s="15"/>
      <c r="F8" s="14">
        <f>F116</f>
        <v>0</v>
      </c>
      <c r="I8" s="61"/>
      <c r="J8" s="61"/>
      <c r="K8" s="61"/>
      <c r="L8" s="61"/>
      <c r="M8" s="61"/>
      <c r="N8" s="61"/>
      <c r="O8" s="61"/>
      <c r="P8" s="61"/>
    </row>
    <row r="9" spans="1:16" ht="11.25">
      <c r="A9" s="13"/>
      <c r="B9" s="13" t="s">
        <v>75</v>
      </c>
      <c r="C9" s="13"/>
      <c r="D9" s="13"/>
      <c r="E9" s="15"/>
      <c r="F9" s="14">
        <f>0.05*(F5+F6+F7+F8)</f>
        <v>0</v>
      </c>
      <c r="I9" s="61"/>
      <c r="J9" s="61"/>
      <c r="K9" s="61"/>
      <c r="L9" s="61"/>
      <c r="M9" s="61"/>
      <c r="N9" s="61"/>
      <c r="O9" s="61"/>
      <c r="P9" s="61"/>
    </row>
    <row r="10" spans="1:16" ht="11.25">
      <c r="A10" s="13"/>
      <c r="B10" s="13"/>
      <c r="C10" s="13"/>
      <c r="D10" s="13"/>
      <c r="E10" s="15"/>
      <c r="F10" s="14"/>
      <c r="I10" s="61"/>
      <c r="J10" s="61"/>
      <c r="K10" s="61"/>
      <c r="L10" s="61"/>
      <c r="M10" s="61"/>
      <c r="N10" s="61"/>
      <c r="O10" s="61"/>
      <c r="P10" s="61"/>
    </row>
    <row r="11" spans="1:24" s="167" customFormat="1" ht="12.75">
      <c r="A11" s="164"/>
      <c r="B11" s="164" t="s">
        <v>5</v>
      </c>
      <c r="C11" s="164"/>
      <c r="D11" s="164"/>
      <c r="E11" s="165"/>
      <c r="F11" s="166"/>
      <c r="H11" s="168"/>
      <c r="I11" s="169"/>
      <c r="J11" s="169"/>
      <c r="K11" s="169"/>
      <c r="L11" s="169"/>
      <c r="M11" s="169"/>
      <c r="N11" s="169"/>
      <c r="O11" s="169"/>
      <c r="P11" s="169"/>
      <c r="Q11" s="170"/>
      <c r="R11" s="170"/>
      <c r="S11" s="170"/>
      <c r="T11" s="170"/>
      <c r="U11" s="171"/>
      <c r="V11" s="171"/>
      <c r="W11" s="171"/>
      <c r="X11" s="171"/>
    </row>
    <row r="12" spans="1:26" s="88" customFormat="1" ht="11.25">
      <c r="A12" s="16"/>
      <c r="B12" s="17"/>
      <c r="C12" s="18"/>
      <c r="D12" s="19"/>
      <c r="E12" s="20"/>
      <c r="F12" s="14"/>
      <c r="H12" s="89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19"/>
      <c r="W12" s="119"/>
      <c r="X12" s="119"/>
      <c r="Y12" s="120"/>
      <c r="Z12" s="120"/>
    </row>
    <row r="13" spans="1:26" s="69" customFormat="1" ht="12" thickBot="1">
      <c r="A13" s="86"/>
      <c r="B13" s="86" t="s">
        <v>6</v>
      </c>
      <c r="C13" s="86"/>
      <c r="D13" s="86"/>
      <c r="E13" s="86"/>
      <c r="F13" s="121">
        <f>SUM(F5:F12)</f>
        <v>0</v>
      </c>
      <c r="H13" s="70"/>
      <c r="I13" s="71"/>
      <c r="J13" s="71"/>
      <c r="K13" s="71"/>
      <c r="L13" s="71"/>
      <c r="M13" s="71"/>
      <c r="N13" s="71"/>
      <c r="O13" s="71"/>
      <c r="P13" s="71"/>
      <c r="Q13" s="72"/>
      <c r="R13" s="72"/>
      <c r="S13" s="72"/>
      <c r="T13" s="72"/>
      <c r="U13" s="73"/>
      <c r="V13" s="73"/>
      <c r="W13" s="73"/>
      <c r="X13" s="73"/>
      <c r="Y13" s="74"/>
      <c r="Z13" s="74"/>
    </row>
    <row r="14" spans="1:26" s="69" customFormat="1" ht="12" thickBot="1">
      <c r="A14" s="86"/>
      <c r="B14" s="91" t="s">
        <v>55</v>
      </c>
      <c r="C14" s="172">
        <v>0.22</v>
      </c>
      <c r="D14" s="92"/>
      <c r="E14" s="92"/>
      <c r="F14" s="93">
        <f>+F13*C14</f>
        <v>0</v>
      </c>
      <c r="H14" s="70"/>
      <c r="I14" s="71"/>
      <c r="J14" s="71"/>
      <c r="K14" s="71"/>
      <c r="L14" s="71"/>
      <c r="M14" s="71"/>
      <c r="N14" s="71"/>
      <c r="O14" s="71"/>
      <c r="P14" s="71"/>
      <c r="Q14" s="72"/>
      <c r="R14" s="72"/>
      <c r="S14" s="72"/>
      <c r="T14" s="72"/>
      <c r="U14" s="73"/>
      <c r="V14" s="73"/>
      <c r="W14" s="73"/>
      <c r="X14" s="73"/>
      <c r="Y14" s="74"/>
      <c r="Z14" s="74"/>
    </row>
    <row r="15" spans="2:6" ht="12" thickBot="1">
      <c r="B15" s="13"/>
      <c r="C15" s="9"/>
      <c r="D15" s="122"/>
      <c r="E15" s="41"/>
      <c r="F15" s="14"/>
    </row>
    <row r="16" spans="2:27" ht="13.5" thickBot="1">
      <c r="B16" s="173" t="s">
        <v>56</v>
      </c>
      <c r="C16" s="174"/>
      <c r="D16" s="175"/>
      <c r="E16" s="176"/>
      <c r="F16" s="177">
        <f>SUM(F13:F15)</f>
        <v>0</v>
      </c>
      <c r="I16" s="44"/>
      <c r="J16" s="44"/>
      <c r="K16" s="44"/>
      <c r="L16" s="44"/>
      <c r="M16" s="44"/>
      <c r="N16" s="44"/>
      <c r="O16" s="44"/>
      <c r="Y16" s="28"/>
      <c r="Z16" s="28"/>
      <c r="AA16" s="28"/>
    </row>
    <row r="17" spans="1:27" s="112" customFormat="1" ht="11.25">
      <c r="A17" s="123"/>
      <c r="B17" s="124"/>
      <c r="C17" s="78"/>
      <c r="D17" s="124"/>
      <c r="E17" s="81"/>
      <c r="F17" s="81"/>
      <c r="H17" s="125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110"/>
      <c r="W17" s="110"/>
      <c r="X17" s="110"/>
      <c r="Y17" s="110"/>
      <c r="Z17" s="110"/>
      <c r="AA17" s="110"/>
    </row>
    <row r="18" spans="2:29" ht="11.25">
      <c r="B18" s="122"/>
      <c r="C18" s="9"/>
      <c r="D18" s="122"/>
      <c r="E18" s="41"/>
      <c r="F18" s="41"/>
      <c r="AC18" s="80"/>
    </row>
    <row r="19" spans="2:6" ht="11.25">
      <c r="B19" s="122"/>
      <c r="C19" s="9"/>
      <c r="D19" s="122"/>
      <c r="E19" s="41"/>
      <c r="F19" s="41"/>
    </row>
    <row r="20" spans="4:6" ht="11.25">
      <c r="D20" s="95"/>
      <c r="E20" s="97"/>
      <c r="F20" s="97"/>
    </row>
    <row r="21" spans="4:6" ht="11.25">
      <c r="D21" s="95"/>
      <c r="E21" s="97"/>
      <c r="F21" s="97"/>
    </row>
    <row r="22" spans="4:6" ht="11.25">
      <c r="D22" s="95"/>
      <c r="E22" s="97"/>
      <c r="F22" s="97"/>
    </row>
    <row r="23" spans="4:6" ht="11.25">
      <c r="D23" s="95"/>
      <c r="E23" s="97"/>
      <c r="F23" s="97"/>
    </row>
    <row r="24" spans="4:6" ht="11.25">
      <c r="D24" s="95"/>
      <c r="E24" s="97"/>
      <c r="F24" s="97"/>
    </row>
    <row r="25" spans="1:26" s="42" customFormat="1" ht="11.25">
      <c r="A25" s="86">
        <v>1</v>
      </c>
      <c r="B25" s="40" t="s">
        <v>7</v>
      </c>
      <c r="C25" s="9"/>
      <c r="D25" s="13"/>
      <c r="E25" s="12"/>
      <c r="F25" s="12"/>
      <c r="H25" s="43"/>
      <c r="I25" s="44"/>
      <c r="J25" s="44"/>
      <c r="K25" s="44"/>
      <c r="L25" s="45"/>
      <c r="M25" s="44"/>
      <c r="N25" s="44"/>
      <c r="O25" s="44"/>
      <c r="P25" s="44"/>
      <c r="Q25" s="44"/>
      <c r="R25" s="44"/>
      <c r="S25" s="44"/>
      <c r="T25" s="44"/>
      <c r="U25" s="45"/>
      <c r="V25" s="45"/>
      <c r="W25" s="45"/>
      <c r="X25" s="45"/>
      <c r="Y25" s="46"/>
      <c r="Z25" s="46"/>
    </row>
    <row r="26" spans="1:12" ht="11.25">
      <c r="A26" s="21">
        <v>1001</v>
      </c>
      <c r="B26" s="126" t="s">
        <v>8</v>
      </c>
      <c r="C26" s="22" t="s">
        <v>9</v>
      </c>
      <c r="D26" s="23">
        <v>620</v>
      </c>
      <c r="E26" s="23"/>
      <c r="F26" s="24">
        <f>(D26*E26)</f>
        <v>0</v>
      </c>
      <c r="L26" s="28"/>
    </row>
    <row r="27" spans="1:6" ht="11.25">
      <c r="A27" s="21">
        <f>A26+1</f>
        <v>1002</v>
      </c>
      <c r="B27" s="35" t="s">
        <v>10</v>
      </c>
      <c r="C27" s="22" t="s">
        <v>11</v>
      </c>
      <c r="D27" s="127">
        <v>20</v>
      </c>
      <c r="E27" s="23"/>
      <c r="F27" s="24">
        <f>(D27*E27)</f>
        <v>0</v>
      </c>
    </row>
    <row r="28" spans="1:12" ht="11.25">
      <c r="A28" s="21"/>
      <c r="B28" s="30"/>
      <c r="C28" s="31"/>
      <c r="D28" s="32"/>
      <c r="E28" s="23"/>
      <c r="F28" s="24"/>
      <c r="L28" s="28"/>
    </row>
    <row r="29" spans="1:6" ht="33.75">
      <c r="A29" s="21">
        <f>A27+1</f>
        <v>1003</v>
      </c>
      <c r="B29" s="35" t="s">
        <v>12</v>
      </c>
      <c r="C29" s="22" t="s">
        <v>11</v>
      </c>
      <c r="D29" s="127">
        <v>1</v>
      </c>
      <c r="E29" s="23"/>
      <c r="F29" s="24">
        <f>(D29*E29)</f>
        <v>0</v>
      </c>
    </row>
    <row r="30" spans="1:6" ht="22.5">
      <c r="A30" s="21">
        <f>A29+1</f>
        <v>1004</v>
      </c>
      <c r="B30" s="35" t="s">
        <v>13</v>
      </c>
      <c r="C30" s="22" t="s">
        <v>14</v>
      </c>
      <c r="D30" s="127">
        <v>3</v>
      </c>
      <c r="E30" s="127"/>
      <c r="F30" s="24">
        <f>(D30*E30)</f>
        <v>0</v>
      </c>
    </row>
    <row r="31" spans="1:6" ht="45">
      <c r="A31" s="21">
        <f>A30+1</f>
        <v>1005</v>
      </c>
      <c r="B31" s="128" t="s">
        <v>15</v>
      </c>
      <c r="C31" s="22" t="s">
        <v>11</v>
      </c>
      <c r="D31" s="127"/>
      <c r="E31" s="24"/>
      <c r="F31" s="24">
        <f>(D31*E31)</f>
        <v>0</v>
      </c>
    </row>
    <row r="32" spans="1:26" s="88" customFormat="1" ht="11.25">
      <c r="A32" s="21"/>
      <c r="B32" s="36" t="s">
        <v>16</v>
      </c>
      <c r="C32" s="37" t="s">
        <v>17</v>
      </c>
      <c r="D32" s="38"/>
      <c r="E32" s="38"/>
      <c r="F32" s="83">
        <f>SUM(F26:G31)</f>
        <v>0</v>
      </c>
      <c r="H32" s="89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9"/>
      <c r="V32" s="119"/>
      <c r="W32" s="119"/>
      <c r="X32" s="119"/>
      <c r="Y32" s="120"/>
      <c r="Z32" s="120"/>
    </row>
    <row r="33" spans="1:26" s="42" customFormat="1" ht="11.25">
      <c r="A33" s="39"/>
      <c r="B33" s="40"/>
      <c r="C33" s="9"/>
      <c r="D33" s="41"/>
      <c r="E33" s="41"/>
      <c r="F33" s="41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5"/>
      <c r="W33" s="45"/>
      <c r="X33" s="45"/>
      <c r="Y33" s="46"/>
      <c r="Z33" s="46"/>
    </row>
    <row r="34" spans="1:26" s="42" customFormat="1" ht="11.25">
      <c r="A34" s="39">
        <v>2</v>
      </c>
      <c r="B34" s="40" t="s">
        <v>18</v>
      </c>
      <c r="C34" s="9"/>
      <c r="D34" s="41"/>
      <c r="E34" s="41"/>
      <c r="F34" s="41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5"/>
      <c r="W34" s="45"/>
      <c r="X34" s="45"/>
      <c r="Y34" s="46"/>
      <c r="Z34" s="46"/>
    </row>
    <row r="35" spans="1:10" ht="11.25">
      <c r="A35" s="21">
        <f>A34*1000+1</f>
        <v>2001</v>
      </c>
      <c r="B35" s="128" t="s">
        <v>19</v>
      </c>
      <c r="C35" s="22" t="s">
        <v>9</v>
      </c>
      <c r="D35" s="127">
        <f>+D26</f>
        <v>620</v>
      </c>
      <c r="E35" s="23"/>
      <c r="F35" s="24">
        <f>(D35*E35)</f>
        <v>0</v>
      </c>
      <c r="J35" s="28"/>
    </row>
    <row r="36" spans="1:6" ht="11.25">
      <c r="A36" s="21"/>
      <c r="B36" s="30"/>
      <c r="C36" s="22"/>
      <c r="D36" s="48"/>
      <c r="E36" s="23"/>
      <c r="F36" s="24"/>
    </row>
    <row r="37" spans="1:32" ht="22.5">
      <c r="A37" s="21">
        <f>A35+1</f>
        <v>2002</v>
      </c>
      <c r="B37" s="128" t="s">
        <v>20</v>
      </c>
      <c r="C37" s="22" t="s">
        <v>14</v>
      </c>
      <c r="D37" s="127">
        <f>+D35*1.5</f>
        <v>930</v>
      </c>
      <c r="E37" s="23"/>
      <c r="F37" s="24">
        <f>(D37*E37)</f>
        <v>0</v>
      </c>
      <c r="AA37" s="117"/>
      <c r="AB37" s="117"/>
      <c r="AC37" s="117"/>
      <c r="AD37" s="117"/>
      <c r="AE37" s="117"/>
      <c r="AF37" s="117"/>
    </row>
    <row r="38" spans="1:32" ht="11.25">
      <c r="A38" s="21"/>
      <c r="B38" s="30"/>
      <c r="C38" s="22"/>
      <c r="D38" s="48"/>
      <c r="E38" s="23"/>
      <c r="F38" s="24"/>
      <c r="AA38" s="117"/>
      <c r="AB38" s="117"/>
      <c r="AC38" s="117"/>
      <c r="AD38" s="117"/>
      <c r="AE38" s="117"/>
      <c r="AF38" s="117"/>
    </row>
    <row r="39" spans="1:6" ht="11.25">
      <c r="A39" s="21">
        <f>A37+1</f>
        <v>2003</v>
      </c>
      <c r="B39" s="128" t="s">
        <v>21</v>
      </c>
      <c r="C39" s="22" t="s">
        <v>14</v>
      </c>
      <c r="D39" s="127">
        <v>10</v>
      </c>
      <c r="E39" s="23"/>
      <c r="F39" s="24">
        <f>(D39*E39)</f>
        <v>0</v>
      </c>
    </row>
    <row r="40" spans="1:6" ht="38.25">
      <c r="A40" s="21">
        <f>A39+1</f>
        <v>2004</v>
      </c>
      <c r="B40" s="49" t="s">
        <v>22</v>
      </c>
      <c r="C40" s="84" t="s">
        <v>14</v>
      </c>
      <c r="D40" s="34">
        <v>0</v>
      </c>
      <c r="E40" s="34"/>
      <c r="F40" s="24">
        <f>(D40*E40)</f>
        <v>0</v>
      </c>
    </row>
    <row r="41" spans="1:6" ht="11.25">
      <c r="A41" s="21"/>
      <c r="B41" s="47"/>
      <c r="C41" s="84"/>
      <c r="D41" s="50"/>
      <c r="E41" s="34"/>
      <c r="F41" s="24"/>
    </row>
    <row r="42" spans="1:6" ht="38.25">
      <c r="A42" s="21">
        <f>A40+1</f>
        <v>2005</v>
      </c>
      <c r="B42" s="49" t="s">
        <v>23</v>
      </c>
      <c r="C42" s="84" t="s">
        <v>14</v>
      </c>
      <c r="D42" s="34">
        <f>+D26*2.5</f>
        <v>1550</v>
      </c>
      <c r="E42" s="34"/>
      <c r="F42" s="24">
        <f>(D42*E42)</f>
        <v>0</v>
      </c>
    </row>
    <row r="43" spans="1:6" ht="11.25">
      <c r="A43" s="21"/>
      <c r="B43" s="30"/>
      <c r="C43" s="84"/>
      <c r="D43" s="50"/>
      <c r="E43" s="34"/>
      <c r="F43" s="24"/>
    </row>
    <row r="44" spans="1:6" ht="38.25">
      <c r="A44" s="21">
        <f>A42+1</f>
        <v>2006</v>
      </c>
      <c r="B44" s="49" t="s">
        <v>24</v>
      </c>
      <c r="C44" s="84" t="s">
        <v>14</v>
      </c>
      <c r="D44" s="34">
        <v>20</v>
      </c>
      <c r="E44" s="34"/>
      <c r="F44" s="24">
        <f>(D44*E44)</f>
        <v>0</v>
      </c>
    </row>
    <row r="45" spans="1:6" ht="11.25">
      <c r="A45" s="21"/>
      <c r="B45" s="47"/>
      <c r="C45" s="84"/>
      <c r="D45" s="50"/>
      <c r="E45" s="34"/>
      <c r="F45" s="24"/>
    </row>
    <row r="46" spans="1:6" ht="12">
      <c r="A46" s="21">
        <f>A44+1</f>
        <v>2007</v>
      </c>
      <c r="B46" s="51" t="s">
        <v>25</v>
      </c>
      <c r="C46" s="84" t="s">
        <v>14</v>
      </c>
      <c r="D46" s="34"/>
      <c r="E46" s="34"/>
      <c r="F46" s="24">
        <f>(D46*E46)</f>
        <v>0</v>
      </c>
    </row>
    <row r="47" spans="1:6" ht="11.25">
      <c r="A47" s="21"/>
      <c r="B47" s="51"/>
      <c r="C47" s="84"/>
      <c r="D47" s="34"/>
      <c r="E47" s="34"/>
      <c r="F47" s="24"/>
    </row>
    <row r="48" spans="1:6" ht="12">
      <c r="A48" s="21">
        <f>A46+1</f>
        <v>2008</v>
      </c>
      <c r="B48" s="51" t="s">
        <v>26</v>
      </c>
      <c r="C48" s="84" t="s">
        <v>14</v>
      </c>
      <c r="D48" s="34">
        <v>13</v>
      </c>
      <c r="E48" s="34"/>
      <c r="F48" s="24">
        <f>(D48*E48)</f>
        <v>0</v>
      </c>
    </row>
    <row r="49" spans="1:6" ht="11.25">
      <c r="A49" s="21"/>
      <c r="B49" s="52"/>
      <c r="C49" s="84"/>
      <c r="D49" s="50"/>
      <c r="E49" s="34"/>
      <c r="F49" s="24"/>
    </row>
    <row r="50" spans="1:6" ht="12">
      <c r="A50" s="21">
        <f>A48+1</f>
        <v>2009</v>
      </c>
      <c r="B50" s="51" t="s">
        <v>27</v>
      </c>
      <c r="C50" s="84" t="s">
        <v>14</v>
      </c>
      <c r="D50" s="34">
        <v>2</v>
      </c>
      <c r="E50" s="34"/>
      <c r="F50" s="24">
        <f>(D50*E50)</f>
        <v>0</v>
      </c>
    </row>
    <row r="51" spans="1:256" ht="12">
      <c r="A51" s="21">
        <f>A50+1</f>
        <v>2010</v>
      </c>
      <c r="B51" s="51" t="s">
        <v>28</v>
      </c>
      <c r="C51" s="84" t="s">
        <v>14</v>
      </c>
      <c r="D51" s="34">
        <v>0</v>
      </c>
      <c r="E51" s="34"/>
      <c r="F51" s="24">
        <f>(D51*E51)</f>
        <v>0</v>
      </c>
      <c r="IT51" s="26"/>
      <c r="IU51" s="26"/>
      <c r="IV51" s="26"/>
    </row>
    <row r="52" spans="1:256" ht="12">
      <c r="A52" s="21">
        <f>A51+1</f>
        <v>2011</v>
      </c>
      <c r="B52" s="51" t="s">
        <v>29</v>
      </c>
      <c r="C52" s="84" t="s">
        <v>14</v>
      </c>
      <c r="D52" s="34">
        <v>0</v>
      </c>
      <c r="E52" s="34"/>
      <c r="F52" s="24">
        <f>(D52*E52)</f>
        <v>0</v>
      </c>
      <c r="IT52" s="26"/>
      <c r="IU52" s="26"/>
      <c r="IV52" s="26"/>
    </row>
    <row r="53" spans="1:256" ht="22.5">
      <c r="A53" s="21">
        <f>A52+1</f>
        <v>2012</v>
      </c>
      <c r="B53" s="49" t="s">
        <v>30</v>
      </c>
      <c r="C53" s="84" t="s">
        <v>14</v>
      </c>
      <c r="D53" s="34">
        <v>0</v>
      </c>
      <c r="E53" s="34"/>
      <c r="F53" s="24">
        <f>(D53*E53)</f>
        <v>0</v>
      </c>
      <c r="IT53" s="26"/>
      <c r="IU53" s="26"/>
      <c r="IV53" s="26"/>
    </row>
    <row r="54" spans="1:256" ht="22.5">
      <c r="A54" s="21">
        <f>A53+1</f>
        <v>2013</v>
      </c>
      <c r="B54" s="49" t="s">
        <v>31</v>
      </c>
      <c r="C54" s="84" t="s">
        <v>14</v>
      </c>
      <c r="D54" s="34">
        <v>35</v>
      </c>
      <c r="E54" s="34"/>
      <c r="F54" s="24">
        <f>(D54*E54)</f>
        <v>0</v>
      </c>
      <c r="IT54" s="26"/>
      <c r="IU54" s="26"/>
      <c r="IV54" s="26"/>
    </row>
    <row r="55" spans="1:256" ht="11.25">
      <c r="A55" s="21"/>
      <c r="B55" s="30"/>
      <c r="C55" s="84"/>
      <c r="D55" s="50"/>
      <c r="E55" s="34"/>
      <c r="F55" s="24"/>
      <c r="IT55" s="26"/>
      <c r="IU55" s="26"/>
      <c r="IV55" s="26"/>
    </row>
    <row r="56" spans="1:256" ht="13.5">
      <c r="A56" s="21">
        <f>A54+1</f>
        <v>2014</v>
      </c>
      <c r="B56" s="49" t="s">
        <v>32</v>
      </c>
      <c r="C56" s="84" t="s">
        <v>33</v>
      </c>
      <c r="D56" s="34">
        <f>+D35*1</f>
        <v>620</v>
      </c>
      <c r="E56" s="34"/>
      <c r="F56" s="24">
        <f>(D56*E56)</f>
        <v>0</v>
      </c>
      <c r="IT56" s="26"/>
      <c r="IU56" s="26"/>
      <c r="IV56" s="26"/>
    </row>
    <row r="57" spans="1:256" ht="11.25">
      <c r="A57" s="21"/>
      <c r="B57" s="30"/>
      <c r="C57" s="84"/>
      <c r="D57" s="50"/>
      <c r="E57" s="34"/>
      <c r="F57" s="24"/>
      <c r="IT57" s="26"/>
      <c r="IU57" s="26"/>
      <c r="IV57" s="26"/>
    </row>
    <row r="58" spans="1:256" ht="22.5">
      <c r="A58" s="21">
        <f>A56+1</f>
        <v>2015</v>
      </c>
      <c r="B58" s="49" t="s">
        <v>34</v>
      </c>
      <c r="C58" s="84" t="s">
        <v>35</v>
      </c>
      <c r="D58" s="34">
        <v>5</v>
      </c>
      <c r="E58" s="34"/>
      <c r="F58" s="24">
        <f>(D58*E58)</f>
        <v>0</v>
      </c>
      <c r="IT58" s="26"/>
      <c r="IU58" s="26"/>
      <c r="IV58" s="26"/>
    </row>
    <row r="59" spans="1:256" ht="11.25">
      <c r="A59" s="21"/>
      <c r="B59" s="49"/>
      <c r="C59" s="84"/>
      <c r="D59" s="34"/>
      <c r="E59" s="34"/>
      <c r="F59" s="24"/>
      <c r="IT59" s="26"/>
      <c r="IU59" s="26"/>
      <c r="IV59" s="26"/>
    </row>
    <row r="60" spans="1:256" ht="33.75">
      <c r="A60" s="21">
        <f>A58+1</f>
        <v>2016</v>
      </c>
      <c r="B60" s="49" t="s">
        <v>36</v>
      </c>
      <c r="C60" s="84" t="s">
        <v>14</v>
      </c>
      <c r="D60" s="23">
        <f>+D42*0.9</f>
        <v>1395</v>
      </c>
      <c r="E60" s="34"/>
      <c r="F60" s="24">
        <f>(D60*E60)</f>
        <v>0</v>
      </c>
      <c r="IT60" s="26"/>
      <c r="IU60" s="26"/>
      <c r="IV60" s="26"/>
    </row>
    <row r="61" spans="1:256" s="130" customFormat="1" ht="11.25">
      <c r="A61" s="54"/>
      <c r="B61" s="53"/>
      <c r="C61" s="129"/>
      <c r="D61" s="50"/>
      <c r="E61" s="55"/>
      <c r="F61" s="56"/>
      <c r="H61" s="131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133"/>
      <c r="W61" s="133"/>
      <c r="X61" s="133"/>
      <c r="Y61" s="134"/>
      <c r="Z61" s="134"/>
      <c r="IT61" s="131"/>
      <c r="IU61" s="131"/>
      <c r="IV61" s="131"/>
    </row>
    <row r="62" spans="1:256" ht="22.5">
      <c r="A62" s="21">
        <f>A60+1</f>
        <v>2017</v>
      </c>
      <c r="B62" s="135" t="s">
        <v>37</v>
      </c>
      <c r="C62" s="84" t="s">
        <v>14</v>
      </c>
      <c r="D62" s="34">
        <f>+(D42-D60)*2</f>
        <v>310</v>
      </c>
      <c r="E62" s="34"/>
      <c r="F62" s="24">
        <f>(D62*E62)</f>
        <v>0</v>
      </c>
      <c r="IT62" s="26"/>
      <c r="IU62" s="26"/>
      <c r="IV62" s="26"/>
    </row>
    <row r="63" spans="1:256" ht="11.25">
      <c r="A63" s="21"/>
      <c r="B63" s="52"/>
      <c r="C63" s="84"/>
      <c r="D63" s="50"/>
      <c r="E63" s="34"/>
      <c r="F63" s="24"/>
      <c r="IT63" s="26"/>
      <c r="IU63" s="26"/>
      <c r="IV63" s="26"/>
    </row>
    <row r="64" spans="1:256" ht="33.75">
      <c r="A64" s="21">
        <f>A62+1</f>
        <v>2018</v>
      </c>
      <c r="B64" s="51" t="s">
        <v>68</v>
      </c>
      <c r="C64" s="57" t="s">
        <v>14</v>
      </c>
      <c r="D64" s="34">
        <f>+D37*0.15</f>
        <v>139.5</v>
      </c>
      <c r="E64" s="34"/>
      <c r="F64" s="24">
        <f>(D64*E64)</f>
        <v>0</v>
      </c>
      <c r="IT64" s="26"/>
      <c r="IU64" s="26"/>
      <c r="IV64" s="26"/>
    </row>
    <row r="65" spans="1:256" s="130" customFormat="1" ht="11.25">
      <c r="A65" s="54"/>
      <c r="B65" s="53"/>
      <c r="C65" s="57"/>
      <c r="D65" s="32"/>
      <c r="E65" s="55"/>
      <c r="F65" s="56"/>
      <c r="H65" s="131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/>
      <c r="V65" s="133"/>
      <c r="W65" s="133"/>
      <c r="X65" s="133"/>
      <c r="Y65" s="134"/>
      <c r="Z65" s="134"/>
      <c r="IT65" s="131"/>
      <c r="IU65" s="131"/>
      <c r="IV65" s="131"/>
    </row>
    <row r="66" spans="1:256" ht="22.5">
      <c r="A66" s="21">
        <f>A64+1</f>
        <v>2019</v>
      </c>
      <c r="B66" s="51" t="s">
        <v>38</v>
      </c>
      <c r="C66" s="84" t="s">
        <v>14</v>
      </c>
      <c r="D66" s="34">
        <v>30</v>
      </c>
      <c r="E66" s="34"/>
      <c r="F66" s="24">
        <f>(D66*E66)</f>
        <v>0</v>
      </c>
      <c r="IT66" s="26"/>
      <c r="IU66" s="26"/>
      <c r="IV66" s="26"/>
    </row>
    <row r="67" spans="1:12" ht="11.25">
      <c r="A67" s="21"/>
      <c r="B67" s="30"/>
      <c r="C67" s="31"/>
      <c r="D67" s="32"/>
      <c r="E67" s="23"/>
      <c r="F67" s="24"/>
      <c r="I67" s="33"/>
      <c r="J67" s="33"/>
      <c r="L67" s="28"/>
    </row>
    <row r="68" spans="1:256" ht="11.25">
      <c r="A68" s="21">
        <f>A66+1</f>
        <v>2020</v>
      </c>
      <c r="B68" s="102" t="s">
        <v>39</v>
      </c>
      <c r="C68" s="84" t="s">
        <v>14</v>
      </c>
      <c r="D68" s="34">
        <f>+(D42-D62)</f>
        <v>1240</v>
      </c>
      <c r="E68" s="34"/>
      <c r="F68" s="24">
        <f>(D68*E68)</f>
        <v>0</v>
      </c>
      <c r="IT68" s="26"/>
      <c r="IU68" s="26"/>
      <c r="IV68" s="26"/>
    </row>
    <row r="69" spans="1:12" ht="11.25">
      <c r="A69" s="21"/>
      <c r="B69" s="30"/>
      <c r="C69" s="31"/>
      <c r="D69" s="32"/>
      <c r="E69" s="23"/>
      <c r="F69" s="24"/>
      <c r="I69" s="33"/>
      <c r="J69" s="33"/>
      <c r="L69" s="28"/>
    </row>
    <row r="70" spans="1:6" ht="22.5">
      <c r="A70" s="21">
        <f>A68+1</f>
        <v>2021</v>
      </c>
      <c r="B70" s="51" t="s">
        <v>40</v>
      </c>
      <c r="C70" s="84" t="s">
        <v>33</v>
      </c>
      <c r="D70" s="34">
        <v>60</v>
      </c>
      <c r="E70" s="34"/>
      <c r="F70" s="24">
        <f>(D70*E70)</f>
        <v>0</v>
      </c>
    </row>
    <row r="71" spans="1:6" ht="33.75">
      <c r="A71" s="136">
        <v>2022</v>
      </c>
      <c r="B71" s="137" t="s">
        <v>41</v>
      </c>
      <c r="C71" s="138" t="s">
        <v>11</v>
      </c>
      <c r="D71" s="139">
        <v>0</v>
      </c>
      <c r="E71" s="139"/>
      <c r="F71" s="140">
        <f>(D71*E71)</f>
        <v>0</v>
      </c>
    </row>
    <row r="72" spans="1:26" s="88" customFormat="1" ht="11.25">
      <c r="A72" s="58"/>
      <c r="B72" s="36" t="s">
        <v>16</v>
      </c>
      <c r="C72" s="37" t="s">
        <v>17</v>
      </c>
      <c r="D72" s="59"/>
      <c r="E72" s="59"/>
      <c r="F72" s="85">
        <f>SUM(F35:F71)</f>
        <v>0</v>
      </c>
      <c r="H72" s="89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9"/>
      <c r="V72" s="119"/>
      <c r="W72" s="119"/>
      <c r="X72" s="119"/>
      <c r="Y72" s="120"/>
      <c r="Z72" s="120"/>
    </row>
    <row r="73" spans="1:26" s="42" customFormat="1" ht="11.25">
      <c r="A73" s="39"/>
      <c r="B73" s="40"/>
      <c r="C73" s="9"/>
      <c r="D73" s="41"/>
      <c r="E73" s="41"/>
      <c r="F73" s="41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5"/>
      <c r="V73" s="45"/>
      <c r="W73" s="45"/>
      <c r="X73" s="45"/>
      <c r="Y73" s="46"/>
      <c r="Z73" s="46"/>
    </row>
    <row r="74" spans="1:26" s="42" customFormat="1" ht="11.25">
      <c r="A74" s="39">
        <v>3</v>
      </c>
      <c r="B74" s="40" t="s">
        <v>42</v>
      </c>
      <c r="C74" s="9"/>
      <c r="D74" s="41"/>
      <c r="E74" s="41"/>
      <c r="F74" s="41"/>
      <c r="H74" s="43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5"/>
      <c r="V74" s="45"/>
      <c r="W74" s="45"/>
      <c r="X74" s="45"/>
      <c r="Y74" s="46"/>
      <c r="Z74" s="46"/>
    </row>
    <row r="75" spans="1:16" ht="22.5">
      <c r="A75" s="21">
        <v>3001</v>
      </c>
      <c r="B75" s="103" t="s">
        <v>43</v>
      </c>
      <c r="C75" s="104" t="s">
        <v>9</v>
      </c>
      <c r="D75" s="105">
        <f>D26</f>
        <v>620</v>
      </c>
      <c r="E75" s="60"/>
      <c r="F75" s="60">
        <f>(D75*E75)</f>
        <v>0</v>
      </c>
      <c r="I75" s="61"/>
      <c r="J75" s="61"/>
      <c r="K75" s="61"/>
      <c r="L75" s="61"/>
      <c r="M75" s="61"/>
      <c r="N75" s="61"/>
      <c r="O75" s="61"/>
      <c r="P75" s="61"/>
    </row>
    <row r="76" spans="1:12" ht="11.25">
      <c r="A76" s="21"/>
      <c r="B76" s="30"/>
      <c r="C76" s="31"/>
      <c r="D76" s="32"/>
      <c r="E76" s="23"/>
      <c r="F76" s="24"/>
      <c r="I76" s="33"/>
      <c r="J76" s="33"/>
      <c r="L76" s="28"/>
    </row>
    <row r="77" spans="1:16" ht="45">
      <c r="A77" s="141">
        <f>A75+1</f>
        <v>3002</v>
      </c>
      <c r="B77" s="103" t="s">
        <v>44</v>
      </c>
      <c r="C77" s="104"/>
      <c r="D77" s="105"/>
      <c r="E77" s="142"/>
      <c r="F77" s="60">
        <f>(D77*E77)</f>
        <v>0</v>
      </c>
      <c r="I77" s="61"/>
      <c r="J77" s="61"/>
      <c r="K77" s="61"/>
      <c r="L77" s="61"/>
      <c r="M77" s="61"/>
      <c r="N77" s="61"/>
      <c r="O77" s="61"/>
      <c r="P77" s="61"/>
    </row>
    <row r="78" spans="1:16" ht="11.25">
      <c r="A78" s="143"/>
      <c r="B78" s="144" t="s">
        <v>45</v>
      </c>
      <c r="C78" s="145" t="s">
        <v>11</v>
      </c>
      <c r="D78" s="146">
        <v>15</v>
      </c>
      <c r="E78" s="147"/>
      <c r="F78" s="148">
        <f>(D78*E78)</f>
        <v>0</v>
      </c>
      <c r="I78" s="61"/>
      <c r="J78" s="61"/>
      <c r="K78" s="61"/>
      <c r="L78" s="61"/>
      <c r="M78" s="61"/>
      <c r="N78" s="61"/>
      <c r="O78" s="61"/>
      <c r="P78" s="61"/>
    </row>
    <row r="79" spans="1:12" ht="11.25">
      <c r="A79" s="21"/>
      <c r="B79" s="30"/>
      <c r="C79" s="31"/>
      <c r="D79" s="32"/>
      <c r="E79" s="23"/>
      <c r="F79" s="24"/>
      <c r="I79" s="33"/>
      <c r="J79" s="33"/>
      <c r="L79" s="28"/>
    </row>
    <row r="80" spans="1:16" ht="11.25">
      <c r="A80" s="136"/>
      <c r="B80" s="149" t="s">
        <v>46</v>
      </c>
      <c r="C80" s="150" t="s">
        <v>11</v>
      </c>
      <c r="D80" s="151">
        <v>4</v>
      </c>
      <c r="E80" s="152"/>
      <c r="F80" s="140">
        <f>(D80*E80)</f>
        <v>0</v>
      </c>
      <c r="I80" s="61"/>
      <c r="J80" s="61"/>
      <c r="K80" s="61"/>
      <c r="L80" s="61"/>
      <c r="M80" s="61"/>
      <c r="N80" s="61"/>
      <c r="O80" s="61"/>
      <c r="P80" s="61"/>
    </row>
    <row r="81" spans="1:16" ht="11.25">
      <c r="A81" s="136"/>
      <c r="B81" s="149"/>
      <c r="C81" s="150"/>
      <c r="D81" s="151"/>
      <c r="E81" s="140"/>
      <c r="F81" s="140"/>
      <c r="I81" s="61"/>
      <c r="J81" s="61"/>
      <c r="K81" s="61"/>
      <c r="L81" s="61"/>
      <c r="M81" s="61"/>
      <c r="N81" s="61"/>
      <c r="O81" s="61"/>
      <c r="P81" s="61"/>
    </row>
    <row r="82" spans="1:16" ht="11.25">
      <c r="A82" s="136">
        <v>3004</v>
      </c>
      <c r="B82" s="153" t="s">
        <v>47</v>
      </c>
      <c r="C82" s="150" t="s">
        <v>11</v>
      </c>
      <c r="D82" s="154">
        <f>19+D90</f>
        <v>23</v>
      </c>
      <c r="E82" s="155"/>
      <c r="F82" s="140">
        <f>(D82*E82)</f>
        <v>0</v>
      </c>
      <c r="I82" s="61"/>
      <c r="J82" s="61"/>
      <c r="K82" s="61"/>
      <c r="L82" s="61"/>
      <c r="M82" s="61"/>
      <c r="N82" s="61"/>
      <c r="O82" s="61"/>
      <c r="P82" s="61"/>
    </row>
    <row r="83" spans="1:12" ht="11.25">
      <c r="A83" s="21"/>
      <c r="B83" s="30"/>
      <c r="C83" s="31"/>
      <c r="D83" s="32"/>
      <c r="E83" s="23"/>
      <c r="F83" s="24"/>
      <c r="I83" s="33"/>
      <c r="J83" s="33"/>
      <c r="L83" s="28"/>
    </row>
    <row r="84" spans="1:16" ht="11.25">
      <c r="A84" s="21">
        <f>A82+1</f>
        <v>3005</v>
      </c>
      <c r="B84" s="128" t="s">
        <v>48</v>
      </c>
      <c r="C84" s="62" t="s">
        <v>11</v>
      </c>
      <c r="D84" s="23">
        <v>0</v>
      </c>
      <c r="E84" s="24"/>
      <c r="F84" s="24">
        <f>(D84*E84)</f>
        <v>0</v>
      </c>
      <c r="I84" s="61"/>
      <c r="J84" s="61"/>
      <c r="K84" s="61"/>
      <c r="L84" s="61"/>
      <c r="M84" s="61"/>
      <c r="N84" s="61"/>
      <c r="O84" s="61"/>
      <c r="P84" s="61"/>
    </row>
    <row r="85" spans="1:16" ht="11.25">
      <c r="A85" s="21"/>
      <c r="B85" s="128"/>
      <c r="C85" s="62"/>
      <c r="D85" s="23"/>
      <c r="E85" s="24"/>
      <c r="F85" s="24"/>
      <c r="I85" s="61"/>
      <c r="J85" s="61"/>
      <c r="K85" s="61"/>
      <c r="L85" s="61"/>
      <c r="M85" s="61"/>
      <c r="N85" s="61"/>
      <c r="O85" s="61"/>
      <c r="P85" s="61"/>
    </row>
    <row r="86" spans="1:16" ht="22.5">
      <c r="A86" s="21"/>
      <c r="B86" s="103" t="s">
        <v>73</v>
      </c>
      <c r="C86" s="62" t="s">
        <v>9</v>
      </c>
      <c r="D86" s="23">
        <v>20</v>
      </c>
      <c r="E86" s="24"/>
      <c r="F86" s="140">
        <f>(D86*E86)</f>
        <v>0</v>
      </c>
      <c r="I86" s="61"/>
      <c r="J86" s="61"/>
      <c r="K86" s="61"/>
      <c r="L86" s="61"/>
      <c r="M86" s="61"/>
      <c r="N86" s="61"/>
      <c r="O86" s="61"/>
      <c r="P86" s="61"/>
    </row>
    <row r="87" spans="1:16" ht="11.25">
      <c r="A87" s="21"/>
      <c r="B87" s="103" t="s">
        <v>74</v>
      </c>
      <c r="C87" s="62"/>
      <c r="D87" s="23"/>
      <c r="E87" s="24"/>
      <c r="F87" s="24"/>
      <c r="I87" s="61"/>
      <c r="J87" s="61"/>
      <c r="K87" s="61"/>
      <c r="L87" s="61"/>
      <c r="M87" s="61"/>
      <c r="N87" s="61"/>
      <c r="O87" s="61"/>
      <c r="P87" s="61"/>
    </row>
    <row r="88" spans="1:16" ht="22.5">
      <c r="A88" s="21"/>
      <c r="B88" s="103" t="s">
        <v>70</v>
      </c>
      <c r="C88" s="62" t="s">
        <v>9</v>
      </c>
      <c r="D88" s="23">
        <v>100</v>
      </c>
      <c r="E88" s="24"/>
      <c r="F88" s="140">
        <f>(D88*E88)</f>
        <v>0</v>
      </c>
      <c r="I88" s="61"/>
      <c r="J88" s="61"/>
      <c r="K88" s="61"/>
      <c r="L88" s="61"/>
      <c r="M88" s="61"/>
      <c r="N88" s="61"/>
      <c r="O88" s="61"/>
      <c r="P88" s="61"/>
    </row>
    <row r="89" spans="1:16" ht="11.25">
      <c r="A89" s="21"/>
      <c r="B89" s="103"/>
      <c r="C89" s="62"/>
      <c r="D89" s="23"/>
      <c r="E89" s="24"/>
      <c r="F89" s="24"/>
      <c r="I89" s="61"/>
      <c r="J89" s="61"/>
      <c r="K89" s="61"/>
      <c r="L89" s="61"/>
      <c r="M89" s="61"/>
      <c r="N89" s="61"/>
      <c r="O89" s="61"/>
      <c r="P89" s="61"/>
    </row>
    <row r="90" spans="1:16" ht="22.5">
      <c r="A90" s="21"/>
      <c r="B90" s="103" t="s">
        <v>71</v>
      </c>
      <c r="C90" s="62" t="s">
        <v>11</v>
      </c>
      <c r="D90" s="23">
        <v>4</v>
      </c>
      <c r="E90" s="24"/>
      <c r="F90" s="24">
        <f>+D90*E90</f>
        <v>0</v>
      </c>
      <c r="I90" s="61"/>
      <c r="J90" s="61"/>
      <c r="K90" s="61"/>
      <c r="L90" s="61"/>
      <c r="M90" s="61"/>
      <c r="N90" s="61"/>
      <c r="O90" s="61"/>
      <c r="P90" s="61"/>
    </row>
    <row r="91" spans="1:16" ht="11.25">
      <c r="A91" s="21"/>
      <c r="B91" s="128"/>
      <c r="C91" s="62"/>
      <c r="D91" s="23"/>
      <c r="E91" s="24"/>
      <c r="F91" s="24"/>
      <c r="I91" s="61"/>
      <c r="J91" s="61"/>
      <c r="K91" s="61"/>
      <c r="L91" s="61"/>
      <c r="M91" s="61"/>
      <c r="N91" s="61"/>
      <c r="O91" s="61"/>
      <c r="P91" s="61"/>
    </row>
    <row r="92" spans="1:16" ht="22.5">
      <c r="A92" s="21"/>
      <c r="B92" s="128" t="s">
        <v>72</v>
      </c>
      <c r="C92" s="62" t="s">
        <v>11</v>
      </c>
      <c r="D92" s="23">
        <v>6</v>
      </c>
      <c r="E92" s="24"/>
      <c r="F92" s="24">
        <f>+D92*E92</f>
        <v>0</v>
      </c>
      <c r="I92" s="61"/>
      <c r="J92" s="61"/>
      <c r="K92" s="61"/>
      <c r="L92" s="61"/>
      <c r="M92" s="61"/>
      <c r="N92" s="61"/>
      <c r="O92" s="61"/>
      <c r="P92" s="61"/>
    </row>
    <row r="93" spans="1:26" s="88" customFormat="1" ht="11.25">
      <c r="A93" s="58"/>
      <c r="B93" s="36" t="s">
        <v>16</v>
      </c>
      <c r="C93" s="37" t="s">
        <v>17</v>
      </c>
      <c r="D93" s="64"/>
      <c r="E93" s="64"/>
      <c r="F93" s="83">
        <f>SUM(F75:F84)</f>
        <v>0</v>
      </c>
      <c r="H93" s="89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9"/>
      <c r="V93" s="119"/>
      <c r="W93" s="119"/>
      <c r="X93" s="119"/>
      <c r="Y93" s="120"/>
      <c r="Z93" s="120"/>
    </row>
    <row r="94" spans="1:16" ht="11.25">
      <c r="A94" s="82"/>
      <c r="B94" s="156"/>
      <c r="C94" s="62"/>
      <c r="D94" s="24"/>
      <c r="E94" s="24"/>
      <c r="F94" s="24"/>
      <c r="I94" s="61"/>
      <c r="J94" s="61"/>
      <c r="K94" s="61"/>
      <c r="L94" s="61"/>
      <c r="M94" s="61"/>
      <c r="N94" s="61"/>
      <c r="O94" s="61"/>
      <c r="P94" s="61"/>
    </row>
    <row r="95" spans="1:26" s="69" customFormat="1" ht="11.25">
      <c r="A95" s="86">
        <v>4</v>
      </c>
      <c r="B95" s="157" t="s">
        <v>49</v>
      </c>
      <c r="C95" s="62"/>
      <c r="D95" s="24"/>
      <c r="E95" s="24"/>
      <c r="F95" s="24"/>
      <c r="H95" s="70"/>
      <c r="I95" s="71"/>
      <c r="J95" s="71"/>
      <c r="K95" s="71"/>
      <c r="L95" s="71"/>
      <c r="M95" s="71"/>
      <c r="N95" s="71"/>
      <c r="O95" s="71"/>
      <c r="P95" s="71"/>
      <c r="Q95" s="72"/>
      <c r="R95" s="72"/>
      <c r="S95" s="72"/>
      <c r="T95" s="72"/>
      <c r="U95" s="73"/>
      <c r="V95" s="73"/>
      <c r="W95" s="73"/>
      <c r="X95" s="73"/>
      <c r="Y95" s="74"/>
      <c r="Z95" s="74"/>
    </row>
    <row r="96" spans="1:26" s="69" customFormat="1" ht="11.25">
      <c r="A96" s="86"/>
      <c r="B96" s="178"/>
      <c r="C96" s="62"/>
      <c r="D96" s="24"/>
      <c r="E96" s="24"/>
      <c r="F96" s="24"/>
      <c r="H96" s="70"/>
      <c r="I96" s="71"/>
      <c r="J96" s="71"/>
      <c r="K96" s="71"/>
      <c r="L96" s="71"/>
      <c r="M96" s="71"/>
      <c r="N96" s="71"/>
      <c r="O96" s="71"/>
      <c r="P96" s="71"/>
      <c r="Q96" s="72"/>
      <c r="R96" s="72"/>
      <c r="S96" s="72"/>
      <c r="T96" s="72"/>
      <c r="U96" s="73"/>
      <c r="V96" s="73"/>
      <c r="W96" s="73"/>
      <c r="X96" s="73"/>
      <c r="Y96" s="74"/>
      <c r="Z96" s="74"/>
    </row>
    <row r="97" spans="1:26" s="69" customFormat="1" ht="11.25">
      <c r="A97" s="86"/>
      <c r="B97" s="178" t="s">
        <v>57</v>
      </c>
      <c r="C97" s="62" t="s">
        <v>33</v>
      </c>
      <c r="D97" s="24">
        <v>3950</v>
      </c>
      <c r="E97" s="24"/>
      <c r="F97" s="24">
        <f aca="true" t="shared" si="0" ref="F97:F105">+D97*E97</f>
        <v>0</v>
      </c>
      <c r="H97" s="70"/>
      <c r="I97" s="71"/>
      <c r="J97" s="71"/>
      <c r="K97" s="71"/>
      <c r="L97" s="71"/>
      <c r="M97" s="71"/>
      <c r="N97" s="71"/>
      <c r="O97" s="71"/>
      <c r="P97" s="71"/>
      <c r="Q97" s="72"/>
      <c r="R97" s="72"/>
      <c r="S97" s="72"/>
      <c r="T97" s="72"/>
      <c r="U97" s="73"/>
      <c r="V97" s="73"/>
      <c r="W97" s="73"/>
      <c r="X97" s="73"/>
      <c r="Y97" s="74"/>
      <c r="Z97" s="74"/>
    </row>
    <row r="98" spans="1:26" s="69" customFormat="1" ht="11.25">
      <c r="A98" s="86"/>
      <c r="B98" s="178" t="s">
        <v>58</v>
      </c>
      <c r="C98" s="62" t="s">
        <v>33</v>
      </c>
      <c r="D98" s="24">
        <v>7100</v>
      </c>
      <c r="E98" s="24"/>
      <c r="F98" s="24">
        <f t="shared" si="0"/>
        <v>0</v>
      </c>
      <c r="H98" s="70"/>
      <c r="I98" s="71"/>
      <c r="J98" s="71"/>
      <c r="K98" s="71"/>
      <c r="L98" s="71"/>
      <c r="M98" s="71"/>
      <c r="N98" s="71"/>
      <c r="O98" s="71"/>
      <c r="P98" s="71"/>
      <c r="Q98" s="72"/>
      <c r="R98" s="72"/>
      <c r="S98" s="72"/>
      <c r="T98" s="72"/>
      <c r="U98" s="73"/>
      <c r="V98" s="73"/>
      <c r="W98" s="73"/>
      <c r="X98" s="73"/>
      <c r="Y98" s="74"/>
      <c r="Z98" s="74"/>
    </row>
    <row r="99" spans="1:26" s="69" customFormat="1" ht="11.25">
      <c r="A99" s="86"/>
      <c r="B99" s="178" t="s">
        <v>59</v>
      </c>
      <c r="C99" s="62" t="s">
        <v>33</v>
      </c>
      <c r="D99" s="24">
        <f>+D35*2</f>
        <v>1240</v>
      </c>
      <c r="E99" s="24"/>
      <c r="F99" s="24">
        <f t="shared" si="0"/>
        <v>0</v>
      </c>
      <c r="H99" s="70"/>
      <c r="I99" s="71"/>
      <c r="J99" s="71"/>
      <c r="K99" s="71"/>
      <c r="L99" s="71"/>
      <c r="M99" s="71"/>
      <c r="N99" s="71"/>
      <c r="O99" s="71"/>
      <c r="P99" s="71"/>
      <c r="Q99" s="72"/>
      <c r="R99" s="72"/>
      <c r="S99" s="72"/>
      <c r="T99" s="72"/>
      <c r="U99" s="73"/>
      <c r="V99" s="73"/>
      <c r="W99" s="73"/>
      <c r="X99" s="73"/>
      <c r="Y99" s="74"/>
      <c r="Z99" s="74"/>
    </row>
    <row r="100" spans="1:26" s="69" customFormat="1" ht="11.25">
      <c r="A100" s="86"/>
      <c r="B100" s="178" t="s">
        <v>60</v>
      </c>
      <c r="C100" s="62" t="s">
        <v>33</v>
      </c>
      <c r="D100" s="24">
        <f>+D75*4.5+480*4</f>
        <v>4710</v>
      </c>
      <c r="E100" s="24"/>
      <c r="F100" s="24">
        <f t="shared" si="0"/>
        <v>0</v>
      </c>
      <c r="H100" s="70"/>
      <c r="I100" s="71"/>
      <c r="J100" s="71"/>
      <c r="K100" s="71"/>
      <c r="L100" s="71"/>
      <c r="M100" s="71"/>
      <c r="N100" s="71"/>
      <c r="O100" s="71"/>
      <c r="P100" s="71"/>
      <c r="Q100" s="72"/>
      <c r="R100" s="72"/>
      <c r="S100" s="72"/>
      <c r="T100" s="72"/>
      <c r="U100" s="73"/>
      <c r="V100" s="73"/>
      <c r="W100" s="73"/>
      <c r="X100" s="73"/>
      <c r="Y100" s="74"/>
      <c r="Z100" s="74"/>
    </row>
    <row r="101" spans="1:26" s="69" customFormat="1" ht="11.25">
      <c r="A101" s="86"/>
      <c r="B101" s="178" t="s">
        <v>61</v>
      </c>
      <c r="C101" s="62" t="s">
        <v>33</v>
      </c>
      <c r="D101" s="24">
        <v>5000</v>
      </c>
      <c r="E101" s="24"/>
      <c r="F101" s="24">
        <f t="shared" si="0"/>
        <v>0</v>
      </c>
      <c r="H101" s="70"/>
      <c r="I101" s="71"/>
      <c r="J101" s="71"/>
      <c r="K101" s="71"/>
      <c r="L101" s="71"/>
      <c r="M101" s="71"/>
      <c r="N101" s="71"/>
      <c r="O101" s="71"/>
      <c r="P101" s="71"/>
      <c r="Q101" s="72"/>
      <c r="R101" s="72"/>
      <c r="S101" s="72"/>
      <c r="T101" s="72"/>
      <c r="U101" s="73"/>
      <c r="V101" s="73"/>
      <c r="W101" s="73"/>
      <c r="X101" s="73"/>
      <c r="Y101" s="74"/>
      <c r="Z101" s="74"/>
    </row>
    <row r="102" spans="1:26" s="69" customFormat="1" ht="11.25">
      <c r="A102" s="86"/>
      <c r="B102" s="178" t="s">
        <v>62</v>
      </c>
      <c r="C102" s="62" t="s">
        <v>33</v>
      </c>
      <c r="D102" s="24">
        <v>100</v>
      </c>
      <c r="E102" s="24"/>
      <c r="F102" s="24">
        <f t="shared" si="0"/>
        <v>0</v>
      </c>
      <c r="H102" s="70"/>
      <c r="I102" s="71"/>
      <c r="J102" s="71"/>
      <c r="K102" s="71"/>
      <c r="L102" s="71"/>
      <c r="M102" s="71"/>
      <c r="N102" s="71"/>
      <c r="O102" s="71"/>
      <c r="P102" s="71"/>
      <c r="Q102" s="72"/>
      <c r="R102" s="72"/>
      <c r="S102" s="72"/>
      <c r="T102" s="72"/>
      <c r="U102" s="73"/>
      <c r="V102" s="73"/>
      <c r="W102" s="73"/>
      <c r="X102" s="73"/>
      <c r="Y102" s="74"/>
      <c r="Z102" s="74"/>
    </row>
    <row r="103" spans="1:26" s="69" customFormat="1" ht="11.25">
      <c r="A103" s="86"/>
      <c r="B103" s="178" t="s">
        <v>64</v>
      </c>
      <c r="C103" s="62" t="s">
        <v>67</v>
      </c>
      <c r="D103" s="24">
        <v>30</v>
      </c>
      <c r="E103" s="24"/>
      <c r="F103" s="24">
        <f t="shared" si="0"/>
        <v>0</v>
      </c>
      <c r="H103" s="70"/>
      <c r="I103" s="71"/>
      <c r="J103" s="71"/>
      <c r="K103" s="71"/>
      <c r="L103" s="71"/>
      <c r="M103" s="71"/>
      <c r="N103" s="71"/>
      <c r="O103" s="71"/>
      <c r="P103" s="71"/>
      <c r="Q103" s="72"/>
      <c r="R103" s="72"/>
      <c r="S103" s="72"/>
      <c r="T103" s="72"/>
      <c r="U103" s="73"/>
      <c r="V103" s="73"/>
      <c r="W103" s="73"/>
      <c r="X103" s="73"/>
      <c r="Y103" s="74"/>
      <c r="Z103" s="74"/>
    </row>
    <row r="104" spans="1:26" s="69" customFormat="1" ht="11.25">
      <c r="A104" s="86"/>
      <c r="B104" s="178" t="s">
        <v>65</v>
      </c>
      <c r="C104" s="62" t="s">
        <v>66</v>
      </c>
      <c r="D104" s="24">
        <v>30</v>
      </c>
      <c r="E104" s="24"/>
      <c r="F104" s="24">
        <f t="shared" si="0"/>
        <v>0</v>
      </c>
      <c r="H104" s="70"/>
      <c r="I104" s="71"/>
      <c r="J104" s="71"/>
      <c r="K104" s="71"/>
      <c r="L104" s="71"/>
      <c r="M104" s="71"/>
      <c r="N104" s="71"/>
      <c r="O104" s="71"/>
      <c r="P104" s="71"/>
      <c r="Q104" s="72"/>
      <c r="R104" s="72"/>
      <c r="S104" s="72"/>
      <c r="T104" s="72"/>
      <c r="U104" s="73"/>
      <c r="V104" s="73"/>
      <c r="W104" s="73"/>
      <c r="X104" s="73"/>
      <c r="Y104" s="74"/>
      <c r="Z104" s="74"/>
    </row>
    <row r="105" spans="1:26" s="69" customFormat="1" ht="11.25">
      <c r="A105" s="86"/>
      <c r="B105" s="178" t="s">
        <v>63</v>
      </c>
      <c r="C105" s="62" t="s">
        <v>67</v>
      </c>
      <c r="D105" s="24">
        <v>1000</v>
      </c>
      <c r="E105" s="24"/>
      <c r="F105" s="24">
        <f t="shared" si="0"/>
        <v>0</v>
      </c>
      <c r="H105" s="70"/>
      <c r="I105" s="71"/>
      <c r="J105" s="71"/>
      <c r="K105" s="71"/>
      <c r="L105" s="71"/>
      <c r="M105" s="71"/>
      <c r="N105" s="71"/>
      <c r="O105" s="71"/>
      <c r="P105" s="71"/>
      <c r="Q105" s="72"/>
      <c r="R105" s="72"/>
      <c r="S105" s="72"/>
      <c r="T105" s="72"/>
      <c r="U105" s="73"/>
      <c r="V105" s="73"/>
      <c r="W105" s="73"/>
      <c r="X105" s="73"/>
      <c r="Y105" s="74"/>
      <c r="Z105" s="74"/>
    </row>
    <row r="106" spans="1:26" s="69" customFormat="1" ht="11.25">
      <c r="A106" s="86"/>
      <c r="B106" s="178"/>
      <c r="C106" s="62"/>
      <c r="D106" s="24"/>
      <c r="E106" s="24"/>
      <c r="F106" s="24"/>
      <c r="H106" s="70"/>
      <c r="I106" s="71"/>
      <c r="J106" s="71"/>
      <c r="K106" s="71"/>
      <c r="L106" s="71"/>
      <c r="M106" s="71"/>
      <c r="N106" s="71"/>
      <c r="O106" s="71"/>
      <c r="P106" s="71"/>
      <c r="Q106" s="72"/>
      <c r="R106" s="72"/>
      <c r="S106" s="72"/>
      <c r="T106" s="72"/>
      <c r="U106" s="73"/>
      <c r="V106" s="73"/>
      <c r="W106" s="73"/>
      <c r="X106" s="73"/>
      <c r="Y106" s="74"/>
      <c r="Z106" s="74"/>
    </row>
    <row r="107" spans="1:26" s="69" customFormat="1" ht="11.25">
      <c r="A107" s="86"/>
      <c r="B107" s="178"/>
      <c r="C107" s="62"/>
      <c r="D107" s="65"/>
      <c r="E107" s="24"/>
      <c r="F107" s="24"/>
      <c r="H107" s="70"/>
      <c r="I107" s="71"/>
      <c r="J107" s="71"/>
      <c r="K107" s="71"/>
      <c r="L107" s="71"/>
      <c r="M107" s="71"/>
      <c r="N107" s="71"/>
      <c r="O107" s="71"/>
      <c r="P107" s="71"/>
      <c r="Q107" s="72"/>
      <c r="R107" s="72"/>
      <c r="S107" s="72"/>
      <c r="T107" s="72"/>
      <c r="U107" s="73"/>
      <c r="V107" s="73"/>
      <c r="W107" s="73"/>
      <c r="X107" s="73"/>
      <c r="Y107" s="74"/>
      <c r="Z107" s="74"/>
    </row>
    <row r="108" spans="1:256" ht="11.25">
      <c r="A108" s="21"/>
      <c r="B108" s="87"/>
      <c r="C108" s="84"/>
      <c r="D108" s="50"/>
      <c r="E108" s="34"/>
      <c r="F108" s="24"/>
      <c r="IT108" s="26"/>
      <c r="IU108" s="26"/>
      <c r="IV108" s="26"/>
    </row>
    <row r="109" spans="1:26" s="69" customFormat="1" ht="11.25">
      <c r="A109" s="66"/>
      <c r="B109" s="67"/>
      <c r="C109" s="57"/>
      <c r="D109" s="23"/>
      <c r="E109" s="23"/>
      <c r="F109" s="24"/>
      <c r="H109" s="70"/>
      <c r="I109" s="71"/>
      <c r="J109" s="71"/>
      <c r="K109" s="71"/>
      <c r="L109" s="71"/>
      <c r="M109" s="71"/>
      <c r="N109" s="71"/>
      <c r="O109" s="71"/>
      <c r="P109" s="71"/>
      <c r="Q109" s="72"/>
      <c r="R109" s="72"/>
      <c r="S109" s="72"/>
      <c r="T109" s="72"/>
      <c r="U109" s="73"/>
      <c r="V109" s="73"/>
      <c r="W109" s="73"/>
      <c r="X109" s="73"/>
      <c r="Y109" s="74"/>
      <c r="Z109" s="74"/>
    </row>
    <row r="110" spans="1:26" s="69" customFormat="1" ht="11.25">
      <c r="A110" s="66">
        <v>4004</v>
      </c>
      <c r="B110" s="68" t="s">
        <v>50</v>
      </c>
      <c r="C110" s="62" t="s">
        <v>9</v>
      </c>
      <c r="D110" s="23">
        <v>400</v>
      </c>
      <c r="E110" s="24"/>
      <c r="F110" s="24">
        <f aca="true" t="shared" si="1" ref="F110:F115">(D110*E110)</f>
        <v>0</v>
      </c>
      <c r="H110" s="70"/>
      <c r="I110" s="71"/>
      <c r="J110" s="71"/>
      <c r="K110" s="71"/>
      <c r="L110" s="71"/>
      <c r="M110" s="71"/>
      <c r="N110" s="71"/>
      <c r="O110" s="71"/>
      <c r="P110" s="71"/>
      <c r="Q110" s="72"/>
      <c r="R110" s="72"/>
      <c r="S110" s="72"/>
      <c r="T110" s="72"/>
      <c r="U110" s="73"/>
      <c r="V110" s="73"/>
      <c r="W110" s="73"/>
      <c r="X110" s="73"/>
      <c r="Y110" s="74"/>
      <c r="Z110" s="74"/>
    </row>
    <row r="111" spans="1:26" s="69" customFormat="1" ht="11.25">
      <c r="A111" s="66">
        <f>A110+1</f>
        <v>4005</v>
      </c>
      <c r="B111" s="68" t="s">
        <v>51</v>
      </c>
      <c r="C111" s="62" t="s">
        <v>9</v>
      </c>
      <c r="D111" s="23">
        <v>400</v>
      </c>
      <c r="E111" s="24"/>
      <c r="F111" s="24">
        <f t="shared" si="1"/>
        <v>0</v>
      </c>
      <c r="H111" s="70"/>
      <c r="I111" s="71"/>
      <c r="J111" s="71"/>
      <c r="K111" s="71"/>
      <c r="L111" s="71"/>
      <c r="M111" s="71"/>
      <c r="N111" s="71"/>
      <c r="O111" s="71"/>
      <c r="P111" s="71"/>
      <c r="Q111" s="72"/>
      <c r="R111" s="72"/>
      <c r="S111" s="72"/>
      <c r="T111" s="72"/>
      <c r="U111" s="73"/>
      <c r="V111" s="73"/>
      <c r="W111" s="73"/>
      <c r="X111" s="73"/>
      <c r="Y111" s="74"/>
      <c r="Z111" s="74"/>
    </row>
    <row r="112" spans="1:26" s="69" customFormat="1" ht="56.25">
      <c r="A112" s="66">
        <f>A111+1</f>
        <v>4006</v>
      </c>
      <c r="B112" s="68" t="s">
        <v>52</v>
      </c>
      <c r="C112" s="62" t="s">
        <v>9</v>
      </c>
      <c r="D112" s="23">
        <v>400</v>
      </c>
      <c r="E112" s="24"/>
      <c r="F112" s="24">
        <f t="shared" si="1"/>
        <v>0</v>
      </c>
      <c r="H112" s="70"/>
      <c r="I112" s="71"/>
      <c r="J112" s="71"/>
      <c r="K112" s="71"/>
      <c r="L112" s="71"/>
      <c r="M112" s="71"/>
      <c r="N112" s="71"/>
      <c r="O112" s="71"/>
      <c r="P112" s="71"/>
      <c r="Q112" s="72"/>
      <c r="R112" s="72"/>
      <c r="S112" s="72"/>
      <c r="T112" s="72"/>
      <c r="U112" s="73"/>
      <c r="V112" s="73"/>
      <c r="W112" s="73"/>
      <c r="X112" s="73"/>
      <c r="Y112" s="74"/>
      <c r="Z112" s="74"/>
    </row>
    <row r="113" spans="1:26" s="69" customFormat="1" ht="45">
      <c r="A113" s="66">
        <f>A112+1</f>
        <v>4007</v>
      </c>
      <c r="B113" s="68" t="s">
        <v>53</v>
      </c>
      <c r="C113" s="62" t="s">
        <v>11</v>
      </c>
      <c r="D113" s="23">
        <v>15</v>
      </c>
      <c r="E113" s="24"/>
      <c r="F113" s="24">
        <f t="shared" si="1"/>
        <v>0</v>
      </c>
      <c r="H113" s="70"/>
      <c r="I113" s="71"/>
      <c r="J113" s="71"/>
      <c r="K113" s="71"/>
      <c r="L113" s="71"/>
      <c r="M113" s="71"/>
      <c r="N113" s="71"/>
      <c r="O113" s="71"/>
      <c r="P113" s="71"/>
      <c r="Q113" s="72"/>
      <c r="R113" s="72"/>
      <c r="S113" s="72"/>
      <c r="T113" s="72"/>
      <c r="U113" s="73"/>
      <c r="V113" s="73"/>
      <c r="W113" s="73"/>
      <c r="X113" s="73"/>
      <c r="Y113" s="74"/>
      <c r="Z113" s="74"/>
    </row>
    <row r="114" spans="1:26" s="69" customFormat="1" ht="11.25">
      <c r="A114" s="66">
        <f>A113+1</f>
        <v>4008</v>
      </c>
      <c r="B114" s="68" t="s">
        <v>69</v>
      </c>
      <c r="C114" s="62" t="s">
        <v>11</v>
      </c>
      <c r="D114" s="23">
        <v>1</v>
      </c>
      <c r="E114" s="23"/>
      <c r="F114" s="24">
        <f t="shared" si="1"/>
        <v>0</v>
      </c>
      <c r="H114" s="70"/>
      <c r="I114" s="71"/>
      <c r="J114" s="71"/>
      <c r="K114" s="71"/>
      <c r="L114" s="71"/>
      <c r="M114" s="71"/>
      <c r="N114" s="71"/>
      <c r="O114" s="71"/>
      <c r="P114" s="71"/>
      <c r="Q114" s="72"/>
      <c r="R114" s="72"/>
      <c r="S114" s="72"/>
      <c r="T114" s="72"/>
      <c r="U114" s="73"/>
      <c r="V114" s="73"/>
      <c r="W114" s="73"/>
      <c r="X114" s="73"/>
      <c r="Y114" s="74"/>
      <c r="Z114" s="74"/>
    </row>
    <row r="115" spans="1:26" s="69" customFormat="1" ht="11.25">
      <c r="A115" s="66">
        <f>A114+1</f>
        <v>4009</v>
      </c>
      <c r="B115" s="75" t="s">
        <v>54</v>
      </c>
      <c r="C115" s="62" t="s">
        <v>33</v>
      </c>
      <c r="D115" s="23">
        <v>400</v>
      </c>
      <c r="E115" s="23"/>
      <c r="F115" s="24">
        <f t="shared" si="1"/>
        <v>0</v>
      </c>
      <c r="H115" s="70"/>
      <c r="I115" s="71"/>
      <c r="J115" s="71"/>
      <c r="K115" s="71"/>
      <c r="L115" s="71"/>
      <c r="M115" s="71"/>
      <c r="N115" s="71"/>
      <c r="O115" s="71"/>
      <c r="P115" s="71"/>
      <c r="Q115" s="72"/>
      <c r="R115" s="72"/>
      <c r="S115" s="72"/>
      <c r="T115" s="72"/>
      <c r="U115" s="73"/>
      <c r="V115" s="73"/>
      <c r="W115" s="73"/>
      <c r="X115" s="73"/>
      <c r="Y115" s="74"/>
      <c r="Z115" s="74"/>
    </row>
    <row r="116" spans="1:26" s="158" customFormat="1" ht="11.25">
      <c r="A116" s="76"/>
      <c r="B116" s="77" t="s">
        <v>16</v>
      </c>
      <c r="C116" s="37" t="s">
        <v>17</v>
      </c>
      <c r="D116" s="63"/>
      <c r="E116" s="64"/>
      <c r="F116" s="83">
        <f>SUM(F97:F115)</f>
        <v>0</v>
      </c>
      <c r="H116" s="159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1"/>
      <c r="V116" s="161"/>
      <c r="W116" s="161"/>
      <c r="X116" s="161"/>
      <c r="Y116" s="162"/>
      <c r="Z116" s="162"/>
    </row>
    <row r="117" spans="9:26" s="101" customFormat="1" ht="11.25"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9:26" s="101" customFormat="1" ht="11.25"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4:6" ht="11.25">
      <c r="D119" s="97"/>
      <c r="E119" s="97"/>
      <c r="F119" s="97"/>
    </row>
    <row r="120" spans="4:6" ht="11.25">
      <c r="D120" s="97"/>
      <c r="E120" s="97"/>
      <c r="F120" s="97"/>
    </row>
    <row r="121" spans="4:6" ht="11.25">
      <c r="D121" s="97"/>
      <c r="E121" s="97"/>
      <c r="F121" s="97"/>
    </row>
    <row r="122" spans="4:6" ht="11.25">
      <c r="D122" s="97"/>
      <c r="E122" s="97"/>
      <c r="F122" s="97"/>
    </row>
    <row r="123" spans="4:6" ht="11.25">
      <c r="D123" s="97"/>
      <c r="E123" s="97"/>
      <c r="F123" s="97"/>
    </row>
    <row r="124" spans="4:6" ht="11.25">
      <c r="D124" s="97"/>
      <c r="E124" s="97"/>
      <c r="F124" s="97"/>
    </row>
    <row r="125" spans="4:6" ht="11.25">
      <c r="D125" s="97"/>
      <c r="E125" s="97"/>
      <c r="F125" s="97"/>
    </row>
    <row r="126" spans="4:6" ht="11.25">
      <c r="D126" s="97"/>
      <c r="E126" s="97"/>
      <c r="F126" s="97"/>
    </row>
    <row r="127" spans="4:6" ht="11.25">
      <c r="D127" s="97"/>
      <c r="E127" s="97"/>
      <c r="F127" s="97"/>
    </row>
    <row r="128" spans="4:6" ht="11.25">
      <c r="D128" s="95"/>
      <c r="E128" s="97"/>
      <c r="F128" s="97"/>
    </row>
    <row r="129" spans="4:6" ht="11.25">
      <c r="D129" s="95"/>
      <c r="E129" s="97"/>
      <c r="F129" s="97"/>
    </row>
    <row r="130" spans="4:6" ht="11.25">
      <c r="D130" s="95"/>
      <c r="E130" s="97"/>
      <c r="F130" s="97"/>
    </row>
    <row r="131" spans="4:6" ht="11.25">
      <c r="D131" s="95"/>
      <c r="E131" s="97"/>
      <c r="F131" s="97"/>
    </row>
    <row r="132" spans="4:6" ht="11.25">
      <c r="D132" s="95"/>
      <c r="E132" s="97"/>
      <c r="F132" s="97"/>
    </row>
    <row r="133" spans="4:6" ht="11.25">
      <c r="D133" s="95"/>
      <c r="E133" s="97"/>
      <c r="F133" s="97"/>
    </row>
    <row r="134" spans="4:6" ht="11.25">
      <c r="D134" s="95"/>
      <c r="E134" s="97"/>
      <c r="F134" s="97"/>
    </row>
    <row r="135" spans="4:6" ht="11.25">
      <c r="D135" s="95"/>
      <c r="E135" s="97"/>
      <c r="F135" s="97"/>
    </row>
    <row r="136" spans="4:6" ht="11.25">
      <c r="D136" s="95"/>
      <c r="E136" s="97"/>
      <c r="F136" s="97"/>
    </row>
    <row r="137" spans="4:6" ht="11.25">
      <c r="D137" s="95"/>
      <c r="E137" s="97"/>
      <c r="F137" s="97"/>
    </row>
    <row r="138" spans="4:6" ht="11.25">
      <c r="D138" s="95"/>
      <c r="E138" s="97"/>
      <c r="F138" s="97"/>
    </row>
    <row r="139" spans="4:6" ht="11.25">
      <c r="D139" s="95"/>
      <c r="E139" s="97"/>
      <c r="F139" s="97"/>
    </row>
    <row r="140" spans="4:6" ht="11.25">
      <c r="D140" s="95"/>
      <c r="E140" s="97"/>
      <c r="F140" s="97"/>
    </row>
    <row r="141" spans="4:6" ht="11.25">
      <c r="D141" s="95"/>
      <c r="E141" s="97"/>
      <c r="F141" s="97"/>
    </row>
    <row r="142" spans="4:6" ht="11.25">
      <c r="D142" s="95"/>
      <c r="E142" s="97"/>
      <c r="F142" s="97"/>
    </row>
    <row r="143" spans="4:6" ht="11.25">
      <c r="D143" s="95"/>
      <c r="E143" s="97"/>
      <c r="F143" s="97"/>
    </row>
    <row r="144" spans="4:6" ht="11.25">
      <c r="D144" s="95"/>
      <c r="E144" s="97"/>
      <c r="F144" s="97"/>
    </row>
    <row r="145" spans="4:6" ht="11.25">
      <c r="D145" s="95"/>
      <c r="E145" s="97"/>
      <c r="F145" s="97"/>
    </row>
    <row r="146" spans="4:6" ht="11.25">
      <c r="D146" s="95"/>
      <c r="E146" s="97"/>
      <c r="F146" s="97"/>
    </row>
    <row r="147" spans="4:6" ht="11.25">
      <c r="D147" s="95"/>
      <c r="E147" s="97"/>
      <c r="F147" s="97"/>
    </row>
    <row r="148" spans="4:6" ht="11.25">
      <c r="D148" s="95"/>
      <c r="E148" s="97"/>
      <c r="F148" s="97"/>
    </row>
    <row r="149" spans="4:6" ht="11.25">
      <c r="D149" s="95"/>
      <c r="E149" s="97"/>
      <c r="F149" s="97"/>
    </row>
    <row r="150" spans="4:6" ht="11.25">
      <c r="D150" s="95"/>
      <c r="E150" s="97"/>
      <c r="F150" s="97"/>
    </row>
    <row r="151" spans="4:6" ht="11.25">
      <c r="D151" s="95"/>
      <c r="E151" s="97"/>
      <c r="F151" s="97"/>
    </row>
    <row r="152" spans="4:6" ht="11.25">
      <c r="D152" s="95"/>
      <c r="E152" s="97"/>
      <c r="F152" s="97"/>
    </row>
    <row r="153" spans="4:6" ht="11.25">
      <c r="D153" s="95"/>
      <c r="E153" s="97"/>
      <c r="F153" s="97"/>
    </row>
    <row r="154" spans="4:6" ht="11.25">
      <c r="D154" s="95"/>
      <c r="E154" s="97"/>
      <c r="F154" s="97"/>
    </row>
    <row r="155" spans="4:6" ht="11.25">
      <c r="D155" s="95"/>
      <c r="E155" s="97"/>
      <c r="F155" s="97"/>
    </row>
    <row r="156" spans="4:6" ht="11.25">
      <c r="D156" s="95"/>
      <c r="E156" s="97"/>
      <c r="F156" s="97"/>
    </row>
    <row r="157" spans="4:6" ht="11.25">
      <c r="D157" s="95"/>
      <c r="E157" s="97"/>
      <c r="F157" s="97"/>
    </row>
    <row r="158" spans="4:6" ht="11.25">
      <c r="D158" s="95"/>
      <c r="E158" s="97"/>
      <c r="F158" s="97"/>
    </row>
    <row r="159" spans="4:6" ht="11.25">
      <c r="D159" s="95"/>
      <c r="E159" s="97"/>
      <c r="F159" s="97"/>
    </row>
    <row r="160" spans="4:6" ht="11.25">
      <c r="D160" s="95"/>
      <c r="E160" s="97"/>
      <c r="F160" s="97"/>
    </row>
    <row r="161" spans="4:6" ht="11.25">
      <c r="D161" s="95"/>
      <c r="E161" s="97"/>
      <c r="F161" s="97"/>
    </row>
    <row r="162" spans="4:6" ht="11.25">
      <c r="D162" s="95"/>
      <c r="E162" s="97"/>
      <c r="F162" s="97"/>
    </row>
    <row r="163" spans="4:6" ht="11.25">
      <c r="D163" s="95"/>
      <c r="E163" s="97"/>
      <c r="F163" s="97"/>
    </row>
    <row r="164" spans="4:6" ht="11.25">
      <c r="D164" s="95"/>
      <c r="E164" s="97"/>
      <c r="F164" s="97"/>
    </row>
    <row r="165" spans="4:6" ht="11.25">
      <c r="D165" s="95"/>
      <c r="E165" s="97"/>
      <c r="F165" s="97"/>
    </row>
    <row r="166" spans="4:6" ht="11.25">
      <c r="D166" s="95"/>
      <c r="E166" s="97"/>
      <c r="F166" s="97"/>
    </row>
    <row r="167" spans="4:6" ht="11.25">
      <c r="D167" s="95"/>
      <c r="E167" s="97"/>
      <c r="F167" s="97"/>
    </row>
    <row r="168" spans="4:6" ht="11.25">
      <c r="D168" s="95"/>
      <c r="E168" s="97"/>
      <c r="F168" s="97"/>
    </row>
    <row r="169" spans="4:6" ht="11.25">
      <c r="D169" s="95"/>
      <c r="E169" s="97"/>
      <c r="F169" s="97"/>
    </row>
    <row r="170" spans="4:6" ht="11.25">
      <c r="D170" s="95"/>
      <c r="E170" s="97"/>
      <c r="F170" s="97"/>
    </row>
    <row r="171" spans="4:6" ht="11.25">
      <c r="D171" s="95"/>
      <c r="E171" s="97"/>
      <c r="F171" s="97"/>
    </row>
    <row r="172" spans="4:6" ht="11.25">
      <c r="D172" s="95"/>
      <c r="E172" s="97"/>
      <c r="F172" s="97"/>
    </row>
    <row r="173" spans="4:6" ht="11.25">
      <c r="D173" s="95"/>
      <c r="E173" s="97"/>
      <c r="F173" s="97"/>
    </row>
    <row r="174" spans="4:6" ht="11.25">
      <c r="D174" s="95"/>
      <c r="E174" s="97"/>
      <c r="F174" s="97"/>
    </row>
    <row r="175" spans="4:6" ht="11.25">
      <c r="D175" s="95"/>
      <c r="E175" s="97"/>
      <c r="F175" s="97"/>
    </row>
    <row r="176" spans="4:6" ht="11.25">
      <c r="D176" s="95"/>
      <c r="E176" s="97"/>
      <c r="F176" s="97"/>
    </row>
    <row r="177" spans="4:6" ht="11.25">
      <c r="D177" s="95"/>
      <c r="E177" s="97"/>
      <c r="F177" s="97"/>
    </row>
    <row r="178" spans="4:6" ht="11.25">
      <c r="D178" s="95"/>
      <c r="E178" s="97"/>
      <c r="F178" s="97"/>
    </row>
    <row r="179" spans="4:6" ht="11.25">
      <c r="D179" s="95"/>
      <c r="E179" s="97"/>
      <c r="F179" s="97"/>
    </row>
    <row r="180" spans="4:6" ht="11.25">
      <c r="D180" s="95"/>
      <c r="E180" s="97"/>
      <c r="F180" s="97"/>
    </row>
    <row r="181" spans="4:6" ht="11.25">
      <c r="D181" s="95"/>
      <c r="E181" s="97"/>
      <c r="F181" s="97"/>
    </row>
    <row r="182" spans="4:6" ht="11.25">
      <c r="D182" s="95"/>
      <c r="E182" s="97"/>
      <c r="F182" s="97"/>
    </row>
    <row r="183" spans="4:6" ht="11.25">
      <c r="D183" s="95"/>
      <c r="E183" s="97"/>
      <c r="F183" s="97"/>
    </row>
    <row r="184" spans="4:6" ht="11.25">
      <c r="D184" s="95"/>
      <c r="E184" s="97"/>
      <c r="F184" s="97"/>
    </row>
    <row r="185" spans="4:6" ht="11.25">
      <c r="D185" s="95"/>
      <c r="E185" s="97"/>
      <c r="F185" s="97"/>
    </row>
    <row r="186" spans="4:6" ht="11.25">
      <c r="D186" s="95"/>
      <c r="E186" s="97"/>
      <c r="F186" s="97"/>
    </row>
    <row r="187" spans="4:6" ht="11.25">
      <c r="D187" s="95"/>
      <c r="E187" s="97"/>
      <c r="F187" s="97"/>
    </row>
    <row r="188" spans="4:6" ht="11.25">
      <c r="D188" s="95"/>
      <c r="E188" s="97"/>
      <c r="F188" s="97"/>
    </row>
    <row r="189" spans="4:6" ht="11.25">
      <c r="D189" s="95"/>
      <c r="E189" s="97"/>
      <c r="F189" s="97"/>
    </row>
    <row r="190" spans="4:6" ht="11.25">
      <c r="D190" s="95"/>
      <c r="E190" s="97"/>
      <c r="F190" s="97"/>
    </row>
    <row r="191" spans="4:6" ht="11.25">
      <c r="D191" s="95"/>
      <c r="E191" s="97"/>
      <c r="F191" s="97"/>
    </row>
    <row r="192" spans="4:6" ht="11.25">
      <c r="D192" s="95"/>
      <c r="E192" s="97"/>
      <c r="F192" s="97"/>
    </row>
    <row r="193" spans="4:6" ht="11.25">
      <c r="D193" s="95"/>
      <c r="E193" s="97"/>
      <c r="F193" s="97"/>
    </row>
    <row r="194" spans="4:6" ht="11.25">
      <c r="D194" s="95"/>
      <c r="E194" s="97"/>
      <c r="F194" s="97"/>
    </row>
    <row r="195" spans="4:6" ht="11.25">
      <c r="D195" s="95"/>
      <c r="E195" s="97"/>
      <c r="F195" s="97"/>
    </row>
    <row r="196" spans="4:6" ht="11.25">
      <c r="D196" s="95"/>
      <c r="E196" s="97"/>
      <c r="F196" s="97"/>
    </row>
    <row r="197" spans="4:6" ht="11.25">
      <c r="D197" s="95"/>
      <c r="E197" s="97"/>
      <c r="F197" s="97"/>
    </row>
    <row r="198" spans="4:6" ht="11.25">
      <c r="D198" s="95"/>
      <c r="E198" s="97"/>
      <c r="F198" s="97"/>
    </row>
    <row r="199" spans="4:6" ht="11.25">
      <c r="D199" s="95"/>
      <c r="E199" s="97"/>
      <c r="F199" s="97"/>
    </row>
    <row r="200" spans="4:6" ht="11.25">
      <c r="D200" s="95"/>
      <c r="E200" s="97"/>
      <c r="F200" s="97"/>
    </row>
    <row r="201" spans="4:6" ht="11.25">
      <c r="D201" s="95"/>
      <c r="E201" s="97"/>
      <c r="F201" s="97"/>
    </row>
    <row r="202" spans="4:6" ht="11.25">
      <c r="D202" s="95"/>
      <c r="E202" s="97"/>
      <c r="F202" s="97"/>
    </row>
    <row r="203" spans="4:6" ht="11.25">
      <c r="D203" s="95"/>
      <c r="E203" s="97"/>
      <c r="F203" s="97"/>
    </row>
    <row r="204" spans="4:6" ht="11.25">
      <c r="D204" s="95"/>
      <c r="E204" s="97"/>
      <c r="F204" s="97"/>
    </row>
    <row r="205" spans="4:6" ht="11.25">
      <c r="D205" s="95"/>
      <c r="E205" s="97"/>
      <c r="F205" s="97"/>
    </row>
    <row r="206" spans="4:6" ht="11.25">
      <c r="D206" s="95"/>
      <c r="E206" s="97"/>
      <c r="F206" s="97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7874015748031497" header="0.5118110236220472" footer="0.3937007874015748"/>
  <pageSetup horizontalDpi="300" verticalDpi="300" orientation="portrait" paperSize="9" scale="9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Kete</dc:creator>
  <cp:keywords/>
  <dc:description/>
  <cp:lastModifiedBy>Peter Kete</cp:lastModifiedBy>
  <cp:lastPrinted>2015-04-17T10:00:07Z</cp:lastPrinted>
  <dcterms:created xsi:type="dcterms:W3CDTF">2015-04-17T09:44:53Z</dcterms:created>
  <dcterms:modified xsi:type="dcterms:W3CDTF">2015-06-01T09:22:07Z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