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tabRatio="979" activeTab="1"/>
  </bookViews>
  <sheets>
    <sheet name="rek.gl.kan." sheetId="1" r:id="rId1"/>
    <sheet name="cesta - zgornji ustroj" sheetId="2" r:id="rId2"/>
    <sheet name="meteorni kanal" sheetId="3" r:id="rId3"/>
    <sheet name="fekalni kanal" sheetId="4" r:id="rId4"/>
    <sheet name="vodovod" sheetId="5" r:id="rId5"/>
    <sheet name="požiralniki" sheetId="6" r:id="rId6"/>
  </sheets>
  <definedNames>
    <definedName name="_xlnm.Print_Area" localSheetId="1">'cesta - zgornji ustroj'!$A$1:$F$90</definedName>
    <definedName name="_xlnm.Print_Area" localSheetId="3">'fekalni kanal'!$A$1:$F$85</definedName>
    <definedName name="_xlnm.Print_Area" localSheetId="2">'meteorni kanal'!$A$1:$F$67</definedName>
    <definedName name="_xlnm.Print_Area" localSheetId="5">'požiralniki'!$A$1:$F$37</definedName>
    <definedName name="_xlnm.Print_Area" localSheetId="0">'rek.gl.kan.'!$A$1:$B$11</definedName>
    <definedName name="_xlnm.Print_Area" localSheetId="4">'vodovod'!$A$1:$F$86</definedName>
  </definedNames>
  <calcPr fullCalcOnLoad="1"/>
</workbook>
</file>

<file path=xl/comments2.xml><?xml version="1.0" encoding="utf-8"?>
<comments xmlns="http://schemas.openxmlformats.org/spreadsheetml/2006/main">
  <authors>
    <author>Uporabnik</author>
  </authors>
  <commentList>
    <comment ref="D30" authorId="0">
      <text>
        <r>
          <rPr>
            <b/>
            <sz val="9"/>
            <rFont val="Tahoma"/>
            <family val="2"/>
          </rPr>
          <t>Uporabnik:</t>
        </r>
        <r>
          <rPr>
            <sz val="9"/>
            <rFont val="Tahoma"/>
            <family val="2"/>
          </rPr>
          <t xml:space="preserve">
+10 m3 na račun popravka obstoječih robnikov</t>
        </r>
      </text>
    </comment>
    <comment ref="D33" authorId="0">
      <text>
        <r>
          <rPr>
            <b/>
            <sz val="9"/>
            <rFont val="Tahoma"/>
            <family val="2"/>
          </rPr>
          <t>Uporabnik:</t>
        </r>
        <r>
          <rPr>
            <sz val="9"/>
            <rFont val="Tahoma"/>
            <family val="2"/>
          </rPr>
          <t xml:space="preserve">
+25 m3 zaradi navezave robnikov</t>
        </r>
      </text>
    </comment>
    <comment ref="D42" authorId="0">
      <text>
        <r>
          <rPr>
            <b/>
            <sz val="9"/>
            <rFont val="Tahoma"/>
            <family val="2"/>
          </rPr>
          <t>Uporabnik:</t>
        </r>
        <r>
          <rPr>
            <sz val="9"/>
            <rFont val="Tahoma"/>
            <family val="2"/>
          </rPr>
          <t xml:space="preserve">
-95 m3 tampona za 320 m pločnika in -36 m3 za bankino</t>
        </r>
      </text>
    </comment>
    <comment ref="B20" authorId="0">
      <text>
        <r>
          <rPr>
            <b/>
            <sz val="9"/>
            <rFont val="Tahoma"/>
            <family val="2"/>
          </rPr>
          <t>Uporabnik:</t>
        </r>
        <r>
          <rPr>
            <sz val="9"/>
            <rFont val="Tahoma"/>
            <family val="2"/>
          </rPr>
          <t xml:space="preserve">
na koncu obstoječega in ob popravljenih robnikih</t>
        </r>
      </text>
    </comment>
  </commentList>
</comments>
</file>

<file path=xl/comments5.xml><?xml version="1.0" encoding="utf-8"?>
<comments xmlns="http://schemas.openxmlformats.org/spreadsheetml/2006/main">
  <authors>
    <author>Uporabnik</author>
  </authors>
  <commentList>
    <comment ref="D30" authorId="0">
      <text>
        <r>
          <rPr>
            <b/>
            <sz val="9"/>
            <rFont val="Tahoma"/>
            <family val="2"/>
          </rPr>
          <t>Uporabnik:</t>
        </r>
        <r>
          <rPr>
            <sz val="9"/>
            <rFont val="Tahoma"/>
            <family val="2"/>
          </rPr>
          <t xml:space="preserve">
+8 m3 za hidrante</t>
        </r>
      </text>
    </comment>
    <comment ref="D25" authorId="0">
      <text>
        <r>
          <rPr>
            <b/>
            <sz val="9"/>
            <rFont val="Tahoma"/>
            <family val="2"/>
          </rPr>
          <t>Uporabnik:</t>
        </r>
        <r>
          <rPr>
            <sz val="9"/>
            <rFont val="Tahoma"/>
            <family val="2"/>
          </rPr>
          <t xml:space="preserve">
+40 m3 za hidrante</t>
        </r>
      </text>
    </comment>
  </commentList>
</comments>
</file>

<file path=xl/sharedStrings.xml><?xml version="1.0" encoding="utf-8"?>
<sst xmlns="http://schemas.openxmlformats.org/spreadsheetml/2006/main" count="511" uniqueCount="183">
  <si>
    <t>1.</t>
  </si>
  <si>
    <t xml:space="preserve">PREDDELA </t>
  </si>
  <si>
    <t>2.</t>
  </si>
  <si>
    <t>ZEMELJSKA  DELA</t>
  </si>
  <si>
    <t>3.</t>
  </si>
  <si>
    <t>MONTAŽNA IN BETONSKA DELA</t>
  </si>
  <si>
    <t>4.</t>
  </si>
  <si>
    <t>OSTALA DELA</t>
  </si>
  <si>
    <t>PREDDELA</t>
  </si>
  <si>
    <t>m</t>
  </si>
  <si>
    <t>kos</t>
  </si>
  <si>
    <t>ZEMELJSKA DELA</t>
  </si>
  <si>
    <t>PREDDELA SKUPAJ:</t>
  </si>
  <si>
    <t>ZEMELJSKA DELA SKUPAJ:</t>
  </si>
  <si>
    <t>MONTAŽNA IN BETONSKA DELA SKUPAJ:</t>
  </si>
  <si>
    <t>OSTALA DELA SKUPAJ:</t>
  </si>
  <si>
    <t>5.</t>
  </si>
  <si>
    <t>Naprava in postavitev gradbenih profilov (na mestih kjer se menja smer ali naklon)</t>
  </si>
  <si>
    <t>REKAPITULACIJA</t>
  </si>
  <si>
    <t xml:space="preserve">Izdelava geodetskega načrta novega stanja skladno z ZGO-1 in navodili upravljalca kanal. </t>
  </si>
  <si>
    <t>Pregled kanalizacije s kamero</t>
  </si>
  <si>
    <t>Preizkus vodotesnosti kanalizacije</t>
  </si>
  <si>
    <t xml:space="preserve">SKUPAJ € </t>
  </si>
  <si>
    <t>Zakoličba trase kanalizacije z niveliranjem kanala</t>
  </si>
  <si>
    <t>Planiranje dna rova kanalizacije s točnostjo +/- 1 cm</t>
  </si>
  <si>
    <t>kpl</t>
  </si>
  <si>
    <t>Projekt izvedenih del (4 izvodi)</t>
  </si>
  <si>
    <t>NEPREDVIDENA DELA 10%</t>
  </si>
  <si>
    <t>SKUPAJ</t>
  </si>
  <si>
    <t>Obrizg nosilne plasti bituminizirane zmesi z emulzijo za boljši oprijem nosilne in obrabne plasti.</t>
  </si>
  <si>
    <t>Izdelava varnostnega načrta gradbišča pred začetkom gradnje po gradbenih predpisih za vse kanale skupaj - sorazmerni del</t>
  </si>
  <si>
    <t>Zasip jarka z nevezanim materialom, vgrajevanje in zahteve materiala po TSC 06.100:2003; 0-63 mm (jalovina), vključno z dobavo, komprimiranjem in finim planiranjem v plasteh do 30 cm (pod voznimi površinami)</t>
  </si>
  <si>
    <t xml:space="preserve">Dobava in montaža prefabriciranega poliesterskega jaška svetlega premera 1000 mm, vključno z muldo, vtokom in iztokom, podbetoniranjem jaška z betonom in prilagajanjem gornjega roba jaška glede na naklon terena. (Meri se globina jaška od vrha pokrova do dna mulde!) </t>
  </si>
  <si>
    <t>Zakoličba trase vodovoda z niveliranjem</t>
  </si>
  <si>
    <t>Planiranje dna rova vodovoda s točnostjo +/- 1 cm</t>
  </si>
  <si>
    <t>VODOVODNI MATERIAL Z MONTAŽO IN TRANSPORTI</t>
  </si>
  <si>
    <t>A</t>
  </si>
  <si>
    <t>CEVI</t>
  </si>
  <si>
    <t xml:space="preserve">Prevozi materiala vključno z raznosom vzdolž trase vodovoda in ostali manipulativni stroški </t>
  </si>
  <si>
    <t>B</t>
  </si>
  <si>
    <t>FAZONI</t>
  </si>
  <si>
    <t>posamezna postavka zajema vsa dela in material, kot npr. dobavo, prenose, montažo, tesnilni in vijačni material</t>
  </si>
  <si>
    <t>N DN 80</t>
  </si>
  <si>
    <t>C</t>
  </si>
  <si>
    <t>ARMATURE</t>
  </si>
  <si>
    <t>Izdelava betonskih sidrnih blokov iz betona C16/20, komplet z opažanjem, dobavo in vgrajevanjem betona, za sidranje cevovoda</t>
  </si>
  <si>
    <t>Tlačni preizkus vodovoda</t>
  </si>
  <si>
    <t>Izpiranje in dezinfekcija vodovoda</t>
  </si>
  <si>
    <t xml:space="preserve"> - višine do 2,0 m</t>
  </si>
  <si>
    <t xml:space="preserve"> - višine do 3,0 m</t>
  </si>
  <si>
    <t>VODOVOD</t>
  </si>
  <si>
    <t>6.</t>
  </si>
  <si>
    <t>7.</t>
  </si>
  <si>
    <r>
      <t>m</t>
    </r>
    <r>
      <rPr>
        <vertAlign val="superscript"/>
        <sz val="11"/>
        <rFont val="Times New Roman"/>
        <family val="1"/>
      </rPr>
      <t>3</t>
    </r>
  </si>
  <si>
    <r>
      <t>m</t>
    </r>
    <r>
      <rPr>
        <vertAlign val="superscript"/>
        <sz val="11"/>
        <rFont val="Times New Roman"/>
        <family val="1"/>
      </rPr>
      <t>2</t>
    </r>
  </si>
  <si>
    <t>8.</t>
  </si>
  <si>
    <t>9.</t>
  </si>
  <si>
    <t>METEORNI KANAL</t>
  </si>
  <si>
    <t>Zakoličba obstoječih komunalnih naprav ZA CELOTEN KANAL '(križanja in približevanja) in označitev - elektroinstalacije, telefona, vodovoda, plinovoda po pogojih in navodilih upravljavca.</t>
  </si>
  <si>
    <t>FEKALNI KANAL</t>
  </si>
  <si>
    <t>Zakoličba obstoječih komunalnih naprav ZA CELOTEN CEVOVOD '(križanja in približevanja) in označitev - elektroinstalacije, telefona, kanalizacije po pogojih in navodilih upravljavca.</t>
  </si>
  <si>
    <t>VODOVODNI MATERIAL Z MONTAŽO IN TRANSPORTI SKUPAJ:</t>
  </si>
  <si>
    <t>Izdelava varnostnega načrta gradbišča pred začetkom gradnje po gradbenih predpisih za celoten objekt (cesta, kanalizacija in vodovod) - sorazmerni del</t>
  </si>
  <si>
    <t>EU DN 80</t>
  </si>
  <si>
    <t xml:space="preserve">nadzemni hidrant DN 80/1000 mm </t>
  </si>
  <si>
    <t>teleskopska vgradilna garnitura za zasune DN 80, H=900 mm</t>
  </si>
  <si>
    <t>Izkop jarkov za vodovod v terenu III in IV ktg., širine dna jarka do 0.8 m, globine do 1.5 m, naklon brežin 70°-90° z nakladanjem na prevozno sredstvo, odvozom na trajno deponijo po izbiri izvajalca, komplet s stroški ravnanja materiala v deponiji</t>
  </si>
  <si>
    <r>
      <t>Izdelava posteljice deb. 10 cm, obsip in zasip cevi z gramoznim materialom 4-8mm ter ročno komprimiranje v plasteh po 15 cm do višine 15 cm nad temenom cevi. (0.28m</t>
    </r>
    <r>
      <rPr>
        <vertAlign val="superscript"/>
        <sz val="11"/>
        <rFont val="Times New Roman"/>
        <family val="1"/>
      </rPr>
      <t>3</t>
    </r>
    <r>
      <rPr>
        <sz val="11"/>
        <rFont val="Times New Roman"/>
        <family val="1"/>
      </rPr>
      <t>/m)</t>
    </r>
  </si>
  <si>
    <t>cestna kapa φ125</t>
  </si>
  <si>
    <t>ovalni klinasti zasun  (F5) DN80</t>
  </si>
  <si>
    <t>Izdelava betonskih podstavkov dim. 40x40x10cm iz betona C16/20, komplet z opažanjem, dobavo in vgrajevanjem betona, za montažo cestnih kap</t>
  </si>
  <si>
    <t>CESTA - ZGORNJI USTROJ</t>
  </si>
  <si>
    <t>VOZIŠČNA KONSTRUKCIJA</t>
  </si>
  <si>
    <t>PROMETNA OPREMA</t>
  </si>
  <si>
    <t>Zakoličba osi</t>
  </si>
  <si>
    <t>Postavitev in zavarovanje profilov</t>
  </si>
  <si>
    <t xml:space="preserve"> PREDDELA SKUPAJ</t>
  </si>
  <si>
    <t xml:space="preserve">VOZIŠČNA KONSTRUKCIJA </t>
  </si>
  <si>
    <t>Planiranje in valjanje planuuma temeljnih tal skladno z zahtevami iz tehničnega poročila</t>
  </si>
  <si>
    <t>Izdelava planuma nevezane nosilne plasti drobljenca za pločnik- podloga za izvedbo vezane obrabne in zaporne plasti</t>
  </si>
  <si>
    <t>10.</t>
  </si>
  <si>
    <t>11.</t>
  </si>
  <si>
    <t>12.</t>
  </si>
  <si>
    <t>VOZIŠČNA KONSTRUKCIJA SKUPAJ</t>
  </si>
  <si>
    <t>PROMETNA OPREMA SKUPAJ</t>
  </si>
  <si>
    <r>
      <t>Dobava in polaganje kanalizacijskih PVC cevi DN300 SN4 kN/m</t>
    </r>
    <r>
      <rPr>
        <vertAlign val="superscript"/>
        <sz val="11"/>
        <rFont val="Times New Roman"/>
        <family val="1"/>
      </rPr>
      <t xml:space="preserve">2 </t>
    </r>
    <r>
      <rPr>
        <sz val="11"/>
        <rFont val="Times New Roman"/>
        <family val="1"/>
      </rPr>
      <t>na betonsko posteljico C12/15 debeline 10 cm s polnim obbetoniranjem po detajlu 0,24 m</t>
    </r>
    <r>
      <rPr>
        <vertAlign val="superscript"/>
        <sz val="11"/>
        <rFont val="Times New Roman"/>
        <family val="1"/>
      </rPr>
      <t>3</t>
    </r>
    <r>
      <rPr>
        <sz val="11"/>
        <rFont val="Times New Roman"/>
        <family val="1"/>
      </rPr>
      <t>/m)</t>
    </r>
  </si>
  <si>
    <t>13.</t>
  </si>
  <si>
    <t>14.</t>
  </si>
  <si>
    <t>15.</t>
  </si>
  <si>
    <t>17.</t>
  </si>
  <si>
    <t>18.</t>
  </si>
  <si>
    <t>Oblikovanje brežin v nagibu 2:3 vključno s planiranjem brežin</t>
  </si>
  <si>
    <r>
      <t>Fino planiranje brežin, odstranjevanje kamna, sejanje travne mešanice 30 g/m</t>
    </r>
    <r>
      <rPr>
        <vertAlign val="superscript"/>
        <sz val="11"/>
        <rFont val="Times New Roman"/>
        <family val="1"/>
      </rPr>
      <t>2</t>
    </r>
    <r>
      <rPr>
        <sz val="11"/>
        <rFont val="Times New Roman"/>
        <family val="1"/>
      </rPr>
      <t xml:space="preserve"> in dodajanje granulat mineralnega gnojila 30 g/m</t>
    </r>
    <r>
      <rPr>
        <vertAlign val="superscript"/>
        <sz val="11"/>
        <rFont val="Times New Roman"/>
        <family val="1"/>
      </rPr>
      <t>2</t>
    </r>
    <r>
      <rPr>
        <sz val="11"/>
        <rFont val="Times New Roman"/>
        <family val="1"/>
      </rPr>
      <t>,  valjanjem s travnim valjarjem. Postavka zajema tudi dobavo, dovoz, raztiranje in pritrditev biorazgradljive zastirke</t>
    </r>
  </si>
  <si>
    <t>METEORNA ODVODNJA CESTE</t>
  </si>
  <si>
    <t xml:space="preserve"> - v terenu III ktg. (90%)</t>
  </si>
  <si>
    <t xml:space="preserve"> - v terenu IV ktg. (10%)</t>
  </si>
  <si>
    <t>Izdelava požiralnika s peskolovom iz BC cevi DN 500, z izkopom, zasipom, betonskim temeljem, LTŽ rešetko, obdelavo priključka na odtok, globine 1.5 m, skupaj z dobavo materiala in vsemi potrebnimi deli.</t>
  </si>
  <si>
    <t>SKUPAJ Z DDV</t>
  </si>
  <si>
    <t>DDV 22%</t>
  </si>
  <si>
    <t>- v terenu III. ktg (90%)</t>
  </si>
  <si>
    <t>Izkop humusa v sloju debeline do 20 cm s prevozom na gradbiščno deponijo</t>
  </si>
  <si>
    <t xml:space="preserve"> - v terenu IV. ktg (10%)</t>
  </si>
  <si>
    <t>Dobava in vgrajevanje kamnite grede iz kamnitega lomljenca po TSC 06.100:2003, 0-125 mm, vključno z dobavo ter komprimiranjem do zahtevane zbitosti in planiranjem v potrebnem naklonu z valjarjem</t>
  </si>
  <si>
    <t>Dobava drobljenca in izdelava nevezane nosilne plasti enakomerno zrnatega drobljenca po SIST 13242:2003, vgrajevanje in zahteve materiala po TSC 06.200:2003 iz kamnine 0-32 mm (tampon) v debelini 25 cm</t>
  </si>
  <si>
    <t>Dobava drobljenca in izdelava nevezane nosilne plasti enakomerno zrnatega drobljenca po SIST 13242:2003, vgrajevanje in zahteve materiala po TSC 06.200:2003; iz kamnine 0-32 mm (tampon) v debelini 20 cm (pločnik)</t>
  </si>
  <si>
    <t>Izdelava planuma nevezane nosilne plasti drobljenca za vozišče - podloga za izvedbo zgornje nosilne vezane plasti</t>
  </si>
  <si>
    <t>RUŠITVENA DELA</t>
  </si>
  <si>
    <t>Rezkanje asfalta v debelini cca 4 cm z odvozom asfaltne zmesi v deponijo po izbiri izvajalca. V ceno so vključene tudi vse takse in drugi stroški, ki so povezani s trajnim deponiranjem oziroma recikliranjem</t>
  </si>
  <si>
    <t>Zasek oziroma rezanje obstoječega asfalta debeline do 10 cm.</t>
  </si>
  <si>
    <t>Rušenje obstoječe asfaltne prevleke debeline do 10 cm z nakladanjem na prevozno sredstvo in odvozom na trajno deponijo po izbiri izvajalca. V ceno vključene tudi vse takse in drugi stroški, ki so povezani s trajnim deponiranjem oziroma recikliranjem</t>
  </si>
  <si>
    <t>RUŠITVENA DELA SKUPAJ</t>
  </si>
  <si>
    <t>Dovoz iz gradbiščne deponije in raztiranje humusa  v sloju debeline 20 cm.</t>
  </si>
  <si>
    <t>Dovoz iz gradbiščne deponije in raztiranje humusa  v sloju debeline 20 cm</t>
  </si>
  <si>
    <t>Izdelava nosilne plasti bituminizirane zmesi AC 22 base B50/70 A4 v debelini 6 cm po TSC 06.300/06.410:2009.</t>
  </si>
  <si>
    <t>16</t>
  </si>
  <si>
    <t>Izdelava berme (bankine) širine 50 cm iz tamponskega drobljenca v nagibu 4%, vključno z oblikovanjem in valjanjem v debelini do 20 cm</t>
  </si>
  <si>
    <t>19.</t>
  </si>
  <si>
    <t>Izdelava temelja iz cementnega betona C 12/15, globine 50 cm, premera 50 cm</t>
  </si>
  <si>
    <t>Zasip jarka z nevezanim materialom, vgrajevanje in zahteve materiala po TSC 06.100:2003; 0-125 mm (jalovina), vključno z dobavo, komprimiranjem in finim planiranjem v plasteh do 30 cm (pod voznimi površinami)</t>
  </si>
  <si>
    <r>
      <t>Dobava in polaganje betonske cevi FI 100 cm  na betonsko posteljico C12/15 debeline 10 cm s polnim obbetoniranjem po detajlu (1,07 m</t>
    </r>
    <r>
      <rPr>
        <vertAlign val="superscript"/>
        <sz val="11"/>
        <rFont val="Times New Roman"/>
        <family val="1"/>
      </rPr>
      <t>3</t>
    </r>
    <r>
      <rPr>
        <sz val="11"/>
        <rFont val="Times New Roman"/>
        <family val="1"/>
      </rPr>
      <t>/m)</t>
    </r>
  </si>
  <si>
    <r>
      <t>Dobava in polaganje betonske cevi FI 80 cm  na betonsko posteljico C12/15 debeline 10cm s polnim obbetoniranjem po detajlu (0,73 m</t>
    </r>
    <r>
      <rPr>
        <vertAlign val="superscript"/>
        <sz val="11"/>
        <rFont val="Times New Roman"/>
        <family val="1"/>
      </rPr>
      <t>3</t>
    </r>
    <r>
      <rPr>
        <sz val="11"/>
        <rFont val="Times New Roman"/>
        <family val="1"/>
      </rPr>
      <t>/m)</t>
    </r>
  </si>
  <si>
    <t>Izdelava jaška na cevi fi 100 cm v sestavi: betonska talna plošča debeline 20 cm, 1,40 x 1,40 m, stranski steni 1,2 x 1,2 x 0,2 m, čelni steni in krovna plošča 1,2 x 1,4 x 0,2 m s krožno odprtino fi 100 cm, vse C 16/20, minimalno armaturo krovne plošče, AB konusnim nastavkom 100/60 cm in vsem potrebnim opažnim in drugim materialom za izvedbo jaška, vključno z obdelavo mulde. Dejanska višina jaška je določena z niveleto kanala in višino terena in se prilagaja z višino konusa in pokrova.</t>
  </si>
  <si>
    <t>Izdelava jaška na cevi fi 80 cm v sestavi: betonski podstavek C12/15 1,30 x 1,30 m, višine do 0,63 m  na podložni beton d=10 cm, betonska cev fi 100 cm L= 1 m, AB konusni nastavek 100/60 cm, z vsem opažnim in drugim materialom za izvedbo jaška, vključno z izdelavo mulde. Dejanska višina jaška je določena z niveleto kanala in višino terena in se prilagaja z višino in številom betonskih cevi in pokrova.</t>
  </si>
  <si>
    <t xml:space="preserve"> - višine do 3,5 m</t>
  </si>
  <si>
    <t xml:space="preserve"> - višine do 4,0 m</t>
  </si>
  <si>
    <t xml:space="preserve"> - višine do 4,5 m</t>
  </si>
  <si>
    <t>Dobava in vgradnja pokrova iz litega železa po EN124 D400 vključno z AB vencem,  protihrupnim vložkom iz kompozitnega materiala, premera 600mm z odprtinami za prezračevanje (npr. REXESS CDRK 60EYX44 ali enakovreden). V postavki vključena vsa potrebna dela za postavitev pokrova na potrebno višino in nagib</t>
  </si>
  <si>
    <t>Izdelava iztočne glave komplet z oblogo struge s kamnitim lomljencem debeline do 20 cm potopljenim v 10 cm podložnega betona C12/15</t>
  </si>
  <si>
    <r>
      <t>Izdelava tankoslojne vzdolžne označbe na vozišču z enokomponentno belo barvo, vključno 250 g/m</t>
    </r>
    <r>
      <rPr>
        <vertAlign val="superscript"/>
        <sz val="11"/>
        <rFont val="Times New Roman"/>
        <family val="1"/>
      </rPr>
      <t>2</t>
    </r>
    <r>
      <rPr>
        <sz val="11"/>
        <rFont val="Times New Roman"/>
        <family val="1"/>
      </rPr>
      <t xml:space="preserve"> posipa z drobci / kroglicami stekla, strojno, debelina plasti suhe snovi 200 μm, prekinjena bela črta, širina črte je 12 cm  (5121)</t>
    </r>
  </si>
  <si>
    <r>
      <t>Izdelava tankoslojne prečne označbe na vozišču z enokomponentno belo barvo, vključno 250 g/m</t>
    </r>
    <r>
      <rPr>
        <vertAlign val="superscript"/>
        <sz val="11"/>
        <rFont val="Arial Narrow"/>
        <family val="2"/>
      </rPr>
      <t>2</t>
    </r>
    <r>
      <rPr>
        <sz val="11"/>
        <rFont val="Arial Narrow"/>
        <family val="2"/>
      </rPr>
      <t xml:space="preserve"> posipa z drobci / kroglicami stekla, strojno, debelina plasti suhe snovi 250 </t>
    </r>
    <r>
      <rPr>
        <sz val="11"/>
        <rFont val="Calibri"/>
        <family val="2"/>
      </rPr>
      <t>μ</t>
    </r>
    <r>
      <rPr>
        <sz val="11"/>
        <rFont val="Arial Narrow"/>
        <family val="2"/>
      </rPr>
      <t>m, širina črte 50 cm (5211)</t>
    </r>
  </si>
  <si>
    <t>Dobava in polaganje betonskih robnikov 8/20/100 cm na  betonsko posteljico iz C12/15, vključno s fugiranjem</t>
  </si>
  <si>
    <t>Dobava in polaganje betonskih robnikov 15/25/100 cm v ravnini in krivini na betonsko posteljico iz C12/15, vključno s fugiranjem</t>
  </si>
  <si>
    <t>Izdelava obrabne in zaporne plasti bituminizirane zmesi AC 11 surf B50/70 A4 v debelini 4 cm po TSC 06.300/06.410:2009</t>
  </si>
  <si>
    <t>Široki izkop zemljine III. in IV. ktg. z nakladanjem na prevozno sredstvo in odvozom na trajno deponijo po izbiri izvajalca, komplet z vsemi stroški ravnanja materiala v deponiji</t>
  </si>
  <si>
    <t>PRESTAVITEV FEKALNEGA KANALA</t>
  </si>
  <si>
    <t>Dobava, montaža, uporaba in demontaža varovalnega opaža jarka v semi vertikalnem izkopu, tehnologije po izbiri izvajalca. Višina opažanja od 2.0 do 4,0 m. obračun po m1 trase kanala obojestransko razprto!</t>
  </si>
  <si>
    <t>Izkop jarkov za kanalizacijo v terenu III. in IV. ktg., širine dna jarka do 2.0 m, globine do 4.0m, naklon brežin 70°-90° z nakladanjem na prevozno sredstvo, odvozom na trajno deponijo po izbiri izvajalca, komplet s stroški ravnanja materiala v deponiji.</t>
  </si>
  <si>
    <t>Izkop jarkov za cevovod, širine do 2.0 m, globine do 2.5 m, naklon brežin 70°-90° z odmetom min. 1.0 m od roba izkopa.</t>
  </si>
  <si>
    <t>Zasip jarka z materialom izkopa ter komprimiranje v plasteh po 30 cm (pod nevoznimi površinami)</t>
  </si>
  <si>
    <r>
      <t>Fino planiranje, odstranjevanje kamna, sejanje travne mešanice 30 g/m</t>
    </r>
    <r>
      <rPr>
        <vertAlign val="superscript"/>
        <sz val="11"/>
        <rFont val="Times New Roman"/>
        <family val="1"/>
      </rPr>
      <t>2</t>
    </r>
    <r>
      <rPr>
        <sz val="11"/>
        <rFont val="Times New Roman"/>
        <family val="1"/>
      </rPr>
      <t xml:space="preserve"> in dodajanje granulat mineralnega gnojila 30 g/m</t>
    </r>
    <r>
      <rPr>
        <vertAlign val="superscript"/>
        <sz val="11"/>
        <rFont val="Times New Roman"/>
        <family val="1"/>
      </rPr>
      <t>2</t>
    </r>
    <r>
      <rPr>
        <sz val="11"/>
        <rFont val="Times New Roman"/>
        <family val="1"/>
      </rPr>
      <t>,  valjanje s travnim valjarjem.</t>
    </r>
  </si>
  <si>
    <t>Nakladanje in odvoz odvečnega materiala od izkopa na deponijo po izbiri izvajalca, komplet z vsemi stroški deponiranja.</t>
  </si>
  <si>
    <t>Rušenje obstoječega betonskega jaška globine 1.33 m, z nakladanjem ruševin na prevozno sredstvo in odvozom na trajno deponijo po izboru izvajalca, komplet z vsemi stroški deponiranja</t>
  </si>
  <si>
    <t>Izdelava prevezave obstoječega fekalnega kanala za čas gradnje prestavljenega kanala.</t>
  </si>
  <si>
    <t>odstranitev LTŽ pokrova premera 600 mm z nakladanjem na prevozno stredstvo in odvozom na gradbiščno deponijo za poznejšo uporabo</t>
  </si>
  <si>
    <t>Odstranitev in odvoz obstoječe PVC cevi DN 300 mm z nakladanjem na prevozno sedstvo in odvozom na trajno deponijo po izboru izvajalca, komplet z vsemi stroški deponiranja</t>
  </si>
  <si>
    <r>
      <t>Dobava in polaganje kanalizacijskih PVC cevi DN300 SN4 kN/m</t>
    </r>
    <r>
      <rPr>
        <vertAlign val="superscript"/>
        <sz val="11"/>
        <rFont val="Times New Roman"/>
        <family val="1"/>
      </rPr>
      <t xml:space="preserve">2 </t>
    </r>
    <r>
      <rPr>
        <sz val="11"/>
        <rFont val="Times New Roman"/>
        <family val="1"/>
      </rPr>
      <t>v zaščitno cev, komplet z zatesnitvijo stika na konceh zaščitne cevi</t>
    </r>
  </si>
  <si>
    <t xml:space="preserve"> - višine do 1,5 m</t>
  </si>
  <si>
    <t>izdelava priključitve na obstoječ poliesterski jašek, komplet z izdelavo nove mulde in zamašitvijo obstoječega iztoka (vtoka)</t>
  </si>
  <si>
    <t>Izdelava AB temelja dimenzije 80x40cm, debeline 30 cm za zaščitno cev, komplet z betonom, vsem opažnim materialom in minimalno armaturo</t>
  </si>
  <si>
    <t>Dovoz iz gradbiščne deponije in ponovna vgradnja pokrova iz litega železa vključno z AB obročem, protihrupnim vložkom iz kompozitnega materiala, premera 600mm-pod nevoznimi površinami. V postavki vključena vsa potrebna dela za postavitev pokrova na potrebno višino in nagib.</t>
  </si>
  <si>
    <t>Odstranitev obstoječe jeklene zaščitne cevi premera 400 mm z odvozom na gradbiščno deponijo za poznejšo uporabo</t>
  </si>
  <si>
    <t>Dovoz iz gradbiščne deponije in ponovna vgradnja jeklene zaščitne cevi premera 400 mm preko struge meteornega odvodnika v projektiranem naklonu</t>
  </si>
  <si>
    <t>Prenašanje  in spuščanje v jarek cevi dolžine do 6m iz nodularne litine DN 125 mm, z dobavo, montažo in vsem potrebnim materialom; standardni (Tyton) spoj</t>
  </si>
  <si>
    <t>5%</t>
  </si>
  <si>
    <t>Prenašanje  in spuščanje v jarek cevi dolžine do 6m iz nodularne litine DN 80 mm, z dobavo, montažo in vsem potrebnim materialom; standardni (Tyton) spoj (hidranti)</t>
  </si>
  <si>
    <t>T DN 80</t>
  </si>
  <si>
    <t>X DN 80</t>
  </si>
  <si>
    <t>FF DN 80/400 mm</t>
  </si>
  <si>
    <t>EU DN 125</t>
  </si>
  <si>
    <t>X DN 125</t>
  </si>
  <si>
    <t>FFR DN 150/125</t>
  </si>
  <si>
    <t>MMA DN 125/80</t>
  </si>
  <si>
    <r>
      <t>MMK DN 125/11,25</t>
    </r>
    <r>
      <rPr>
        <sz val="11"/>
        <rFont val="Calibri"/>
        <family val="2"/>
      </rPr>
      <t>°</t>
    </r>
  </si>
  <si>
    <t>Izdelava betonskih sidrnih blokov dim. 40x20x20cm iz betona C16/20, komplet z opažanjem, dobavo in vgrajevanjem betona, za montažo hidranta</t>
  </si>
  <si>
    <t>Izkop jarkov za kanalizacijo v terenu III. ktg., širine dna jarka do 0.6 m, globine do 1.0 m, naklon brežin 70°-90° z nakladanjem na prevozno sredstvo, odvozom na trajno deponijo po izbiri izvajalca, komplet s stroški ravnanja materiala v deponiji</t>
  </si>
  <si>
    <r>
      <t>Dobava in polaganje PVC kanalizacijskih cevi DN 150 mm na betonsko posteljico C 12/15 debeline 10 cm s polnim obbetoniranjem po detajlu 0,15 m</t>
    </r>
    <r>
      <rPr>
        <vertAlign val="superscript"/>
        <sz val="11"/>
        <rFont val="Times New Roman"/>
        <family val="1"/>
      </rPr>
      <t>3</t>
    </r>
    <r>
      <rPr>
        <sz val="11"/>
        <rFont val="Times New Roman"/>
        <family val="1"/>
      </rPr>
      <t>/m)</t>
    </r>
  </si>
  <si>
    <t>Izdelava dodatnega priključka na jašku iz BC za PVC cev DN 150 mm z vsemi potrebnimi deli</t>
  </si>
  <si>
    <t>Izdelava slepega priključka za PVC cev DN 150 mm na BC cevi DN 800 in 1000 mm. Postavka vključuje tudi vse potrebne fazonske kose ter tesnilni material. Vsak kos se obračuna kot tekoči meter cevi</t>
  </si>
  <si>
    <t>Dobava in vgrajevanje sipkega nasipnega materiala, vključno z dobavo ter komprimiranjem do zahtevane zbitosti ter planiranjem v potrebnem naklonu z valjarjem</t>
  </si>
  <si>
    <t>Dobava in vgraditev stebrička za prometni znak iz vroče cinkane jeklene cevi s premerom 64 mm, dolžine 3000 mm</t>
  </si>
  <si>
    <t>Dobava in vgraditev stebrička za prometni znak iz vroče cinkane jeklene cevi s premerom 64 mm, dolžine 3500 mm</t>
  </si>
  <si>
    <t>Dobava in postavitev ovire na koncu asfaltirane površine, komplet s stebrički in podstavkom (7103)</t>
  </si>
  <si>
    <t>Dobava in pritrditev kvadratnega prometnega znaka, podloga iz aluminijaste pločevine, znak z odsevno folijo 2. vrste, dimenzije 600x600 mm (3204)</t>
  </si>
  <si>
    <t>Dobava in pritrditev prometnega znaka, podloga iz aluminijaste pločevine, znak z odsevno folijo 2. vrste, premera 600 mm (2102)</t>
  </si>
  <si>
    <t>POSLOVNA CONA ''TALE'' - SKUPNA REKAPITULACIJA</t>
  </si>
  <si>
    <t>PROPUST*</t>
  </si>
  <si>
    <t>SN, NN, JR in TK*</t>
  </si>
  <si>
    <t>OBRNJENA DAVČNA OBVEZNOST</t>
  </si>
  <si>
    <t>*ponudnik izpolni ročno</t>
  </si>
  <si>
    <t>NEPREDVIDENA DELA-10%</t>
  </si>
  <si>
    <t>VSE SKUPAJ (BREZ DDV)</t>
  </si>
  <si>
    <t>DDV</t>
  </si>
  <si>
    <t>VSE SKUPAJ (Z DDV)</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</si>
</sst>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 _S_I_T"/>
    <numFmt numFmtId="173" formatCode="#,##0\ &quot;SIT&quot;"/>
    <numFmt numFmtId="174" formatCode="#,##0.0\ _S_I_T"/>
    <numFmt numFmtId="175" formatCode="#,##0.00\ _S_I_T"/>
    <numFmt numFmtId="176" formatCode="0.0E+00"/>
    <numFmt numFmtId="177" formatCode="dd/mm/yyyy"/>
    <numFmt numFmtId="178" formatCode="0000"/>
    <numFmt numFmtId="179" formatCode="0E+00"/>
    <numFmt numFmtId="180" formatCode="0.000"/>
    <numFmt numFmtId="181" formatCode="#,##0.00\ &quot;€&quot;"/>
    <numFmt numFmtId="182" formatCode="#,##0.0"/>
    <numFmt numFmtId="183" formatCode="#,##0.0000"/>
  </numFmts>
  <fonts count="65">
    <font>
      <sz val="10"/>
      <name val="Arial CE"/>
      <family val="0"/>
    </font>
    <font>
      <b/>
      <sz val="10"/>
      <name val="Arial CE"/>
      <family val="2"/>
    </font>
    <font>
      <sz val="10"/>
      <color indexed="10"/>
      <name val="Arial CE"/>
      <family val="2"/>
    </font>
    <font>
      <u val="single"/>
      <sz val="10"/>
      <color indexed="12"/>
      <name val="Arial CE"/>
      <family val="0"/>
    </font>
    <font>
      <u val="single"/>
      <sz val="10"/>
      <color indexed="36"/>
      <name val="Arial CE"/>
      <family val="0"/>
    </font>
    <font>
      <b/>
      <sz val="11"/>
      <name val="Arial Narrow"/>
      <family val="2"/>
    </font>
    <font>
      <sz val="11"/>
      <name val="Arial Narrow"/>
      <family val="2"/>
    </font>
    <font>
      <b/>
      <sz val="13"/>
      <name val="Arial Narrow"/>
      <family val="2"/>
    </font>
    <font>
      <sz val="10"/>
      <name val="Century Gothic CE"/>
      <family val="2"/>
    </font>
    <font>
      <sz val="9"/>
      <name val="Tahoma"/>
      <family val="2"/>
    </font>
    <font>
      <b/>
      <sz val="9"/>
      <name val="Tahoma"/>
      <family val="2"/>
    </font>
    <font>
      <sz val="11"/>
      <name val="Times New Roman"/>
      <family val="1"/>
    </font>
    <font>
      <sz val="11"/>
      <color indexed="10"/>
      <name val="Times New Roman"/>
      <family val="1"/>
    </font>
    <font>
      <vertAlign val="superscript"/>
      <sz val="11"/>
      <name val="Times New Roman"/>
      <family val="1"/>
    </font>
    <font>
      <sz val="10"/>
      <name val="Times New Roman"/>
      <family val="1"/>
    </font>
    <font>
      <sz val="10"/>
      <color indexed="10"/>
      <name val="Times New Roman"/>
      <family val="1"/>
    </font>
    <font>
      <b/>
      <sz val="11"/>
      <name val="Times New Roman"/>
      <family val="1"/>
    </font>
    <font>
      <b/>
      <sz val="12"/>
      <name val="Times New Roman"/>
      <family val="1"/>
    </font>
    <font>
      <b/>
      <i/>
      <sz val="13"/>
      <name val="Times New Roman"/>
      <family val="1"/>
    </font>
    <font>
      <b/>
      <sz val="13"/>
      <name val="Times New Roman"/>
      <family val="1"/>
    </font>
    <font>
      <sz val="12"/>
      <name val="Arial Narrow"/>
      <family val="2"/>
    </font>
    <font>
      <sz val="12"/>
      <name val="Times New Roman"/>
      <family val="1"/>
    </font>
    <font>
      <vertAlign val="superscript"/>
      <sz val="11"/>
      <name val="Arial Narrow"/>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color indexed="14"/>
      <name val="Times New Roman"/>
      <family val="1"/>
    </font>
    <font>
      <sz val="11"/>
      <color indexed="10"/>
      <name val="Arial Narrow"/>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rgb="FFFF0000"/>
      <name val="Arial CE"/>
      <family val="2"/>
    </font>
    <font>
      <sz val="11"/>
      <color rgb="FFFF0000"/>
      <name val="Times New Roman"/>
      <family val="1"/>
    </font>
    <font>
      <sz val="11"/>
      <color rgb="FFFF3399"/>
      <name val="Times New Roman"/>
      <family val="1"/>
    </font>
    <font>
      <sz val="11"/>
      <color rgb="FFFF0000"/>
      <name val="Arial Narrow"/>
      <family val="2"/>
    </font>
    <font>
      <b/>
      <sz val="8"/>
      <name val="Arial CE"/>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thin"/>
      <bottom style="thin"/>
    </border>
    <border>
      <left>
        <color indexed="63"/>
      </left>
      <right style="medium"/>
      <top style="thin"/>
      <bottom style="thin"/>
    </border>
    <border>
      <left style="medium"/>
      <right>
        <color indexed="63"/>
      </right>
      <top>
        <color indexed="63"/>
      </top>
      <bottom style="double"/>
    </border>
    <border>
      <left>
        <color indexed="63"/>
      </left>
      <right style="medium"/>
      <top>
        <color indexed="63"/>
      </top>
      <bottom style="double"/>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thin"/>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thin"/>
      <bottom style="double"/>
    </border>
    <border>
      <left>
        <color indexed="63"/>
      </left>
      <right>
        <color indexed="63"/>
      </right>
      <top style="medium"/>
      <bottom style="thin"/>
    </border>
    <border>
      <left>
        <color indexed="63"/>
      </left>
      <right>
        <color indexed="63"/>
      </right>
      <top>
        <color indexed="63"/>
      </top>
      <bottom style="medium"/>
    </border>
  </borders>
  <cellStyleXfs count="64">
    <xf numFmtId="49"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3" fillId="0" borderId="0" applyNumberFormat="0" applyFill="0" applyBorder="0" applyAlignment="0" applyProtection="0"/>
    <xf numFmtId="0" fontId="46" fillId="21" borderId="1" applyNumberFormat="0" applyAlignment="0" applyProtection="0"/>
    <xf numFmtId="0" fontId="47" fillId="0" borderId="0" applyNumberFormat="0" applyFill="0" applyBorder="0" applyAlignment="0" applyProtection="0"/>
    <xf numFmtId="0" fontId="48" fillId="0" borderId="2" applyNumberFormat="0" applyFill="0" applyAlignment="0" applyProtection="0"/>
    <xf numFmtId="0" fontId="49" fillId="0" borderId="3" applyNumberFormat="0" applyFill="0" applyAlignment="0" applyProtection="0"/>
    <xf numFmtId="0" fontId="50" fillId="0" borderId="4" applyNumberFormat="0" applyFill="0" applyAlignment="0" applyProtection="0"/>
    <xf numFmtId="0" fontId="50" fillId="0" borderId="0" applyNumberFormat="0" applyFill="0" applyBorder="0" applyAlignment="0" applyProtection="0"/>
    <xf numFmtId="0" fontId="8" fillId="0" borderId="0">
      <alignment/>
      <protection/>
    </xf>
    <xf numFmtId="0" fontId="51" fillId="22" borderId="0" applyNumberFormat="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4" fillId="0" borderId="6" applyNumberFormat="0" applyFill="0" applyAlignment="0" applyProtection="0"/>
    <xf numFmtId="0" fontId="55" fillId="30" borderId="7" applyNumberFormat="0" applyAlignment="0" applyProtection="0"/>
    <xf numFmtId="0" fontId="56" fillId="21" borderId="8" applyNumberFormat="0" applyAlignment="0" applyProtection="0"/>
    <xf numFmtId="0" fontId="57"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8" applyNumberFormat="0" applyAlignment="0" applyProtection="0"/>
    <xf numFmtId="0" fontId="59" fillId="0" borderId="9" applyNumberFormat="0" applyFill="0" applyAlignment="0" applyProtection="0"/>
  </cellStyleXfs>
  <cellXfs count="139">
    <xf numFmtId="49" fontId="0" fillId="0" borderId="0" xfId="0" applyAlignment="1">
      <alignment/>
    </xf>
    <xf numFmtId="4" fontId="0" fillId="0" borderId="0" xfId="0" applyNumberFormat="1" applyAlignment="1">
      <alignment horizontal="right"/>
    </xf>
    <xf numFmtId="4" fontId="2" fillId="0" borderId="0" xfId="0" applyNumberFormat="1" applyFont="1" applyAlignment="1">
      <alignment horizontal="right"/>
    </xf>
    <xf numFmtId="4" fontId="0" fillId="0" borderId="0" xfId="0" applyNumberFormat="1" applyFont="1" applyAlignment="1">
      <alignment horizontal="right"/>
    </xf>
    <xf numFmtId="4" fontId="1" fillId="0" borderId="0" xfId="0" applyNumberFormat="1" applyFont="1" applyAlignment="1">
      <alignment horizontal="right"/>
    </xf>
    <xf numFmtId="49" fontId="1" fillId="0" borderId="0" xfId="0" applyFont="1" applyAlignment="1">
      <alignment wrapText="1"/>
    </xf>
    <xf numFmtId="49" fontId="0" fillId="0" borderId="0" xfId="0" applyAlignment="1">
      <alignment wrapText="1"/>
    </xf>
    <xf numFmtId="1" fontId="0" fillId="0" borderId="0" xfId="0" applyNumberFormat="1" applyAlignment="1">
      <alignment vertical="top"/>
    </xf>
    <xf numFmtId="2" fontId="0" fillId="0" borderId="0" xfId="0" applyNumberFormat="1" applyAlignment="1">
      <alignment/>
    </xf>
    <xf numFmtId="4" fontId="2" fillId="0" borderId="0" xfId="0" applyNumberFormat="1" applyFont="1" applyAlignment="1">
      <alignment horizontal="right"/>
    </xf>
    <xf numFmtId="0" fontId="0" fillId="0" borderId="0" xfId="0" applyNumberFormat="1" applyAlignment="1">
      <alignment vertical="top" wrapText="1"/>
    </xf>
    <xf numFmtId="49" fontId="1" fillId="0" borderId="0" xfId="0" applyFont="1" applyBorder="1" applyAlignment="1">
      <alignment wrapText="1"/>
    </xf>
    <xf numFmtId="49" fontId="0" fillId="0" borderId="0" xfId="0" applyBorder="1" applyAlignment="1">
      <alignment/>
    </xf>
    <xf numFmtId="4" fontId="0" fillId="0" borderId="0" xfId="0" applyNumberFormat="1" applyBorder="1" applyAlignment="1">
      <alignment horizontal="right"/>
    </xf>
    <xf numFmtId="4" fontId="1" fillId="0" borderId="0" xfId="0" applyNumberFormat="1" applyFont="1" applyBorder="1" applyAlignment="1">
      <alignment horizontal="right"/>
    </xf>
    <xf numFmtId="49" fontId="0" fillId="0" borderId="0" xfId="0" applyNumberFormat="1" applyAlignment="1">
      <alignment wrapText="1"/>
    </xf>
    <xf numFmtId="49" fontId="0" fillId="0" borderId="0" xfId="0" applyAlignment="1">
      <alignment vertical="top" wrapText="1"/>
    </xf>
    <xf numFmtId="49" fontId="5" fillId="0" borderId="0" xfId="0" applyNumberFormat="1" applyFont="1" applyAlignment="1">
      <alignment horizontal="right"/>
    </xf>
    <xf numFmtId="4" fontId="6" fillId="0" borderId="0" xfId="0" applyNumberFormat="1" applyFont="1" applyAlignment="1">
      <alignment/>
    </xf>
    <xf numFmtId="49" fontId="5" fillId="0" borderId="0" xfId="0" applyFont="1" applyAlignment="1">
      <alignment horizontal="right"/>
    </xf>
    <xf numFmtId="49" fontId="5" fillId="0" borderId="10" xfId="0" applyFont="1" applyBorder="1" applyAlignment="1">
      <alignment horizontal="right"/>
    </xf>
    <xf numFmtId="4" fontId="60" fillId="0" borderId="0" xfId="0" applyNumberFormat="1" applyFont="1" applyAlignment="1">
      <alignment horizontal="right"/>
    </xf>
    <xf numFmtId="0" fontId="0" fillId="0" borderId="0" xfId="0" applyNumberFormat="1" applyFont="1" applyBorder="1" applyAlignment="1">
      <alignment vertical="top" wrapText="1"/>
    </xf>
    <xf numFmtId="49" fontId="5" fillId="0" borderId="11" xfId="0" applyNumberFormat="1" applyFont="1" applyBorder="1" applyAlignment="1">
      <alignment horizontal="right"/>
    </xf>
    <xf numFmtId="0" fontId="0" fillId="0" borderId="0" xfId="0" applyNumberFormat="1" applyAlignment="1">
      <alignment/>
    </xf>
    <xf numFmtId="49" fontId="6" fillId="0" borderId="0" xfId="0" applyNumberFormat="1" applyFont="1" applyAlignment="1">
      <alignment horizontal="left" vertical="top" wrapText="1" readingOrder="1"/>
    </xf>
    <xf numFmtId="49" fontId="1" fillId="0" borderId="0" xfId="0" applyNumberFormat="1" applyFont="1" applyAlignment="1">
      <alignment wrapText="1"/>
    </xf>
    <xf numFmtId="49" fontId="5" fillId="0" borderId="0" xfId="0" applyFont="1" applyAlignment="1">
      <alignment horizontal="right" vertical="top"/>
    </xf>
    <xf numFmtId="49" fontId="5" fillId="0" borderId="0" xfId="0" applyNumberFormat="1" applyFont="1" applyAlignment="1">
      <alignment wrapText="1"/>
    </xf>
    <xf numFmtId="49" fontId="6" fillId="0" borderId="0" xfId="0" applyFont="1" applyAlignment="1">
      <alignment/>
    </xf>
    <xf numFmtId="49" fontId="6" fillId="0" borderId="0" xfId="0" applyFont="1" applyAlignment="1">
      <alignment horizontal="right" vertical="top"/>
    </xf>
    <xf numFmtId="49" fontId="11" fillId="0" borderId="0" xfId="0" applyNumberFormat="1" applyFont="1" applyAlignment="1">
      <alignment wrapText="1"/>
    </xf>
    <xf numFmtId="49" fontId="11" fillId="0" borderId="0" xfId="0" applyFont="1" applyAlignment="1">
      <alignment/>
    </xf>
    <xf numFmtId="4" fontId="11" fillId="0" borderId="0" xfId="0" applyNumberFormat="1" applyFont="1" applyAlignment="1">
      <alignment/>
    </xf>
    <xf numFmtId="4" fontId="11" fillId="0" borderId="0" xfId="0" applyNumberFormat="1" applyFont="1" applyBorder="1" applyAlignment="1">
      <alignment/>
    </xf>
    <xf numFmtId="4" fontId="12" fillId="0" borderId="0" xfId="0" applyNumberFormat="1" applyFont="1" applyAlignment="1">
      <alignment horizontal="right"/>
    </xf>
    <xf numFmtId="49" fontId="14" fillId="0" borderId="0" xfId="0" applyFont="1" applyAlignment="1">
      <alignment/>
    </xf>
    <xf numFmtId="4" fontId="14" fillId="0" borderId="0" xfId="0" applyNumberFormat="1" applyFont="1" applyAlignment="1">
      <alignment horizontal="right"/>
    </xf>
    <xf numFmtId="4" fontId="15" fillId="0" borderId="0" xfId="0" applyNumberFormat="1" applyFont="1" applyAlignment="1">
      <alignment horizontal="right"/>
    </xf>
    <xf numFmtId="2" fontId="14" fillId="0" borderId="0" xfId="0" applyNumberFormat="1" applyFont="1" applyAlignment="1">
      <alignment horizontal="left"/>
    </xf>
    <xf numFmtId="49" fontId="11" fillId="0" borderId="0" xfId="0" applyFont="1" applyAlignment="1">
      <alignment vertical="top" wrapText="1"/>
    </xf>
    <xf numFmtId="4" fontId="11" fillId="0" borderId="0" xfId="0" applyNumberFormat="1" applyFont="1" applyAlignment="1">
      <alignment horizontal="right"/>
    </xf>
    <xf numFmtId="49" fontId="11" fillId="0" borderId="0" xfId="0" applyFont="1" applyAlignment="1">
      <alignment wrapText="1"/>
    </xf>
    <xf numFmtId="4" fontId="61" fillId="0" borderId="0" xfId="0" applyNumberFormat="1" applyFont="1" applyAlignment="1">
      <alignment horizontal="right"/>
    </xf>
    <xf numFmtId="2" fontId="11" fillId="0" borderId="0" xfId="0" applyNumberFormat="1" applyFont="1" applyAlignment="1">
      <alignment horizontal="left"/>
    </xf>
    <xf numFmtId="0" fontId="11" fillId="0" borderId="0" xfId="41" applyFont="1" applyFill="1" applyBorder="1" applyAlignment="1">
      <alignment vertical="top" wrapText="1"/>
      <protection/>
    </xf>
    <xf numFmtId="4" fontId="62" fillId="0" borderId="0" xfId="0" applyNumberFormat="1" applyFont="1" applyAlignment="1">
      <alignment horizontal="right"/>
    </xf>
    <xf numFmtId="49" fontId="11" fillId="0" borderId="12" xfId="0" applyFont="1" applyBorder="1" applyAlignment="1">
      <alignment/>
    </xf>
    <xf numFmtId="4" fontId="11" fillId="0" borderId="12" xfId="0" applyNumberFormat="1" applyFont="1" applyBorder="1" applyAlignment="1">
      <alignment horizontal="right"/>
    </xf>
    <xf numFmtId="49" fontId="16" fillId="0" borderId="0" xfId="0" applyFont="1" applyAlignment="1">
      <alignment wrapText="1"/>
    </xf>
    <xf numFmtId="1" fontId="17" fillId="0" borderId="13" xfId="0" applyNumberFormat="1" applyFont="1" applyBorder="1" applyAlignment="1">
      <alignment vertical="top"/>
    </xf>
    <xf numFmtId="49" fontId="17" fillId="0" borderId="14" xfId="0" applyFont="1" applyBorder="1" applyAlignment="1">
      <alignment wrapText="1"/>
    </xf>
    <xf numFmtId="4" fontId="17" fillId="0" borderId="15" xfId="0" applyNumberFormat="1" applyFont="1" applyBorder="1" applyAlignment="1">
      <alignment horizontal="right"/>
    </xf>
    <xf numFmtId="1" fontId="17" fillId="0" borderId="16" xfId="0" applyNumberFormat="1" applyFont="1" applyBorder="1" applyAlignment="1">
      <alignment vertical="top"/>
    </xf>
    <xf numFmtId="49" fontId="17" fillId="0" borderId="12" xfId="0" applyFont="1" applyBorder="1" applyAlignment="1">
      <alignment wrapText="1"/>
    </xf>
    <xf numFmtId="4" fontId="17" fillId="0" borderId="17" xfId="0" applyNumberFormat="1" applyFont="1" applyBorder="1" applyAlignment="1">
      <alignment horizontal="right"/>
    </xf>
    <xf numFmtId="1" fontId="17" fillId="0" borderId="18" xfId="0" applyNumberFormat="1" applyFont="1" applyBorder="1" applyAlignment="1">
      <alignment vertical="top"/>
    </xf>
    <xf numFmtId="49" fontId="17" fillId="0" borderId="10" xfId="0" applyFont="1" applyFill="1" applyBorder="1" applyAlignment="1">
      <alignment wrapText="1"/>
    </xf>
    <xf numFmtId="4" fontId="17" fillId="0" borderId="19" xfId="0" applyNumberFormat="1" applyFont="1" applyBorder="1" applyAlignment="1">
      <alignment horizontal="right"/>
    </xf>
    <xf numFmtId="1" fontId="17" fillId="0" borderId="20" xfId="0" applyNumberFormat="1" applyFont="1" applyBorder="1" applyAlignment="1">
      <alignment vertical="top"/>
    </xf>
    <xf numFmtId="49" fontId="17" fillId="0" borderId="21" xfId="0" applyFont="1" applyBorder="1" applyAlignment="1">
      <alignment wrapText="1"/>
    </xf>
    <xf numFmtId="4" fontId="17" fillId="0" borderId="22" xfId="0" applyNumberFormat="1" applyFont="1" applyBorder="1" applyAlignment="1">
      <alignment horizontal="right"/>
    </xf>
    <xf numFmtId="49" fontId="16" fillId="0" borderId="23" xfId="0" applyFont="1" applyBorder="1" applyAlignment="1">
      <alignment wrapText="1"/>
    </xf>
    <xf numFmtId="4" fontId="16" fillId="0" borderId="24" xfId="0" applyNumberFormat="1" applyFont="1" applyBorder="1" applyAlignment="1">
      <alignment horizontal="right"/>
    </xf>
    <xf numFmtId="49" fontId="16" fillId="0" borderId="12" xfId="0" applyFont="1" applyBorder="1" applyAlignment="1">
      <alignment/>
    </xf>
    <xf numFmtId="4" fontId="16" fillId="0" borderId="12" xfId="0" applyNumberFormat="1" applyFont="1" applyBorder="1" applyAlignment="1">
      <alignment horizontal="right"/>
    </xf>
    <xf numFmtId="4" fontId="11" fillId="0" borderId="0" xfId="0" applyNumberFormat="1" applyFont="1" applyBorder="1" applyAlignment="1">
      <alignment horizontal="right"/>
    </xf>
    <xf numFmtId="0" fontId="11" fillId="0" borderId="0" xfId="0" applyNumberFormat="1" applyFont="1" applyBorder="1" applyAlignment="1">
      <alignment vertical="top" wrapText="1"/>
    </xf>
    <xf numFmtId="49" fontId="11" fillId="0" borderId="0" xfId="0" applyFont="1" applyBorder="1" applyAlignment="1">
      <alignment/>
    </xf>
    <xf numFmtId="4" fontId="61" fillId="0" borderId="0" xfId="0" applyNumberFormat="1" applyFont="1" applyBorder="1" applyAlignment="1">
      <alignment horizontal="right"/>
    </xf>
    <xf numFmtId="4" fontId="12" fillId="0" borderId="0" xfId="0" applyNumberFormat="1" applyFont="1" applyBorder="1" applyAlignment="1">
      <alignment horizontal="right"/>
    </xf>
    <xf numFmtId="49" fontId="11" fillId="0" borderId="0" xfId="0" applyFont="1" applyBorder="1" applyAlignment="1">
      <alignment vertical="top" wrapText="1"/>
    </xf>
    <xf numFmtId="0" fontId="11" fillId="0" borderId="0" xfId="0" applyNumberFormat="1" applyFont="1" applyAlignment="1">
      <alignment vertical="top" wrapText="1"/>
    </xf>
    <xf numFmtId="49" fontId="16" fillId="0" borderId="0" xfId="0" applyNumberFormat="1" applyFont="1" applyAlignment="1">
      <alignment wrapText="1"/>
    </xf>
    <xf numFmtId="49" fontId="11" fillId="0" borderId="0" xfId="0" applyFont="1" applyFill="1" applyAlignment="1">
      <alignment wrapText="1"/>
    </xf>
    <xf numFmtId="49" fontId="16" fillId="0" borderId="23" xfId="0" applyFont="1" applyBorder="1" applyAlignment="1">
      <alignment vertical="top" wrapText="1"/>
    </xf>
    <xf numFmtId="49" fontId="20" fillId="0" borderId="0" xfId="0" applyFont="1" applyAlignment="1">
      <alignment horizontal="right" vertical="top"/>
    </xf>
    <xf numFmtId="4" fontId="20" fillId="0" borderId="0" xfId="0" applyNumberFormat="1" applyFont="1" applyAlignment="1">
      <alignment/>
    </xf>
    <xf numFmtId="49" fontId="6" fillId="0" borderId="0" xfId="0" applyNumberFormat="1" applyFont="1" applyAlignment="1">
      <alignment wrapText="1"/>
    </xf>
    <xf numFmtId="4" fontId="63" fillId="0" borderId="0" xfId="0" applyNumberFormat="1" applyFont="1" applyAlignment="1">
      <alignment/>
    </xf>
    <xf numFmtId="49" fontId="17" fillId="0" borderId="0" xfId="0" applyNumberFormat="1" applyFont="1" applyAlignment="1">
      <alignment wrapText="1"/>
    </xf>
    <xf numFmtId="4" fontId="21" fillId="0" borderId="0" xfId="0" applyNumberFormat="1" applyFont="1" applyAlignment="1">
      <alignment/>
    </xf>
    <xf numFmtId="49" fontId="17" fillId="0" borderId="10" xfId="0" applyNumberFormat="1" applyFont="1" applyBorder="1" applyAlignment="1">
      <alignment horizontal="left" wrapText="1"/>
    </xf>
    <xf numFmtId="49" fontId="21" fillId="0" borderId="0" xfId="0" applyFont="1" applyAlignment="1">
      <alignment horizontal="right" vertical="top"/>
    </xf>
    <xf numFmtId="49" fontId="17" fillId="0" borderId="0" xfId="0" applyFont="1" applyAlignment="1">
      <alignment horizontal="left" vertical="top"/>
    </xf>
    <xf numFmtId="49" fontId="16" fillId="0" borderId="0" xfId="0" applyFont="1" applyAlignment="1">
      <alignment horizontal="right" vertical="top"/>
    </xf>
    <xf numFmtId="49" fontId="11" fillId="0" borderId="0" xfId="0" applyFont="1" applyAlignment="1">
      <alignment horizontal="right" vertical="top"/>
    </xf>
    <xf numFmtId="4" fontId="61" fillId="0" borderId="0" xfId="0" applyNumberFormat="1" applyFont="1" applyAlignment="1">
      <alignment/>
    </xf>
    <xf numFmtId="4" fontId="61" fillId="0" borderId="0" xfId="0" applyNumberFormat="1" applyFont="1" applyBorder="1" applyAlignment="1">
      <alignment/>
    </xf>
    <xf numFmtId="49" fontId="11" fillId="0" borderId="0" xfId="0" applyNumberFormat="1" applyFont="1" applyBorder="1" applyAlignment="1">
      <alignment vertical="justify" wrapText="1"/>
    </xf>
    <xf numFmtId="49" fontId="16" fillId="0" borderId="23" xfId="0" applyNumberFormat="1" applyFont="1" applyBorder="1" applyAlignment="1">
      <alignment wrapText="1"/>
    </xf>
    <xf numFmtId="4" fontId="11" fillId="0" borderId="12" xfId="0" applyNumberFormat="1" applyFont="1" applyBorder="1" applyAlignment="1">
      <alignment/>
    </xf>
    <xf numFmtId="4" fontId="61" fillId="0" borderId="12" xfId="0" applyNumberFormat="1" applyFont="1" applyBorder="1" applyAlignment="1">
      <alignment/>
    </xf>
    <xf numFmtId="4" fontId="16" fillId="0" borderId="24" xfId="0" applyNumberFormat="1" applyFont="1" applyBorder="1" applyAlignment="1">
      <alignment/>
    </xf>
    <xf numFmtId="49" fontId="11" fillId="0" borderId="0" xfId="0" applyNumberFormat="1" applyFont="1" applyAlignment="1">
      <alignment vertical="top" wrapText="1"/>
    </xf>
    <xf numFmtId="49" fontId="11" fillId="0" borderId="0" xfId="0" applyNumberFormat="1" applyFont="1" applyBorder="1" applyAlignment="1">
      <alignment vertical="top" wrapText="1"/>
    </xf>
    <xf numFmtId="49" fontId="61" fillId="0" borderId="0" xfId="0" applyNumberFormat="1" applyFont="1" applyAlignment="1">
      <alignment vertical="top" wrapText="1"/>
    </xf>
    <xf numFmtId="49" fontId="11" fillId="0" borderId="0" xfId="0" applyFont="1" applyFill="1" applyAlignment="1">
      <alignment vertical="top" wrapText="1"/>
    </xf>
    <xf numFmtId="4" fontId="6" fillId="0" borderId="0" xfId="0" applyNumberFormat="1" applyFont="1" applyAlignment="1">
      <alignment horizontal="center"/>
    </xf>
    <xf numFmtId="4" fontId="6" fillId="0" borderId="10" xfId="0" applyNumberFormat="1" applyFont="1" applyBorder="1" applyAlignment="1">
      <alignment horizontal="center"/>
    </xf>
    <xf numFmtId="4" fontId="6" fillId="0" borderId="11" xfId="0" applyNumberFormat="1" applyFont="1" applyBorder="1" applyAlignment="1">
      <alignment horizontal="center"/>
    </xf>
    <xf numFmtId="49" fontId="17" fillId="0" borderId="10" xfId="0" applyNumberFormat="1" applyFont="1" applyBorder="1" applyAlignment="1">
      <alignment wrapText="1"/>
    </xf>
    <xf numFmtId="49" fontId="16" fillId="0" borderId="0" xfId="0" applyNumberFormat="1" applyFont="1" applyBorder="1" applyAlignment="1">
      <alignment wrapText="1"/>
    </xf>
    <xf numFmtId="4" fontId="16" fillId="0" borderId="0" xfId="0" applyNumberFormat="1" applyFont="1" applyBorder="1" applyAlignment="1">
      <alignment/>
    </xf>
    <xf numFmtId="1" fontId="16" fillId="0" borderId="0" xfId="0" applyNumberFormat="1" applyFont="1" applyAlignment="1">
      <alignment horizontal="right" vertical="top"/>
    </xf>
    <xf numFmtId="1" fontId="0" fillId="0" borderId="0" xfId="0" applyNumberFormat="1" applyAlignment="1">
      <alignment horizontal="right" vertical="top"/>
    </xf>
    <xf numFmtId="1" fontId="11" fillId="0" borderId="0" xfId="0" applyNumberFormat="1" applyFont="1" applyAlignment="1">
      <alignment horizontal="right" vertical="top"/>
    </xf>
    <xf numFmtId="1" fontId="14" fillId="0" borderId="0" xfId="0" applyNumberFormat="1" applyFont="1" applyAlignment="1">
      <alignment horizontal="right" vertical="top"/>
    </xf>
    <xf numFmtId="1" fontId="1" fillId="0" borderId="0" xfId="0" applyNumberFormat="1" applyFont="1" applyAlignment="1">
      <alignment horizontal="right" vertical="top"/>
    </xf>
    <xf numFmtId="49" fontId="11" fillId="0" borderId="0" xfId="0" applyNumberFormat="1" applyFont="1" applyBorder="1" applyAlignment="1">
      <alignment vertical="top" wrapText="1" readingOrder="1"/>
    </xf>
    <xf numFmtId="49" fontId="16" fillId="0" borderId="0" xfId="0" applyFont="1" applyBorder="1" applyAlignment="1">
      <alignment wrapText="1"/>
    </xf>
    <xf numFmtId="4" fontId="16" fillId="0" borderId="0" xfId="0" applyNumberFormat="1" applyFont="1" applyBorder="1" applyAlignment="1">
      <alignment horizontal="right"/>
    </xf>
    <xf numFmtId="49" fontId="61" fillId="0" borderId="0" xfId="0" applyFont="1" applyFill="1" applyAlignment="1">
      <alignment wrapText="1"/>
    </xf>
    <xf numFmtId="49" fontId="5" fillId="0" borderId="0" xfId="0" applyFont="1" applyBorder="1" applyAlignment="1">
      <alignment horizontal="right"/>
    </xf>
    <xf numFmtId="4" fontId="6" fillId="0" borderId="0" xfId="0" applyNumberFormat="1" applyFont="1" applyBorder="1" applyAlignment="1">
      <alignment horizontal="center"/>
    </xf>
    <xf numFmtId="4" fontId="0" fillId="0" borderId="0" xfId="0" applyNumberFormat="1" applyAlignment="1">
      <alignment horizontal="center"/>
    </xf>
    <xf numFmtId="49" fontId="5" fillId="0" borderId="0" xfId="0" applyNumberFormat="1" applyFont="1" applyFill="1" applyBorder="1" applyAlignment="1">
      <alignment horizontal="right"/>
    </xf>
    <xf numFmtId="4" fontId="1" fillId="0" borderId="0" xfId="0" applyNumberFormat="1" applyFont="1" applyAlignment="1">
      <alignment horizontal="center"/>
    </xf>
    <xf numFmtId="49" fontId="5" fillId="0" borderId="25" xfId="0" applyNumberFormat="1" applyFont="1" applyFill="1" applyBorder="1" applyAlignment="1">
      <alignment horizontal="right"/>
    </xf>
    <xf numFmtId="4" fontId="1" fillId="0" borderId="26" xfId="0" applyNumberFormat="1" applyFont="1" applyBorder="1" applyAlignment="1">
      <alignment horizontal="center"/>
    </xf>
    <xf numFmtId="49" fontId="5" fillId="0" borderId="11" xfId="0" applyNumberFormat="1" applyFont="1" applyFill="1" applyBorder="1" applyAlignment="1">
      <alignment horizontal="right"/>
    </xf>
    <xf numFmtId="4" fontId="0" fillId="0" borderId="11" xfId="0" applyNumberFormat="1" applyBorder="1" applyAlignment="1">
      <alignment horizontal="center"/>
    </xf>
    <xf numFmtId="49" fontId="0" fillId="0" borderId="11" xfId="0" applyBorder="1" applyAlignment="1">
      <alignment/>
    </xf>
    <xf numFmtId="4" fontId="0" fillId="0" borderId="11" xfId="0" applyNumberFormat="1" applyBorder="1" applyAlignment="1">
      <alignment/>
    </xf>
    <xf numFmtId="49" fontId="7" fillId="0" borderId="0" xfId="0" applyNumberFormat="1" applyFont="1" applyAlignment="1">
      <alignment horizontal="center" vertical="center" wrapText="1"/>
    </xf>
    <xf numFmtId="49" fontId="5" fillId="0" borderId="10" xfId="0" applyFont="1" applyBorder="1" applyAlignment="1">
      <alignment horizontal="center"/>
    </xf>
    <xf numFmtId="4" fontId="17" fillId="0" borderId="0" xfId="0" applyNumberFormat="1" applyFont="1" applyAlignment="1">
      <alignment horizontal="center"/>
    </xf>
    <xf numFmtId="49" fontId="17" fillId="0" borderId="0" xfId="0" applyFont="1" applyAlignment="1">
      <alignment horizontal="center"/>
    </xf>
    <xf numFmtId="49" fontId="18" fillId="0" borderId="0" xfId="0" applyNumberFormat="1" applyFont="1" applyAlignment="1">
      <alignment horizontal="center" wrapText="1"/>
    </xf>
    <xf numFmtId="0" fontId="18" fillId="0" borderId="0" xfId="0" applyNumberFormat="1" applyFont="1" applyAlignment="1">
      <alignment horizontal="center" wrapText="1"/>
    </xf>
    <xf numFmtId="49" fontId="19" fillId="0" borderId="0" xfId="0" applyNumberFormat="1" applyFont="1" applyAlignment="1">
      <alignment horizontal="center" wrapText="1"/>
    </xf>
    <xf numFmtId="4" fontId="17" fillId="0" borderId="10" xfId="0" applyNumberFormat="1" applyFont="1" applyBorder="1" applyAlignment="1">
      <alignment horizontal="center"/>
    </xf>
    <xf numFmtId="49" fontId="17" fillId="0" borderId="10" xfId="0" applyFont="1" applyBorder="1" applyAlignment="1">
      <alignment horizontal="center"/>
    </xf>
    <xf numFmtId="49" fontId="17" fillId="0" borderId="27" xfId="0" applyFont="1" applyBorder="1" applyAlignment="1">
      <alignment horizontal="center"/>
    </xf>
    <xf numFmtId="49" fontId="17" fillId="0" borderId="21" xfId="0" applyFont="1" applyBorder="1" applyAlignment="1">
      <alignment horizontal="center"/>
    </xf>
    <xf numFmtId="49" fontId="19" fillId="0" borderId="0" xfId="0" applyFont="1" applyAlignment="1">
      <alignment horizontal="center" wrapText="1"/>
    </xf>
    <xf numFmtId="49" fontId="17" fillId="0" borderId="12" xfId="0" applyFont="1" applyBorder="1" applyAlignment="1">
      <alignment horizontal="center"/>
    </xf>
    <xf numFmtId="49" fontId="17" fillId="0" borderId="28" xfId="0" applyFont="1" applyBorder="1" applyAlignment="1">
      <alignment horizontal="center"/>
    </xf>
    <xf numFmtId="1" fontId="0" fillId="0" borderId="29" xfId="0" applyNumberFormat="1" applyBorder="1" applyAlignment="1">
      <alignment horizontal="center" vertical="top"/>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_POPIS DEL-DORNBERK-1.faza-razpis" xfId="41"/>
    <cellStyle name="Nevtralno" xfId="42"/>
    <cellStyle name="Followed Hyperlink" xfId="43"/>
    <cellStyle name="Percent" xfId="44"/>
    <cellStyle name="Opomba" xfId="45"/>
    <cellStyle name="Opozorilo" xfId="46"/>
    <cellStyle name="Pojasnjevalno besedilo" xfId="47"/>
    <cellStyle name="Poudarek1" xfId="48"/>
    <cellStyle name="Poudarek2" xfId="49"/>
    <cellStyle name="Poudarek3" xfId="50"/>
    <cellStyle name="Poudarek4" xfId="51"/>
    <cellStyle name="Poudarek5" xfId="52"/>
    <cellStyle name="Poudarek6" xfId="53"/>
    <cellStyle name="Povezana celica" xfId="54"/>
    <cellStyle name="Preveri celico" xfId="55"/>
    <cellStyle name="Računanje" xfId="56"/>
    <cellStyle name="Slabo" xfId="57"/>
    <cellStyle name="Currency" xfId="58"/>
    <cellStyle name="Currency [0]" xfId="59"/>
    <cellStyle name="Comma" xfId="60"/>
    <cellStyle name="Comma [0]"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22"/>
  <sheetViews>
    <sheetView zoomScaleSheetLayoutView="100" zoomScalePageLayoutView="0" workbookViewId="0" topLeftCell="A1">
      <selection activeCell="F8" sqref="F8"/>
    </sheetView>
  </sheetViews>
  <sheetFormatPr defaultColWidth="9.00390625" defaultRowHeight="12.75"/>
  <cols>
    <col min="1" max="1" width="42.375" style="0" customWidth="1"/>
    <col min="2" max="2" width="19.125" style="0" customWidth="1"/>
    <col min="5" max="5" width="10.125" style="0" bestFit="1" customWidth="1"/>
  </cols>
  <sheetData>
    <row r="1" spans="1:2" ht="141" customHeight="1">
      <c r="A1" s="124" t="s">
        <v>174</v>
      </c>
      <c r="B1" s="124"/>
    </row>
    <row r="2" spans="1:2" ht="17.25" thickBot="1">
      <c r="A2" s="125" t="s">
        <v>18</v>
      </c>
      <c r="B2" s="125"/>
    </row>
    <row r="3" spans="1:2" ht="17.25" thickTop="1">
      <c r="A3" s="17" t="s">
        <v>71</v>
      </c>
      <c r="B3" s="98">
        <f>'cesta - zgornji ustroj'!C7</f>
        <v>0</v>
      </c>
    </row>
    <row r="4" spans="1:2" ht="16.5">
      <c r="A4" s="17" t="s">
        <v>57</v>
      </c>
      <c r="B4" s="98">
        <f>'meteorni kanal'!F9</f>
        <v>0</v>
      </c>
    </row>
    <row r="5" spans="1:2" ht="16.5">
      <c r="A5" s="23" t="s">
        <v>93</v>
      </c>
      <c r="B5" s="100">
        <f>požiralniki!F8</f>
        <v>0</v>
      </c>
    </row>
    <row r="6" spans="1:2" ht="17.25" thickBot="1">
      <c r="A6" s="20" t="s">
        <v>27</v>
      </c>
      <c r="B6" s="99">
        <f>SUM(B3:B5)*0.1</f>
        <v>0</v>
      </c>
    </row>
    <row r="7" spans="1:2" ht="17.25" thickTop="1">
      <c r="A7" s="113" t="s">
        <v>175</v>
      </c>
      <c r="B7" s="114"/>
    </row>
    <row r="8" spans="1:2" ht="16.5">
      <c r="A8" s="113" t="s">
        <v>176</v>
      </c>
      <c r="B8" s="114"/>
    </row>
    <row r="9" spans="1:2" ht="16.5">
      <c r="A9" s="19" t="s">
        <v>28</v>
      </c>
      <c r="B9" s="98">
        <f>SUM(B3:B6)+B7+B8</f>
        <v>0</v>
      </c>
    </row>
    <row r="10" spans="1:2" ht="17.25" thickBot="1">
      <c r="A10" s="20" t="s">
        <v>98</v>
      </c>
      <c r="B10" s="99">
        <f>B9*0.22</f>
        <v>0</v>
      </c>
    </row>
    <row r="11" spans="1:2" ht="17.25" thickTop="1">
      <c r="A11" s="19" t="s">
        <v>97</v>
      </c>
      <c r="B11" s="98">
        <f>B9+B10</f>
        <v>0</v>
      </c>
    </row>
    <row r="12" ht="16.5">
      <c r="A12" s="19" t="s">
        <v>178</v>
      </c>
    </row>
    <row r="13" spans="1:2" ht="12.75">
      <c r="A13" s="122"/>
      <c r="B13" s="123"/>
    </row>
    <row r="14" spans="1:2" ht="16.5">
      <c r="A14" s="17" t="s">
        <v>177</v>
      </c>
      <c r="B14" s="24"/>
    </row>
    <row r="15" spans="1:2" ht="16.5">
      <c r="A15" s="17" t="s">
        <v>59</v>
      </c>
      <c r="B15" s="98">
        <f>'fekalni kanal'!F10</f>
        <v>0</v>
      </c>
    </row>
    <row r="16" spans="1:2" ht="16.5">
      <c r="A16" s="17" t="s">
        <v>50</v>
      </c>
      <c r="B16" s="98">
        <f>vodovod!F9</f>
        <v>0</v>
      </c>
    </row>
    <row r="17" spans="1:2" ht="16.5">
      <c r="A17" s="17" t="s">
        <v>179</v>
      </c>
      <c r="B17" s="115">
        <f>(B15+B16)*0.1</f>
        <v>0</v>
      </c>
    </row>
    <row r="18" spans="1:2" ht="16.5">
      <c r="A18" s="120" t="s">
        <v>28</v>
      </c>
      <c r="B18" s="121">
        <f>+B15+B16+B17</f>
        <v>0</v>
      </c>
    </row>
    <row r="19" spans="1:2" ht="12.75">
      <c r="A19" s="24"/>
      <c r="B19" s="24"/>
    </row>
    <row r="20" spans="1:2" ht="16.5">
      <c r="A20" s="116" t="s">
        <v>180</v>
      </c>
      <c r="B20" s="117">
        <f>+B9+B18</f>
        <v>0</v>
      </c>
    </row>
    <row r="21" spans="1:2" ht="17.25" thickBot="1">
      <c r="A21" s="116" t="s">
        <v>181</v>
      </c>
      <c r="B21" s="117">
        <f>+B10</f>
        <v>0</v>
      </c>
    </row>
    <row r="22" spans="1:2" ht="17.25" thickBot="1">
      <c r="A22" s="118" t="s">
        <v>182</v>
      </c>
      <c r="B22" s="119">
        <f>B20+B21</f>
        <v>0</v>
      </c>
    </row>
  </sheetData>
  <sheetProtection/>
  <mergeCells count="2">
    <mergeCell ref="A1:B1"/>
    <mergeCell ref="A2:B2"/>
  </mergeCells>
  <printOptions/>
  <pageMargins left="1.1023622047244095" right="0.31496062992125984" top="0.7480314960629921" bottom="0.7480314960629921" header="0.31496062992125984" footer="0.31496062992125984"/>
  <pageSetup horizontalDpi="600" verticalDpi="600" orientation="portrait" paperSize="9" r:id="rId1"/>
  <headerFooter>
    <oddHeader>&amp;L&amp;"Arial Narrow,Navadno"&amp;9POSLOVNA CONA ''TALE''&amp;C&amp;"Arial Narrow,Navadno"&amp;9rekapitulacija&amp;R&amp;"Arial Narrow,Navadno"&amp;9DETAJL infrastruktura d.o.o., Na Produ 13, Vipava</oddHeader>
    <oddFooter>&amp;C&amp;8stran &amp;P</oddFooter>
  </headerFooter>
</worksheet>
</file>

<file path=xl/worksheets/sheet2.xml><?xml version="1.0" encoding="utf-8"?>
<worksheet xmlns="http://schemas.openxmlformats.org/spreadsheetml/2006/main" xmlns:r="http://schemas.openxmlformats.org/officeDocument/2006/relationships">
  <dimension ref="A1:F90"/>
  <sheetViews>
    <sheetView tabSelected="1" view="pageBreakPreview" zoomScale="130" zoomScaleNormal="130" zoomScaleSheetLayoutView="130" zoomScalePageLayoutView="0" workbookViewId="0" topLeftCell="A1">
      <selection activeCell="B80" sqref="B80"/>
    </sheetView>
  </sheetViews>
  <sheetFormatPr defaultColWidth="9.00390625" defaultRowHeight="12.75"/>
  <cols>
    <col min="1" max="1" width="5.625" style="0" customWidth="1"/>
    <col min="2" max="2" width="46.875" style="0" customWidth="1"/>
    <col min="3" max="3" width="7.25390625" style="0" customWidth="1"/>
    <col min="5" max="5" width="8.375" style="0" customWidth="1"/>
    <col min="6" max="6" width="11.375" style="0" customWidth="1"/>
  </cols>
  <sheetData>
    <row r="1" spans="1:6" ht="32.25" customHeight="1">
      <c r="A1" s="76"/>
      <c r="B1" s="128" t="str">
        <f>'rek.gl.kan.'!A1</f>
        <v>POSLOVNA CONA ''TALE'' - SKUPNA REKAPITULACIJA</v>
      </c>
      <c r="C1" s="129"/>
      <c r="D1" s="129"/>
      <c r="E1" s="129"/>
      <c r="F1" s="77"/>
    </row>
    <row r="2" spans="1:6" ht="16.5">
      <c r="A2" s="76"/>
      <c r="B2" s="130" t="s">
        <v>71</v>
      </c>
      <c r="C2" s="130"/>
      <c r="D2" s="130"/>
      <c r="E2" s="130"/>
      <c r="F2" s="77"/>
    </row>
    <row r="3" spans="1:6" ht="15.75">
      <c r="A3" s="84" t="s">
        <v>0</v>
      </c>
      <c r="B3" s="80" t="s">
        <v>8</v>
      </c>
      <c r="C3" s="126">
        <f>F16</f>
        <v>0</v>
      </c>
      <c r="D3" s="127"/>
      <c r="E3" s="127"/>
      <c r="F3" s="81"/>
    </row>
    <row r="4" spans="1:6" ht="15.75">
      <c r="A4" s="84" t="s">
        <v>2</v>
      </c>
      <c r="B4" s="80" t="s">
        <v>106</v>
      </c>
      <c r="C4" s="126">
        <f>F26</f>
        <v>0</v>
      </c>
      <c r="D4" s="127"/>
      <c r="E4" s="127"/>
      <c r="F4" s="81"/>
    </row>
    <row r="5" spans="1:6" ht="15.75">
      <c r="A5" s="84" t="s">
        <v>4</v>
      </c>
      <c r="B5" s="80" t="s">
        <v>72</v>
      </c>
      <c r="C5" s="126">
        <f>F70</f>
        <v>0</v>
      </c>
      <c r="D5" s="127"/>
      <c r="E5" s="127"/>
      <c r="F5" s="81"/>
    </row>
    <row r="6" spans="1:6" ht="16.5" thickBot="1">
      <c r="A6" s="82" t="s">
        <v>6</v>
      </c>
      <c r="B6" s="101" t="s">
        <v>73</v>
      </c>
      <c r="C6" s="131">
        <f>F90</f>
        <v>0</v>
      </c>
      <c r="D6" s="132"/>
      <c r="E6" s="132"/>
      <c r="F6" s="81"/>
    </row>
    <row r="7" spans="1:6" ht="16.5" thickTop="1">
      <c r="A7" s="83"/>
      <c r="B7" s="80" t="s">
        <v>28</v>
      </c>
      <c r="C7" s="126">
        <f>SUM(C3:E6)</f>
        <v>0</v>
      </c>
      <c r="D7" s="127"/>
      <c r="E7" s="127"/>
      <c r="F7" s="81"/>
    </row>
    <row r="8" spans="1:6" ht="16.5">
      <c r="A8" s="85" t="s">
        <v>0</v>
      </c>
      <c r="B8" s="73" t="s">
        <v>8</v>
      </c>
      <c r="C8" s="29"/>
      <c r="D8" s="18"/>
      <c r="E8" s="18"/>
      <c r="F8" s="18"/>
    </row>
    <row r="9" spans="1:6" ht="16.5">
      <c r="A9" s="27"/>
      <c r="B9" s="28"/>
      <c r="C9" s="29"/>
      <c r="D9" s="18"/>
      <c r="E9" s="18"/>
      <c r="F9" s="18"/>
    </row>
    <row r="10" spans="1:6" ht="15">
      <c r="A10" s="86" t="s">
        <v>0</v>
      </c>
      <c r="B10" s="94" t="s">
        <v>74</v>
      </c>
      <c r="C10" s="32" t="s">
        <v>9</v>
      </c>
      <c r="D10" s="33">
        <v>313.4</v>
      </c>
      <c r="E10" s="87"/>
      <c r="F10" s="33">
        <f>+E10*$D10</f>
        <v>0</v>
      </c>
    </row>
    <row r="11" spans="1:6" ht="15">
      <c r="A11" s="86"/>
      <c r="B11" s="94"/>
      <c r="C11" s="32"/>
      <c r="D11" s="33"/>
      <c r="E11" s="87"/>
      <c r="F11" s="33"/>
    </row>
    <row r="12" spans="1:6" ht="15">
      <c r="A12" s="86" t="s">
        <v>2</v>
      </c>
      <c r="B12" s="95" t="s">
        <v>75</v>
      </c>
      <c r="C12" s="68" t="s">
        <v>10</v>
      </c>
      <c r="D12" s="34">
        <v>17</v>
      </c>
      <c r="E12" s="88"/>
      <c r="F12" s="34">
        <f>+E12*$D12</f>
        <v>0</v>
      </c>
    </row>
    <row r="13" spans="1:6" ht="15">
      <c r="A13" s="86"/>
      <c r="B13" s="95"/>
      <c r="C13" s="68"/>
      <c r="D13" s="34"/>
      <c r="E13" s="88"/>
      <c r="F13" s="34"/>
    </row>
    <row r="14" spans="1:6" ht="43.5" customHeight="1">
      <c r="A14" s="86" t="s">
        <v>4</v>
      </c>
      <c r="B14" s="40" t="s">
        <v>62</v>
      </c>
      <c r="C14" s="68" t="s">
        <v>10</v>
      </c>
      <c r="D14" s="34">
        <v>0.32</v>
      </c>
      <c r="E14" s="88"/>
      <c r="F14" s="34">
        <f>+E14*$D14</f>
        <v>0</v>
      </c>
    </row>
    <row r="15" spans="1:6" ht="15">
      <c r="A15" s="86"/>
      <c r="B15" s="89"/>
      <c r="C15" s="68"/>
      <c r="D15" s="34"/>
      <c r="E15" s="88"/>
      <c r="F15" s="34"/>
    </row>
    <row r="16" spans="1:6" ht="16.5">
      <c r="A16" s="30"/>
      <c r="B16" s="90" t="s">
        <v>76</v>
      </c>
      <c r="C16" s="47"/>
      <c r="D16" s="91"/>
      <c r="E16" s="92"/>
      <c r="F16" s="93">
        <f>SUM(F10:F15)</f>
        <v>0</v>
      </c>
    </row>
    <row r="17" spans="1:6" ht="16.5">
      <c r="A17" s="30"/>
      <c r="B17" s="102"/>
      <c r="C17" s="68"/>
      <c r="D17" s="34"/>
      <c r="E17" s="88"/>
      <c r="F17" s="103"/>
    </row>
    <row r="18" spans="1:6" ht="15">
      <c r="A18" s="85" t="s">
        <v>2</v>
      </c>
      <c r="B18" s="102" t="s">
        <v>106</v>
      </c>
      <c r="C18" s="68"/>
      <c r="D18" s="34"/>
      <c r="E18" s="88"/>
      <c r="F18" s="103"/>
    </row>
    <row r="19" spans="1:6" ht="15">
      <c r="A19" s="86"/>
      <c r="B19" s="94"/>
      <c r="C19" s="32"/>
      <c r="D19" s="33"/>
      <c r="E19" s="88"/>
      <c r="F19" s="33"/>
    </row>
    <row r="20" spans="1:6" ht="61.5" customHeight="1">
      <c r="A20" s="86" t="s">
        <v>0</v>
      </c>
      <c r="B20" s="94" t="s">
        <v>107</v>
      </c>
      <c r="C20" s="32" t="s">
        <v>54</v>
      </c>
      <c r="D20" s="33">
        <v>13</v>
      </c>
      <c r="E20" s="88"/>
      <c r="F20" s="33">
        <f>+E20*$D20</f>
        <v>0</v>
      </c>
    </row>
    <row r="21" spans="1:6" ht="15">
      <c r="A21" s="86"/>
      <c r="B21" s="94"/>
      <c r="C21" s="32"/>
      <c r="D21" s="33"/>
      <c r="E21" s="88"/>
      <c r="F21" s="33"/>
    </row>
    <row r="22" spans="1:6" ht="30">
      <c r="A22" s="86" t="s">
        <v>2</v>
      </c>
      <c r="B22" s="94" t="s">
        <v>108</v>
      </c>
      <c r="C22" s="32" t="s">
        <v>9</v>
      </c>
      <c r="D22" s="33">
        <v>23</v>
      </c>
      <c r="E22" s="88"/>
      <c r="F22" s="33">
        <f>+E22*$D22</f>
        <v>0</v>
      </c>
    </row>
    <row r="23" spans="1:6" ht="15">
      <c r="A23" s="86"/>
      <c r="B23" s="94"/>
      <c r="C23" s="32"/>
      <c r="D23" s="33"/>
      <c r="E23" s="88"/>
      <c r="F23" s="33"/>
    </row>
    <row r="24" spans="1:6" ht="75" customHeight="1">
      <c r="A24" s="86" t="s">
        <v>4</v>
      </c>
      <c r="B24" s="94" t="s">
        <v>109</v>
      </c>
      <c r="C24" s="32" t="s">
        <v>54</v>
      </c>
      <c r="D24" s="33">
        <v>12</v>
      </c>
      <c r="E24" s="88"/>
      <c r="F24" s="33">
        <f>+E24*$D24</f>
        <v>0</v>
      </c>
    </row>
    <row r="25" spans="1:6" ht="15">
      <c r="A25" s="86"/>
      <c r="B25" s="94"/>
      <c r="C25" s="32"/>
      <c r="D25" s="33"/>
      <c r="E25" s="88"/>
      <c r="F25" s="33"/>
    </row>
    <row r="26" spans="1:6" ht="15">
      <c r="A26" s="86"/>
      <c r="B26" s="90" t="s">
        <v>110</v>
      </c>
      <c r="C26" s="47"/>
      <c r="D26" s="91"/>
      <c r="E26" s="92"/>
      <c r="F26" s="93">
        <f>SUM(F20:F24)</f>
        <v>0</v>
      </c>
    </row>
    <row r="27" spans="1:6" ht="15">
      <c r="A27" s="86"/>
      <c r="B27" s="94"/>
      <c r="C27" s="32"/>
      <c r="D27" s="33"/>
      <c r="E27" s="88"/>
      <c r="F27" s="33"/>
    </row>
    <row r="28" spans="1:6" ht="16.5">
      <c r="A28" s="85" t="s">
        <v>4</v>
      </c>
      <c r="B28" s="73" t="s">
        <v>77</v>
      </c>
      <c r="C28" s="29"/>
      <c r="D28" s="18"/>
      <c r="E28" s="79"/>
      <c r="F28" s="33"/>
    </row>
    <row r="29" spans="1:6" ht="16.5">
      <c r="A29" s="85"/>
      <c r="B29" s="73"/>
      <c r="C29" s="29"/>
      <c r="D29" s="18"/>
      <c r="E29" s="79"/>
      <c r="F29" s="33"/>
    </row>
    <row r="30" spans="1:6" ht="30">
      <c r="A30" s="86" t="s">
        <v>0</v>
      </c>
      <c r="B30" s="94" t="s">
        <v>100</v>
      </c>
      <c r="C30" s="32" t="s">
        <v>53</v>
      </c>
      <c r="D30" s="33">
        <v>715</v>
      </c>
      <c r="E30" s="88"/>
      <c r="F30" s="33">
        <f>+E30*$D30</f>
        <v>0</v>
      </c>
    </row>
    <row r="31" spans="1:6" ht="15">
      <c r="A31" s="86"/>
      <c r="B31" s="94"/>
      <c r="C31" s="32"/>
      <c r="D31" s="33"/>
      <c r="E31" s="88"/>
      <c r="F31" s="33"/>
    </row>
    <row r="32" spans="1:6" ht="60">
      <c r="A32" s="86" t="s">
        <v>2</v>
      </c>
      <c r="B32" s="94" t="s">
        <v>133</v>
      </c>
      <c r="C32" s="32"/>
      <c r="D32" s="33"/>
      <c r="E32" s="88"/>
      <c r="F32" s="33"/>
    </row>
    <row r="33" spans="1:6" ht="18">
      <c r="A33" s="86"/>
      <c r="B33" s="94" t="s">
        <v>99</v>
      </c>
      <c r="C33" s="32" t="s">
        <v>53</v>
      </c>
      <c r="D33" s="33">
        <v>1841</v>
      </c>
      <c r="E33" s="88"/>
      <c r="F33" s="33">
        <f>+E33*$D33</f>
        <v>0</v>
      </c>
    </row>
    <row r="34" spans="1:6" ht="18">
      <c r="A34" s="86"/>
      <c r="B34" s="94" t="s">
        <v>101</v>
      </c>
      <c r="C34" s="32" t="s">
        <v>53</v>
      </c>
      <c r="D34" s="33">
        <v>204</v>
      </c>
      <c r="E34" s="88"/>
      <c r="F34" s="33">
        <f>+E34*$D34</f>
        <v>0</v>
      </c>
    </row>
    <row r="35" spans="1:6" ht="15">
      <c r="A35" s="86"/>
      <c r="B35" s="94"/>
      <c r="C35" s="32"/>
      <c r="D35" s="33"/>
      <c r="E35" s="88"/>
      <c r="F35" s="33"/>
    </row>
    <row r="36" spans="1:6" ht="30">
      <c r="A36" s="86" t="s">
        <v>4</v>
      </c>
      <c r="B36" s="94" t="s">
        <v>78</v>
      </c>
      <c r="C36" s="32" t="s">
        <v>54</v>
      </c>
      <c r="D36" s="33">
        <v>3960</v>
      </c>
      <c r="E36" s="88"/>
      <c r="F36" s="33">
        <f>+E36*$D36</f>
        <v>0</v>
      </c>
    </row>
    <row r="37" spans="1:6" ht="15">
      <c r="A37" s="86"/>
      <c r="B37" s="94"/>
      <c r="C37" s="32"/>
      <c r="D37" s="33"/>
      <c r="E37" s="88"/>
      <c r="F37" s="33"/>
    </row>
    <row r="38" spans="1:6" ht="44.25" customHeight="1">
      <c r="A38" s="86" t="s">
        <v>6</v>
      </c>
      <c r="B38" s="94" t="s">
        <v>168</v>
      </c>
      <c r="C38" s="32" t="s">
        <v>53</v>
      </c>
      <c r="D38" s="33">
        <v>2362</v>
      </c>
      <c r="E38" s="88"/>
      <c r="F38" s="33">
        <f>+E38*$D38</f>
        <v>0</v>
      </c>
    </row>
    <row r="39" spans="1:6" ht="15">
      <c r="A39" s="86"/>
      <c r="B39" s="96"/>
      <c r="C39" s="32"/>
      <c r="D39" s="33"/>
      <c r="E39" s="88"/>
      <c r="F39" s="33"/>
    </row>
    <row r="40" spans="1:6" ht="75">
      <c r="A40" s="86" t="s">
        <v>16</v>
      </c>
      <c r="B40" s="94" t="s">
        <v>102</v>
      </c>
      <c r="C40" s="32" t="s">
        <v>53</v>
      </c>
      <c r="D40" s="33">
        <v>1425</v>
      </c>
      <c r="E40" s="88"/>
      <c r="F40" s="33">
        <f>+E40*$D40</f>
        <v>0</v>
      </c>
    </row>
    <row r="41" spans="1:6" ht="15">
      <c r="A41" s="86"/>
      <c r="B41" s="94"/>
      <c r="C41" s="32"/>
      <c r="D41" s="33"/>
      <c r="E41" s="88"/>
      <c r="F41" s="33"/>
    </row>
    <row r="42" spans="1:6" ht="60.75" customHeight="1">
      <c r="A42" s="86" t="s">
        <v>51</v>
      </c>
      <c r="B42" s="94" t="s">
        <v>103</v>
      </c>
      <c r="C42" s="32" t="s">
        <v>53</v>
      </c>
      <c r="D42" s="33">
        <v>890</v>
      </c>
      <c r="E42" s="88"/>
      <c r="F42" s="33">
        <f>+E42*$D42</f>
        <v>0</v>
      </c>
    </row>
    <row r="43" spans="1:6" ht="15">
      <c r="A43" s="86"/>
      <c r="B43" s="94"/>
      <c r="C43" s="32"/>
      <c r="D43" s="33"/>
      <c r="E43" s="88"/>
      <c r="F43" s="33"/>
    </row>
    <row r="44" spans="1:6" ht="59.25" customHeight="1">
      <c r="A44" s="86" t="s">
        <v>52</v>
      </c>
      <c r="B44" s="94" t="s">
        <v>104</v>
      </c>
      <c r="C44" s="32" t="s">
        <v>53</v>
      </c>
      <c r="D44" s="33">
        <v>105</v>
      </c>
      <c r="E44" s="88"/>
      <c r="F44" s="33">
        <f>+E44*$D44</f>
        <v>0</v>
      </c>
    </row>
    <row r="45" spans="1:6" ht="15">
      <c r="A45" s="86"/>
      <c r="B45" s="94"/>
      <c r="C45" s="32"/>
      <c r="D45" s="33"/>
      <c r="E45" s="88"/>
      <c r="F45" s="33"/>
    </row>
    <row r="46" spans="1:6" ht="45">
      <c r="A46" s="86" t="s">
        <v>55</v>
      </c>
      <c r="B46" s="94" t="s">
        <v>105</v>
      </c>
      <c r="C46" s="32" t="s">
        <v>54</v>
      </c>
      <c r="D46" s="33">
        <v>1940</v>
      </c>
      <c r="E46" s="87"/>
      <c r="F46" s="33">
        <f>+E46*$D46</f>
        <v>0</v>
      </c>
    </row>
    <row r="47" spans="1:6" ht="15">
      <c r="A47" s="86"/>
      <c r="B47" s="96"/>
      <c r="C47" s="32"/>
      <c r="D47" s="33"/>
      <c r="E47" s="87"/>
      <c r="F47" s="33"/>
    </row>
    <row r="48" spans="1:6" ht="45">
      <c r="A48" s="86" t="s">
        <v>56</v>
      </c>
      <c r="B48" s="94" t="s">
        <v>79</v>
      </c>
      <c r="C48" s="32" t="s">
        <v>54</v>
      </c>
      <c r="D48" s="33">
        <v>473</v>
      </c>
      <c r="E48" s="87"/>
      <c r="F48" s="33">
        <f>+E48*$D48</f>
        <v>0</v>
      </c>
    </row>
    <row r="49" spans="1:6" ht="15">
      <c r="A49" s="86"/>
      <c r="B49" s="94"/>
      <c r="C49" s="32"/>
      <c r="D49" s="33"/>
      <c r="E49" s="87"/>
      <c r="F49" s="33"/>
    </row>
    <row r="50" spans="1:6" ht="30">
      <c r="A50" s="86" t="s">
        <v>80</v>
      </c>
      <c r="B50" s="94" t="s">
        <v>112</v>
      </c>
      <c r="C50" s="32" t="s">
        <v>53</v>
      </c>
      <c r="D50" s="33">
        <v>117</v>
      </c>
      <c r="E50" s="87"/>
      <c r="F50" s="33">
        <f>+E50*$D50</f>
        <v>0</v>
      </c>
    </row>
    <row r="51" spans="1:6" ht="15">
      <c r="A51" s="86"/>
      <c r="B51" s="94"/>
      <c r="C51" s="32"/>
      <c r="D51" s="33"/>
      <c r="E51" s="87"/>
      <c r="F51" s="33"/>
    </row>
    <row r="52" spans="1:6" ht="30">
      <c r="A52" s="86" t="s">
        <v>81</v>
      </c>
      <c r="B52" s="94" t="s">
        <v>91</v>
      </c>
      <c r="C52" s="32" t="s">
        <v>54</v>
      </c>
      <c r="D52" s="33">
        <v>671</v>
      </c>
      <c r="E52" s="87"/>
      <c r="F52" s="33">
        <f>+E52*$D52</f>
        <v>0</v>
      </c>
    </row>
    <row r="53" spans="1:6" ht="15">
      <c r="A53" s="86"/>
      <c r="B53" s="94"/>
      <c r="C53" s="32"/>
      <c r="D53" s="33"/>
      <c r="E53" s="87"/>
      <c r="F53" s="33"/>
    </row>
    <row r="54" spans="1:6" ht="81">
      <c r="A54" s="86" t="s">
        <v>82</v>
      </c>
      <c r="B54" s="94" t="s">
        <v>92</v>
      </c>
      <c r="C54" s="32" t="s">
        <v>54</v>
      </c>
      <c r="D54" s="33">
        <v>671</v>
      </c>
      <c r="E54" s="87"/>
      <c r="F54" s="33">
        <f>+E54*$D54</f>
        <v>0</v>
      </c>
    </row>
    <row r="55" spans="1:6" ht="15">
      <c r="A55" s="86"/>
      <c r="B55" s="94"/>
      <c r="C55" s="32"/>
      <c r="D55" s="33"/>
      <c r="E55" s="87"/>
      <c r="F55" s="33"/>
    </row>
    <row r="56" spans="1:6" ht="30" customHeight="1">
      <c r="A56" s="86" t="s">
        <v>86</v>
      </c>
      <c r="B56" s="94" t="s">
        <v>113</v>
      </c>
      <c r="C56" s="32" t="s">
        <v>54</v>
      </c>
      <c r="D56" s="33">
        <f>D46</f>
        <v>1940</v>
      </c>
      <c r="E56" s="87"/>
      <c r="F56" s="33">
        <f>+E56*$D56</f>
        <v>0</v>
      </c>
    </row>
    <row r="57" spans="1:6" ht="15">
      <c r="A57" s="86"/>
      <c r="B57" s="94"/>
      <c r="C57" s="32"/>
      <c r="D57" s="33"/>
      <c r="E57" s="87"/>
      <c r="F57" s="33"/>
    </row>
    <row r="58" spans="1:6" ht="30">
      <c r="A58" s="86" t="s">
        <v>87</v>
      </c>
      <c r="B58" s="94" t="s">
        <v>29</v>
      </c>
      <c r="C58" s="32" t="s">
        <v>54</v>
      </c>
      <c r="D58" s="33">
        <f>D56</f>
        <v>1940</v>
      </c>
      <c r="E58" s="87"/>
      <c r="F58" s="33">
        <f>+E58*$D58</f>
        <v>0</v>
      </c>
    </row>
    <row r="59" spans="1:6" ht="15">
      <c r="A59" s="86"/>
      <c r="B59" s="94"/>
      <c r="C59" s="32"/>
      <c r="D59" s="33"/>
      <c r="E59" s="87"/>
      <c r="F59" s="33"/>
    </row>
    <row r="60" spans="1:6" ht="45">
      <c r="A60" s="86" t="s">
        <v>88</v>
      </c>
      <c r="B60" s="94" t="s">
        <v>132</v>
      </c>
      <c r="C60" s="32" t="s">
        <v>54</v>
      </c>
      <c r="D60" s="33">
        <f>D58</f>
        <v>1940</v>
      </c>
      <c r="E60" s="87"/>
      <c r="F60" s="33">
        <f>+E60*$D60</f>
        <v>0</v>
      </c>
    </row>
    <row r="61" spans="1:6" ht="15">
      <c r="A61" s="86"/>
      <c r="B61" s="94"/>
      <c r="C61" s="32"/>
      <c r="D61" s="33"/>
      <c r="E61" s="87"/>
      <c r="F61" s="33"/>
    </row>
    <row r="62" spans="1:6" ht="45">
      <c r="A62" s="86" t="s">
        <v>114</v>
      </c>
      <c r="B62" s="94" t="s">
        <v>132</v>
      </c>
      <c r="C62" s="32" t="s">
        <v>54</v>
      </c>
      <c r="D62" s="33">
        <f>D48</f>
        <v>473</v>
      </c>
      <c r="E62" s="87"/>
      <c r="F62" s="33">
        <f>+E62*$D62</f>
        <v>0</v>
      </c>
    </row>
    <row r="63" spans="1:6" ht="15">
      <c r="A63" s="86"/>
      <c r="B63" s="94"/>
      <c r="C63" s="32"/>
      <c r="D63" s="33"/>
      <c r="E63" s="87"/>
      <c r="F63" s="33"/>
    </row>
    <row r="64" spans="1:6" ht="45">
      <c r="A64" s="86" t="s">
        <v>89</v>
      </c>
      <c r="B64" s="94" t="s">
        <v>115</v>
      </c>
      <c r="C64" s="32" t="s">
        <v>54</v>
      </c>
      <c r="D64" s="33">
        <v>183</v>
      </c>
      <c r="E64" s="87"/>
      <c r="F64" s="33">
        <f>+E64*$D64</f>
        <v>0</v>
      </c>
    </row>
    <row r="65" spans="1:6" ht="15">
      <c r="A65" s="86"/>
      <c r="B65" s="94"/>
      <c r="C65" s="32"/>
      <c r="D65" s="33"/>
      <c r="E65" s="87"/>
      <c r="F65" s="33"/>
    </row>
    <row r="66" spans="1:6" ht="45">
      <c r="A66" s="86" t="s">
        <v>90</v>
      </c>
      <c r="B66" s="94" t="s">
        <v>131</v>
      </c>
      <c r="C66" s="32" t="s">
        <v>9</v>
      </c>
      <c r="D66" s="33">
        <v>636</v>
      </c>
      <c r="E66" s="87"/>
      <c r="F66" s="33">
        <f>+E66*$D66</f>
        <v>0</v>
      </c>
    </row>
    <row r="67" spans="1:6" ht="15">
      <c r="A67" s="86"/>
      <c r="B67" s="94"/>
      <c r="C67" s="32"/>
      <c r="D67" s="33"/>
      <c r="E67" s="87"/>
      <c r="F67" s="33"/>
    </row>
    <row r="68" spans="1:6" ht="29.25" customHeight="1">
      <c r="A68" s="86" t="s">
        <v>116</v>
      </c>
      <c r="B68" s="95" t="s">
        <v>130</v>
      </c>
      <c r="C68" s="68" t="s">
        <v>9</v>
      </c>
      <c r="D68" s="34">
        <v>333</v>
      </c>
      <c r="E68" s="88"/>
      <c r="F68" s="34">
        <f>+E68*$D68</f>
        <v>0</v>
      </c>
    </row>
    <row r="69" spans="1:6" ht="15">
      <c r="A69" s="86"/>
      <c r="B69" s="95"/>
      <c r="C69" s="68"/>
      <c r="D69" s="34"/>
      <c r="E69" s="88"/>
      <c r="F69" s="34"/>
    </row>
    <row r="70" spans="1:6" ht="16.5">
      <c r="A70" s="30"/>
      <c r="B70" s="90" t="s">
        <v>83</v>
      </c>
      <c r="C70" s="47"/>
      <c r="D70" s="91"/>
      <c r="E70" s="92"/>
      <c r="F70" s="93">
        <f>SUM(F30:F69)</f>
        <v>0</v>
      </c>
    </row>
    <row r="71" spans="1:6" ht="16.5">
      <c r="A71" s="30"/>
      <c r="B71" s="78"/>
      <c r="C71" s="29"/>
      <c r="D71" s="18"/>
      <c r="E71" s="79"/>
      <c r="F71" s="18"/>
    </row>
    <row r="72" spans="1:6" ht="16.5">
      <c r="A72" s="85" t="s">
        <v>6</v>
      </c>
      <c r="B72" s="73" t="s">
        <v>73</v>
      </c>
      <c r="C72" s="29"/>
      <c r="D72" s="18"/>
      <c r="E72" s="79"/>
      <c r="F72" s="18"/>
    </row>
    <row r="73" spans="1:6" ht="16.5">
      <c r="A73" s="27"/>
      <c r="B73" s="28"/>
      <c r="C73" s="29"/>
      <c r="D73" s="18"/>
      <c r="E73" s="79"/>
      <c r="F73" s="18"/>
    </row>
    <row r="74" spans="1:6" ht="78">
      <c r="A74" s="86" t="s">
        <v>0</v>
      </c>
      <c r="B74" s="94" t="s">
        <v>128</v>
      </c>
      <c r="C74" s="32" t="s">
        <v>9</v>
      </c>
      <c r="D74" s="33">
        <v>324</v>
      </c>
      <c r="E74" s="87"/>
      <c r="F74" s="33">
        <f>+E74*$D74</f>
        <v>0</v>
      </c>
    </row>
    <row r="75" spans="1:6" ht="15">
      <c r="A75" s="86"/>
      <c r="B75" s="94"/>
      <c r="C75" s="32"/>
      <c r="D75" s="33"/>
      <c r="E75" s="87"/>
      <c r="F75" s="33"/>
    </row>
    <row r="76" spans="1:6" ht="66">
      <c r="A76" s="86" t="s">
        <v>2</v>
      </c>
      <c r="B76" s="94" t="s">
        <v>129</v>
      </c>
      <c r="C76" s="32" t="s">
        <v>9</v>
      </c>
      <c r="D76" s="33">
        <v>3</v>
      </c>
      <c r="E76" s="87"/>
      <c r="F76" s="33">
        <f>+E76*$D76</f>
        <v>0</v>
      </c>
    </row>
    <row r="77" spans="1:6" ht="15">
      <c r="A77" s="86"/>
      <c r="B77" s="94"/>
      <c r="C77" s="32"/>
      <c r="D77" s="33"/>
      <c r="E77" s="87"/>
      <c r="F77" s="33"/>
    </row>
    <row r="78" spans="1:6" ht="30">
      <c r="A78" s="86" t="s">
        <v>4</v>
      </c>
      <c r="B78" s="94" t="s">
        <v>117</v>
      </c>
      <c r="C78" s="32" t="s">
        <v>10</v>
      </c>
      <c r="D78" s="33">
        <v>2</v>
      </c>
      <c r="E78" s="87"/>
      <c r="F78" s="33">
        <f>+E78*$D78</f>
        <v>0</v>
      </c>
    </row>
    <row r="79" spans="1:6" ht="15">
      <c r="A79" s="86"/>
      <c r="B79" s="94"/>
      <c r="C79" s="32"/>
      <c r="D79" s="33"/>
      <c r="E79" s="87"/>
      <c r="F79" s="33"/>
    </row>
    <row r="80" spans="1:6" ht="45">
      <c r="A80" s="86" t="s">
        <v>6</v>
      </c>
      <c r="B80" s="94" t="s">
        <v>169</v>
      </c>
      <c r="C80" s="32" t="s">
        <v>10</v>
      </c>
      <c r="D80" s="33">
        <v>1</v>
      </c>
      <c r="E80" s="87"/>
      <c r="F80" s="33">
        <f>+E80*$D80</f>
        <v>0</v>
      </c>
    </row>
    <row r="81" spans="1:6" ht="15">
      <c r="A81" s="86"/>
      <c r="B81" s="94"/>
      <c r="C81" s="32"/>
      <c r="D81" s="33"/>
      <c r="E81" s="87"/>
      <c r="F81" s="33"/>
    </row>
    <row r="82" spans="1:6" ht="45">
      <c r="A82" s="86" t="s">
        <v>16</v>
      </c>
      <c r="B82" s="94" t="s">
        <v>170</v>
      </c>
      <c r="C82" s="32" t="s">
        <v>10</v>
      </c>
      <c r="D82" s="33">
        <v>1</v>
      </c>
      <c r="E82" s="87"/>
      <c r="F82" s="33">
        <f>+E82*$D82</f>
        <v>0</v>
      </c>
    </row>
    <row r="83" spans="1:6" ht="15">
      <c r="A83" s="86"/>
      <c r="B83" s="94"/>
      <c r="C83" s="32"/>
      <c r="D83" s="33"/>
      <c r="E83" s="87"/>
      <c r="F83" s="33"/>
    </row>
    <row r="84" spans="1:6" ht="45">
      <c r="A84" s="86" t="s">
        <v>51</v>
      </c>
      <c r="B84" s="94" t="s">
        <v>173</v>
      </c>
      <c r="C84" s="32" t="s">
        <v>10</v>
      </c>
      <c r="D84" s="33">
        <v>1</v>
      </c>
      <c r="E84" s="87"/>
      <c r="F84" s="33">
        <f>+E84*$D84</f>
        <v>0</v>
      </c>
    </row>
    <row r="85" spans="1:6" ht="15">
      <c r="A85" s="86"/>
      <c r="B85" s="94"/>
      <c r="C85" s="32"/>
      <c r="D85" s="33"/>
      <c r="E85" s="87"/>
      <c r="F85" s="33"/>
    </row>
    <row r="86" spans="1:6" ht="45">
      <c r="A86" s="86" t="s">
        <v>52</v>
      </c>
      <c r="B86" s="94" t="s">
        <v>172</v>
      </c>
      <c r="C86" s="32" t="s">
        <v>10</v>
      </c>
      <c r="D86" s="33">
        <v>1</v>
      </c>
      <c r="E86" s="87"/>
      <c r="F86" s="33">
        <f>+E86*$D86</f>
        <v>0</v>
      </c>
    </row>
    <row r="87" spans="1:6" ht="15">
      <c r="A87" s="86"/>
      <c r="B87" s="94"/>
      <c r="C87" s="32"/>
      <c r="D87" s="33"/>
      <c r="E87" s="87"/>
      <c r="F87" s="33"/>
    </row>
    <row r="88" spans="1:6" ht="30">
      <c r="A88" s="86" t="s">
        <v>55</v>
      </c>
      <c r="B88" s="94" t="s">
        <v>171</v>
      </c>
      <c r="C88" s="32" t="s">
        <v>25</v>
      </c>
      <c r="D88" s="33">
        <v>2</v>
      </c>
      <c r="E88" s="87"/>
      <c r="F88" s="33">
        <f>+E88*$D88</f>
        <v>0</v>
      </c>
    </row>
    <row r="89" spans="1:6" ht="15">
      <c r="A89" s="86"/>
      <c r="B89" s="94"/>
      <c r="C89" s="32"/>
      <c r="D89" s="33"/>
      <c r="E89" s="87"/>
      <c r="F89" s="33"/>
    </row>
    <row r="90" spans="1:6" ht="16.5">
      <c r="A90" s="30"/>
      <c r="B90" s="90" t="s">
        <v>84</v>
      </c>
      <c r="C90" s="47"/>
      <c r="D90" s="91"/>
      <c r="E90" s="92"/>
      <c r="F90" s="93">
        <f>SUM(F74:F89)</f>
        <v>0</v>
      </c>
    </row>
  </sheetData>
  <sheetProtection/>
  <mergeCells count="7">
    <mergeCell ref="C7:E7"/>
    <mergeCell ref="B1:E1"/>
    <mergeCell ref="B2:E2"/>
    <mergeCell ref="C3:E3"/>
    <mergeCell ref="C5:E5"/>
    <mergeCell ref="C6:E6"/>
    <mergeCell ref="C4:E4"/>
  </mergeCells>
  <printOptions/>
  <pageMargins left="0.7086614173228347" right="0.7086614173228347" top="0.7480314960629921" bottom="0.7480314960629921" header="0.31496062992125984" footer="0.31496062992125984"/>
  <pageSetup horizontalDpi="600" verticalDpi="600" orientation="portrait" paperSize="9" r:id="rId3"/>
  <headerFooter>
    <oddHeader>&amp;L&amp;"Arial Narrow,Navadno"&amp;9POSLOVNA CONA ''TALE''&amp;C&amp;"Arial Narrow,Navadno"&amp;9cesta - zgornji ustroj&amp;R&amp;"Arial Narrow,Navadno"&amp;9Detajl infrastruktura d.o.o., Na Produ 13, Vipava</oddHeader>
  </headerFooter>
  <rowBreaks count="2" manualBreakCount="2">
    <brk id="7" max="255" man="1"/>
    <brk id="63" max="5" man="1"/>
  </rowBreaks>
  <legacyDrawing r:id="rId2"/>
</worksheet>
</file>

<file path=xl/worksheets/sheet3.xml><?xml version="1.0" encoding="utf-8"?>
<worksheet xmlns="http://schemas.openxmlformats.org/spreadsheetml/2006/main" xmlns:r="http://schemas.openxmlformats.org/officeDocument/2006/relationships">
  <dimension ref="A1:K86"/>
  <sheetViews>
    <sheetView view="pageBreakPreview" zoomScale="130" zoomScaleSheetLayoutView="130" workbookViewId="0" topLeftCell="A31">
      <selection activeCell="B24" sqref="B24"/>
    </sheetView>
  </sheetViews>
  <sheetFormatPr defaultColWidth="9.00390625" defaultRowHeight="12.75"/>
  <cols>
    <col min="1" max="1" width="6.75390625" style="7" customWidth="1"/>
    <col min="2" max="2" width="42.75390625" style="6" customWidth="1"/>
    <col min="3" max="3" width="8.125" style="0" customWidth="1"/>
    <col min="4" max="4" width="9.125" style="1" customWidth="1"/>
    <col min="5" max="5" width="9.375" style="1" customWidth="1"/>
    <col min="6" max="6" width="13.875" style="1" customWidth="1"/>
    <col min="7" max="7" width="14.75390625" style="8" customWidth="1"/>
    <col min="8" max="9" width="11.75390625" style="0" bestFit="1" customWidth="1"/>
  </cols>
  <sheetData>
    <row r="1" spans="1:6" ht="38.25" customHeight="1">
      <c r="A1" s="128" t="str">
        <f>'rek.gl.kan.'!A1</f>
        <v>POSLOVNA CONA ''TALE'' - SKUPNA REKAPITULACIJA</v>
      </c>
      <c r="B1" s="129"/>
      <c r="C1" s="129"/>
      <c r="D1" s="129"/>
      <c r="E1" s="129"/>
      <c r="F1" s="129"/>
    </row>
    <row r="2" spans="1:6" ht="16.5">
      <c r="A2" s="135" t="s">
        <v>57</v>
      </c>
      <c r="B2" s="135"/>
      <c r="C2" s="135"/>
      <c r="D2" s="135"/>
      <c r="E2" s="135"/>
      <c r="F2" s="135"/>
    </row>
    <row r="3" spans="1:6" ht="18" customHeight="1">
      <c r="A3" s="135" t="s">
        <v>18</v>
      </c>
      <c r="B3" s="135"/>
      <c r="C3" s="135"/>
      <c r="D3" s="135"/>
      <c r="E3" s="135"/>
      <c r="F3" s="135"/>
    </row>
    <row r="4" spans="1:6" ht="13.5" thickBot="1">
      <c r="A4" s="138"/>
      <c r="B4" s="138"/>
      <c r="C4" s="138"/>
      <c r="D4" s="138"/>
      <c r="E4" s="138"/>
      <c r="F4" s="138"/>
    </row>
    <row r="5" spans="1:6" ht="15.75">
      <c r="A5" s="50" t="s">
        <v>0</v>
      </c>
      <c r="B5" s="51" t="s">
        <v>1</v>
      </c>
      <c r="C5" s="137"/>
      <c r="D5" s="137"/>
      <c r="E5" s="137"/>
      <c r="F5" s="52">
        <f>+F20</f>
        <v>0</v>
      </c>
    </row>
    <row r="6" spans="1:6" ht="15.75">
      <c r="A6" s="53" t="s">
        <v>2</v>
      </c>
      <c r="B6" s="54" t="s">
        <v>3</v>
      </c>
      <c r="C6" s="136"/>
      <c r="D6" s="136"/>
      <c r="E6" s="136"/>
      <c r="F6" s="55">
        <f>+F34</f>
        <v>0</v>
      </c>
    </row>
    <row r="7" spans="1:6" ht="15.75">
      <c r="A7" s="53" t="s">
        <v>4</v>
      </c>
      <c r="B7" s="54" t="s">
        <v>5</v>
      </c>
      <c r="C7" s="136"/>
      <c r="D7" s="136"/>
      <c r="E7" s="136"/>
      <c r="F7" s="55">
        <f>+F55</f>
        <v>0</v>
      </c>
    </row>
    <row r="8" spans="1:6" ht="16.5" thickBot="1">
      <c r="A8" s="56" t="s">
        <v>6</v>
      </c>
      <c r="B8" s="57" t="s">
        <v>7</v>
      </c>
      <c r="C8" s="133"/>
      <c r="D8" s="133"/>
      <c r="E8" s="133"/>
      <c r="F8" s="58">
        <f>+F67</f>
        <v>0</v>
      </c>
    </row>
    <row r="9" spans="1:6" ht="17.25" thickBot="1" thickTop="1">
      <c r="A9" s="59"/>
      <c r="B9" s="60" t="s">
        <v>22</v>
      </c>
      <c r="C9" s="134"/>
      <c r="D9" s="134"/>
      <c r="E9" s="134"/>
      <c r="F9" s="61">
        <f>SUM(F5:F8)</f>
        <v>0</v>
      </c>
    </row>
    <row r="10" spans="1:2" ht="14.25">
      <c r="A10" s="104" t="s">
        <v>0</v>
      </c>
      <c r="B10" s="49" t="s">
        <v>8</v>
      </c>
    </row>
    <row r="11" ht="12.75">
      <c r="A11" s="105"/>
    </row>
    <row r="12" spans="1:6" ht="15.75" customHeight="1">
      <c r="A12" s="106" t="s">
        <v>0</v>
      </c>
      <c r="B12" s="40" t="s">
        <v>23</v>
      </c>
      <c r="C12" s="32" t="s">
        <v>9</v>
      </c>
      <c r="D12" s="41">
        <v>280</v>
      </c>
      <c r="E12" s="35"/>
      <c r="F12" s="41">
        <f>+D12*E12</f>
        <v>0</v>
      </c>
    </row>
    <row r="13" spans="1:6" ht="15">
      <c r="A13" s="106"/>
      <c r="B13" s="39"/>
      <c r="C13" s="36"/>
      <c r="D13" s="37"/>
      <c r="E13" s="38"/>
      <c r="F13" s="37"/>
    </row>
    <row r="14" spans="1:6" ht="30">
      <c r="A14" s="106" t="s">
        <v>2</v>
      </c>
      <c r="B14" s="40" t="s">
        <v>17</v>
      </c>
      <c r="C14" s="32" t="s">
        <v>10</v>
      </c>
      <c r="D14" s="41">
        <v>13</v>
      </c>
      <c r="E14" s="35"/>
      <c r="F14" s="41">
        <f>+D14*E14</f>
        <v>0</v>
      </c>
    </row>
    <row r="15" spans="1:6" ht="15">
      <c r="A15" s="106"/>
      <c r="B15" s="40"/>
      <c r="C15" s="32"/>
      <c r="D15" s="41"/>
      <c r="E15" s="35"/>
      <c r="F15" s="41"/>
    </row>
    <row r="16" spans="1:6" ht="60" customHeight="1">
      <c r="A16" s="106" t="s">
        <v>4</v>
      </c>
      <c r="B16" s="40" t="s">
        <v>58</v>
      </c>
      <c r="C16" s="32" t="s">
        <v>25</v>
      </c>
      <c r="D16" s="41">
        <v>1</v>
      </c>
      <c r="E16" s="35"/>
      <c r="F16" s="41">
        <f>+D16*E16</f>
        <v>0</v>
      </c>
    </row>
    <row r="17" spans="1:6" ht="15">
      <c r="A17" s="106"/>
      <c r="B17" s="40"/>
      <c r="C17" s="32"/>
      <c r="D17" s="41"/>
      <c r="E17" s="35"/>
      <c r="F17" s="41"/>
    </row>
    <row r="18" spans="1:6" ht="60">
      <c r="A18" s="106" t="s">
        <v>6</v>
      </c>
      <c r="B18" s="40" t="s">
        <v>62</v>
      </c>
      <c r="C18" s="32" t="s">
        <v>25</v>
      </c>
      <c r="D18" s="41">
        <v>0.29</v>
      </c>
      <c r="E18" s="35"/>
      <c r="F18" s="41">
        <f>+D18*E18</f>
        <v>0</v>
      </c>
    </row>
    <row r="19" spans="1:6" ht="10.5" customHeight="1">
      <c r="A19" s="105"/>
      <c r="B19" s="15"/>
      <c r="E19" s="2"/>
      <c r="F19" s="3"/>
    </row>
    <row r="20" spans="1:6" ht="14.25">
      <c r="A20" s="105"/>
      <c r="B20" s="62" t="s">
        <v>12</v>
      </c>
      <c r="C20" s="64"/>
      <c r="D20" s="65"/>
      <c r="E20" s="65"/>
      <c r="F20" s="63">
        <f>SUM(F12:F19)</f>
        <v>0</v>
      </c>
    </row>
    <row r="21" spans="1:6" ht="12.75">
      <c r="A21" s="105"/>
      <c r="B21" s="11"/>
      <c r="C21" s="12"/>
      <c r="D21" s="13"/>
      <c r="E21" s="13"/>
      <c r="F21" s="14"/>
    </row>
    <row r="22" spans="1:2" ht="14.25">
      <c r="A22" s="104" t="s">
        <v>2</v>
      </c>
      <c r="B22" s="49" t="s">
        <v>11</v>
      </c>
    </row>
    <row r="23" ht="12.75">
      <c r="A23" s="105"/>
    </row>
    <row r="24" spans="1:6" ht="90">
      <c r="A24" s="106" t="s">
        <v>0</v>
      </c>
      <c r="B24" s="40" t="s">
        <v>136</v>
      </c>
      <c r="C24" s="32"/>
      <c r="D24" s="41"/>
      <c r="E24" s="35"/>
      <c r="F24" s="41"/>
    </row>
    <row r="25" spans="1:6" ht="18">
      <c r="A25" s="106"/>
      <c r="B25" s="40" t="s">
        <v>94</v>
      </c>
      <c r="C25" s="32" t="s">
        <v>53</v>
      </c>
      <c r="D25" s="41">
        <v>1894</v>
      </c>
      <c r="E25" s="35"/>
      <c r="F25" s="41">
        <f>E25*D25</f>
        <v>0</v>
      </c>
    </row>
    <row r="26" spans="1:9" ht="18">
      <c r="A26" s="106"/>
      <c r="B26" s="40" t="s">
        <v>95</v>
      </c>
      <c r="C26" s="32" t="s">
        <v>53</v>
      </c>
      <c r="D26" s="41">
        <v>211</v>
      </c>
      <c r="E26" s="35"/>
      <c r="F26" s="41">
        <f>E26*D26</f>
        <v>0</v>
      </c>
      <c r="H26" s="8"/>
      <c r="I26" s="8"/>
    </row>
    <row r="27" spans="1:9" ht="15">
      <c r="A27" s="106"/>
      <c r="B27" s="40"/>
      <c r="C27" s="32"/>
      <c r="D27" s="41"/>
      <c r="E27" s="35"/>
      <c r="F27" s="41"/>
      <c r="H27" s="8"/>
      <c r="I27" s="8"/>
    </row>
    <row r="28" spans="1:9" ht="75">
      <c r="A28" s="106" t="s">
        <v>2</v>
      </c>
      <c r="B28" s="109" t="s">
        <v>135</v>
      </c>
      <c r="C28" s="32" t="s">
        <v>9</v>
      </c>
      <c r="D28" s="41">
        <v>160</v>
      </c>
      <c r="E28" s="35"/>
      <c r="F28" s="41">
        <f>E28*D28</f>
        <v>0</v>
      </c>
      <c r="H28" s="8"/>
      <c r="I28" s="8"/>
    </row>
    <row r="29" spans="1:9" ht="15">
      <c r="A29" s="106"/>
      <c r="B29" s="40"/>
      <c r="C29" s="32"/>
      <c r="D29" s="41"/>
      <c r="E29" s="35"/>
      <c r="F29" s="41"/>
      <c r="H29" s="8"/>
      <c r="I29" s="8"/>
    </row>
    <row r="30" spans="1:6" ht="30">
      <c r="A30" s="106" t="s">
        <v>4</v>
      </c>
      <c r="B30" s="40" t="s">
        <v>24</v>
      </c>
      <c r="C30" s="32" t="s">
        <v>54</v>
      </c>
      <c r="D30" s="41">
        <v>647</v>
      </c>
      <c r="E30" s="35"/>
      <c r="F30" s="41">
        <f>E30*D30</f>
        <v>0</v>
      </c>
    </row>
    <row r="31" spans="1:6" ht="15">
      <c r="A31" s="106"/>
      <c r="B31" s="40"/>
      <c r="C31" s="32"/>
      <c r="D31" s="41"/>
      <c r="E31" s="35"/>
      <c r="F31" s="41"/>
    </row>
    <row r="32" spans="1:7" ht="72.75" customHeight="1">
      <c r="A32" s="106" t="s">
        <v>6</v>
      </c>
      <c r="B32" s="40" t="s">
        <v>118</v>
      </c>
      <c r="C32" s="32" t="s">
        <v>53</v>
      </c>
      <c r="D32" s="41">
        <v>1831</v>
      </c>
      <c r="E32" s="35"/>
      <c r="F32" s="41">
        <f>+D32*E32</f>
        <v>0</v>
      </c>
      <c r="G32" s="22"/>
    </row>
    <row r="33" spans="1:7" ht="15">
      <c r="A33" s="107"/>
      <c r="B33" s="40"/>
      <c r="C33" s="32"/>
      <c r="D33" s="41"/>
      <c r="E33" s="35"/>
      <c r="F33" s="41"/>
      <c r="G33" s="22"/>
    </row>
    <row r="34" spans="1:6" ht="15">
      <c r="A34" s="105"/>
      <c r="B34" s="62" t="s">
        <v>13</v>
      </c>
      <c r="C34" s="47"/>
      <c r="D34" s="48"/>
      <c r="E34" s="48"/>
      <c r="F34" s="63">
        <f>SUM(F24:F33)</f>
        <v>0</v>
      </c>
    </row>
    <row r="35" ht="12.75">
      <c r="A35" s="105"/>
    </row>
    <row r="36" spans="1:2" ht="14.25">
      <c r="A36" s="104" t="s">
        <v>4</v>
      </c>
      <c r="B36" s="49" t="s">
        <v>5</v>
      </c>
    </row>
    <row r="37" spans="1:2" ht="12.75">
      <c r="A37" s="108"/>
      <c r="B37" s="5"/>
    </row>
    <row r="38" spans="1:6" ht="48">
      <c r="A38" s="106" t="s">
        <v>0</v>
      </c>
      <c r="B38" s="40" t="s">
        <v>119</v>
      </c>
      <c r="C38" s="32" t="s">
        <v>9</v>
      </c>
      <c r="D38" s="41">
        <v>104</v>
      </c>
      <c r="E38" s="35"/>
      <c r="F38" s="41">
        <f>+D38*E38</f>
        <v>0</v>
      </c>
    </row>
    <row r="39" spans="1:6" ht="15">
      <c r="A39" s="106"/>
      <c r="B39" s="40"/>
      <c r="C39" s="32"/>
      <c r="D39" s="41"/>
      <c r="E39" s="35"/>
      <c r="F39" s="41"/>
    </row>
    <row r="40" spans="1:6" ht="48">
      <c r="A40" s="106" t="s">
        <v>2</v>
      </c>
      <c r="B40" s="40" t="s">
        <v>120</v>
      </c>
      <c r="C40" s="32" t="s">
        <v>9</v>
      </c>
      <c r="D40" s="41">
        <v>176</v>
      </c>
      <c r="E40" s="35"/>
      <c r="F40" s="41">
        <f>+D40*E40</f>
        <v>0</v>
      </c>
    </row>
    <row r="41" spans="1:6" ht="15">
      <c r="A41" s="106"/>
      <c r="B41" s="40"/>
      <c r="C41" s="32"/>
      <c r="D41" s="41"/>
      <c r="E41" s="35"/>
      <c r="F41" s="41"/>
    </row>
    <row r="42" spans="1:7" ht="135">
      <c r="A42" s="106" t="s">
        <v>4</v>
      </c>
      <c r="B42" s="40" t="s">
        <v>122</v>
      </c>
      <c r="C42" s="32"/>
      <c r="D42" s="41"/>
      <c r="E42" s="35"/>
      <c r="F42" s="41"/>
      <c r="G42" s="16"/>
    </row>
    <row r="43" spans="1:6" ht="15">
      <c r="A43" s="106"/>
      <c r="B43" s="40" t="s">
        <v>48</v>
      </c>
      <c r="C43" s="32" t="s">
        <v>10</v>
      </c>
      <c r="D43" s="41">
        <v>2</v>
      </c>
      <c r="E43" s="35"/>
      <c r="F43" s="41">
        <f>+D43*E43</f>
        <v>0</v>
      </c>
    </row>
    <row r="44" spans="1:6" ht="15">
      <c r="A44" s="106"/>
      <c r="B44" s="40" t="s">
        <v>49</v>
      </c>
      <c r="C44" s="32" t="s">
        <v>10</v>
      </c>
      <c r="D44" s="41">
        <v>2</v>
      </c>
      <c r="E44" s="35"/>
      <c r="F44" s="41">
        <f>+D44*E44</f>
        <v>0</v>
      </c>
    </row>
    <row r="45" spans="1:6" ht="15">
      <c r="A45" s="106"/>
      <c r="B45" s="40"/>
      <c r="C45" s="32"/>
      <c r="D45" s="41"/>
      <c r="E45" s="35"/>
      <c r="F45" s="41"/>
    </row>
    <row r="46" spans="1:6" ht="165">
      <c r="A46" s="106" t="s">
        <v>6</v>
      </c>
      <c r="B46" s="40" t="s">
        <v>121</v>
      </c>
      <c r="C46" s="32"/>
      <c r="D46" s="41"/>
      <c r="E46" s="35"/>
      <c r="F46" s="41"/>
    </row>
    <row r="47" spans="1:6" ht="15">
      <c r="A47" s="106"/>
      <c r="B47" s="40" t="s">
        <v>123</v>
      </c>
      <c r="C47" s="32" t="s">
        <v>10</v>
      </c>
      <c r="D47" s="41">
        <v>1</v>
      </c>
      <c r="E47" s="35"/>
      <c r="F47" s="41">
        <f>+D47*E47</f>
        <v>0</v>
      </c>
    </row>
    <row r="48" spans="1:6" ht="15">
      <c r="A48" s="106"/>
      <c r="B48" s="40" t="s">
        <v>124</v>
      </c>
      <c r="C48" s="32" t="s">
        <v>10</v>
      </c>
      <c r="D48" s="41">
        <v>1</v>
      </c>
      <c r="E48" s="35"/>
      <c r="F48" s="41">
        <f>+D48*E48</f>
        <v>0</v>
      </c>
    </row>
    <row r="49" spans="1:6" ht="15">
      <c r="A49" s="106"/>
      <c r="B49" s="40" t="s">
        <v>125</v>
      </c>
      <c r="C49" s="32" t="s">
        <v>10</v>
      </c>
      <c r="D49" s="41">
        <v>1</v>
      </c>
      <c r="E49" s="35"/>
      <c r="F49" s="41">
        <f>+D49*E49</f>
        <v>0</v>
      </c>
    </row>
    <row r="50" spans="1:6" ht="15">
      <c r="A50" s="106"/>
      <c r="B50" s="40"/>
      <c r="C50" s="32"/>
      <c r="D50" s="41"/>
      <c r="E50" s="35"/>
      <c r="F50" s="41"/>
    </row>
    <row r="51" spans="1:7" ht="105" customHeight="1">
      <c r="A51" s="106" t="s">
        <v>16</v>
      </c>
      <c r="B51" s="40" t="s">
        <v>126</v>
      </c>
      <c r="C51" s="32" t="s">
        <v>10</v>
      </c>
      <c r="D51" s="41">
        <v>7</v>
      </c>
      <c r="E51" s="35"/>
      <c r="F51" s="41">
        <f>+D51*E51</f>
        <v>0</v>
      </c>
      <c r="G51" s="25"/>
    </row>
    <row r="52" spans="1:6" ht="15">
      <c r="A52" s="106"/>
      <c r="B52" s="40"/>
      <c r="C52" s="32"/>
      <c r="D52" s="41"/>
      <c r="E52" s="35"/>
      <c r="F52" s="41"/>
    </row>
    <row r="53" spans="1:6" ht="45">
      <c r="A53" s="106" t="s">
        <v>51</v>
      </c>
      <c r="B53" s="109" t="s">
        <v>127</v>
      </c>
      <c r="C53" s="32" t="s">
        <v>25</v>
      </c>
      <c r="D53" s="41">
        <v>1</v>
      </c>
      <c r="E53" s="35"/>
      <c r="F53" s="41">
        <f>+D53*E53</f>
        <v>0</v>
      </c>
    </row>
    <row r="54" spans="1:6" ht="12.75">
      <c r="A54" s="105"/>
      <c r="E54" s="2"/>
      <c r="F54" s="3"/>
    </row>
    <row r="55" spans="1:6" ht="29.25">
      <c r="A55" s="105"/>
      <c r="B55" s="62" t="s">
        <v>14</v>
      </c>
      <c r="C55" s="47"/>
      <c r="D55" s="48"/>
      <c r="E55" s="48"/>
      <c r="F55" s="63">
        <f>SUM(F38:F54)</f>
        <v>0</v>
      </c>
    </row>
    <row r="56" spans="1:6" ht="12.75">
      <c r="A56" s="105"/>
      <c r="B56" s="5"/>
      <c r="F56" s="4"/>
    </row>
    <row r="57" spans="1:11" ht="14.25">
      <c r="A57" s="104" t="s">
        <v>6</v>
      </c>
      <c r="B57" s="49" t="s">
        <v>7</v>
      </c>
      <c r="K57" s="6"/>
    </row>
    <row r="58" spans="1:11" ht="12.75">
      <c r="A58" s="108"/>
      <c r="B58" s="5"/>
      <c r="K58" s="6"/>
    </row>
    <row r="59" spans="1:6" ht="30">
      <c r="A59" s="106">
        <v>1</v>
      </c>
      <c r="B59" s="40" t="s">
        <v>19</v>
      </c>
      <c r="C59" s="32" t="s">
        <v>9</v>
      </c>
      <c r="D59" s="41">
        <f>D12</f>
        <v>280</v>
      </c>
      <c r="E59" s="35"/>
      <c r="F59" s="41">
        <f>+D59*E59</f>
        <v>0</v>
      </c>
    </row>
    <row r="60" spans="1:6" ht="15">
      <c r="A60" s="106"/>
      <c r="B60" s="40"/>
      <c r="C60" s="32"/>
      <c r="D60" s="41"/>
      <c r="E60" s="35"/>
      <c r="F60" s="41"/>
    </row>
    <row r="61" spans="1:6" ht="15">
      <c r="A61" s="106">
        <v>2</v>
      </c>
      <c r="B61" s="40" t="s">
        <v>21</v>
      </c>
      <c r="C61" s="32" t="s">
        <v>9</v>
      </c>
      <c r="D61" s="41">
        <f>D59</f>
        <v>280</v>
      </c>
      <c r="E61" s="35"/>
      <c r="F61" s="41">
        <f>+D61*E61</f>
        <v>0</v>
      </c>
    </row>
    <row r="62" spans="1:6" ht="15">
      <c r="A62" s="106"/>
      <c r="B62" s="40"/>
      <c r="C62" s="32"/>
      <c r="D62" s="41"/>
      <c r="E62" s="35"/>
      <c r="F62" s="41"/>
    </row>
    <row r="63" spans="1:6" ht="15">
      <c r="A63" s="106">
        <v>3</v>
      </c>
      <c r="B63" s="40" t="s">
        <v>20</v>
      </c>
      <c r="C63" s="32" t="s">
        <v>9</v>
      </c>
      <c r="D63" s="41">
        <f>D61</f>
        <v>280</v>
      </c>
      <c r="E63" s="35"/>
      <c r="F63" s="41">
        <f>+D63*E63</f>
        <v>0</v>
      </c>
    </row>
    <row r="64" spans="1:6" ht="15">
      <c r="A64" s="106"/>
      <c r="B64" s="42"/>
      <c r="C64" s="32"/>
      <c r="D64" s="41"/>
      <c r="E64" s="41"/>
      <c r="F64" s="41"/>
    </row>
    <row r="65" spans="1:6" ht="15">
      <c r="A65" s="106">
        <v>4</v>
      </c>
      <c r="B65" s="42" t="s">
        <v>26</v>
      </c>
      <c r="C65" s="32" t="s">
        <v>25</v>
      </c>
      <c r="D65" s="41">
        <v>1</v>
      </c>
      <c r="E65" s="43"/>
      <c r="F65" s="41">
        <f>+D65*E65</f>
        <v>0</v>
      </c>
    </row>
    <row r="66" spans="1:6" ht="12.75">
      <c r="A66" s="105"/>
      <c r="E66" s="21"/>
      <c r="F66" s="3"/>
    </row>
    <row r="67" spans="1:6" ht="15">
      <c r="A67" s="106"/>
      <c r="B67" s="62" t="s">
        <v>15</v>
      </c>
      <c r="C67" s="47"/>
      <c r="D67" s="48"/>
      <c r="E67" s="48"/>
      <c r="F67" s="63">
        <f>SUM(F59:F65)</f>
        <v>0</v>
      </c>
    </row>
    <row r="68" ht="12.75">
      <c r="A68" s="105"/>
    </row>
    <row r="69" ht="12.75">
      <c r="A69" s="105"/>
    </row>
    <row r="70" ht="12.75">
      <c r="A70" s="105"/>
    </row>
    <row r="72" ht="12.75">
      <c r="B72"/>
    </row>
    <row r="73" ht="12.75">
      <c r="B73"/>
    </row>
    <row r="86" ht="12.75">
      <c r="B86" s="10"/>
    </row>
  </sheetData>
  <sheetProtection/>
  <mergeCells count="9">
    <mergeCell ref="C8:E8"/>
    <mergeCell ref="C9:E9"/>
    <mergeCell ref="A3:F3"/>
    <mergeCell ref="A1:F1"/>
    <mergeCell ref="A2:F2"/>
    <mergeCell ref="C6:E6"/>
    <mergeCell ref="C5:E5"/>
    <mergeCell ref="A4:F4"/>
    <mergeCell ref="C7:E7"/>
  </mergeCells>
  <printOptions gridLines="1"/>
  <pageMargins left="1.1023622047244095" right="0.1968503937007874" top="0.7086614173228347" bottom="0.4724409448818898" header="0" footer="0"/>
  <pageSetup horizontalDpi="600" verticalDpi="600" orientation="portrait" paperSize="9" scale="96" r:id="rId1"/>
  <headerFooter alignWithMargins="0">
    <oddHeader>&amp;L&amp;"Arial Narrow,Navadno"&amp;9POSLOVNA CONA ''TALE''&amp;C&amp;"Arial Narrow,Navadno"&amp;9meteorni kanal&amp;R&amp;"Arial Narrow,Navadno"&amp;9Detajl infrastruktura d.o.o., Na Produ 13, Vipava</oddHeader>
    <oddFooter>&amp;C&amp;9stran&amp;P</oddFooter>
  </headerFooter>
  <rowBreaks count="3" manualBreakCount="3">
    <brk id="9" max="5" man="1"/>
    <brk id="35" max="5" man="1"/>
    <brk id="56" max="5" man="1"/>
  </rowBreaks>
</worksheet>
</file>

<file path=xl/worksheets/sheet4.xml><?xml version="1.0" encoding="utf-8"?>
<worksheet xmlns="http://schemas.openxmlformats.org/spreadsheetml/2006/main" xmlns:r="http://schemas.openxmlformats.org/officeDocument/2006/relationships">
  <dimension ref="A1:G85"/>
  <sheetViews>
    <sheetView view="pageBreakPreview" zoomScale="130" zoomScaleSheetLayoutView="130" zoomScalePageLayoutView="0" workbookViewId="0" topLeftCell="A55">
      <selection activeCell="B17" sqref="B17"/>
    </sheetView>
  </sheetViews>
  <sheetFormatPr defaultColWidth="9.00390625" defaultRowHeight="12.75"/>
  <cols>
    <col min="1" max="1" width="7.25390625" style="0" customWidth="1"/>
    <col min="2" max="2" width="42.875" style="0" customWidth="1"/>
    <col min="3" max="3" width="7.875" style="0" customWidth="1"/>
    <col min="4" max="4" width="8.00390625" style="0" customWidth="1"/>
    <col min="5" max="5" width="8.375" style="0" customWidth="1"/>
    <col min="6" max="6" width="14.75390625" style="0" customWidth="1"/>
  </cols>
  <sheetData>
    <row r="1" spans="1:6" ht="33.75" customHeight="1">
      <c r="A1" s="128" t="str">
        <f>'rek.gl.kan.'!A1</f>
        <v>POSLOVNA CONA ''TALE'' - SKUPNA REKAPITULACIJA</v>
      </c>
      <c r="B1" s="129"/>
      <c r="C1" s="129"/>
      <c r="D1" s="129"/>
      <c r="E1" s="129"/>
      <c r="F1" s="129"/>
    </row>
    <row r="2" spans="1:6" ht="16.5">
      <c r="A2" s="135" t="s">
        <v>134</v>
      </c>
      <c r="B2" s="135"/>
      <c r="C2" s="135"/>
      <c r="D2" s="135"/>
      <c r="E2" s="135"/>
      <c r="F2" s="135"/>
    </row>
    <row r="3" spans="1:6" ht="16.5">
      <c r="A3" s="135" t="s">
        <v>18</v>
      </c>
      <c r="B3" s="135"/>
      <c r="C3" s="135"/>
      <c r="D3" s="135"/>
      <c r="E3" s="135"/>
      <c r="F3" s="135"/>
    </row>
    <row r="4" spans="1:6" ht="13.5" thickBot="1">
      <c r="A4" s="138"/>
      <c r="B4" s="138"/>
      <c r="C4" s="138"/>
      <c r="D4" s="138"/>
      <c r="E4" s="138"/>
      <c r="F4" s="138"/>
    </row>
    <row r="5" spans="1:6" ht="16.5" thickBot="1">
      <c r="A5" s="50" t="s">
        <v>0</v>
      </c>
      <c r="B5" s="51" t="s">
        <v>1</v>
      </c>
      <c r="C5" s="137"/>
      <c r="D5" s="137"/>
      <c r="E5" s="137"/>
      <c r="F5" s="52">
        <f>+F21</f>
        <v>0</v>
      </c>
    </row>
    <row r="6" spans="1:6" ht="15.75">
      <c r="A6" s="50" t="s">
        <v>2</v>
      </c>
      <c r="B6" s="51" t="s">
        <v>106</v>
      </c>
      <c r="C6" s="137"/>
      <c r="D6" s="137"/>
      <c r="E6" s="137"/>
      <c r="F6" s="52">
        <f>+F22</f>
        <v>0</v>
      </c>
    </row>
    <row r="7" spans="1:6" ht="15.75">
      <c r="A7" s="53" t="s">
        <v>4</v>
      </c>
      <c r="B7" s="54" t="s">
        <v>3</v>
      </c>
      <c r="C7" s="136"/>
      <c r="D7" s="136"/>
      <c r="E7" s="136"/>
      <c r="F7" s="55">
        <f>+F55</f>
        <v>0</v>
      </c>
    </row>
    <row r="8" spans="1:6" ht="15.75">
      <c r="A8" s="53" t="s">
        <v>6</v>
      </c>
      <c r="B8" s="54" t="s">
        <v>5</v>
      </c>
      <c r="C8" s="136"/>
      <c r="D8" s="136"/>
      <c r="E8" s="136"/>
      <c r="F8" s="55">
        <f>+F74</f>
        <v>0</v>
      </c>
    </row>
    <row r="9" spans="1:6" ht="16.5" thickBot="1">
      <c r="A9" s="56" t="s">
        <v>16</v>
      </c>
      <c r="B9" s="57" t="s">
        <v>7</v>
      </c>
      <c r="C9" s="133"/>
      <c r="D9" s="133"/>
      <c r="E9" s="133"/>
      <c r="F9" s="58">
        <f>+F85</f>
        <v>0</v>
      </c>
    </row>
    <row r="10" spans="1:6" ht="17.25" thickBot="1" thickTop="1">
      <c r="A10" s="59"/>
      <c r="B10" s="60" t="s">
        <v>22</v>
      </c>
      <c r="C10" s="134"/>
      <c r="D10" s="134"/>
      <c r="E10" s="134"/>
      <c r="F10" s="61">
        <f>SUM(F5:F9)</f>
        <v>0</v>
      </c>
    </row>
    <row r="11" spans="1:6" ht="14.25">
      <c r="A11" s="104" t="s">
        <v>0</v>
      </c>
      <c r="B11" s="49" t="s">
        <v>8</v>
      </c>
      <c r="D11" s="1"/>
      <c r="E11" s="1"/>
      <c r="F11" s="1"/>
    </row>
    <row r="12" spans="1:6" ht="15">
      <c r="A12" s="106"/>
      <c r="B12" s="42"/>
      <c r="C12" s="32"/>
      <c r="D12" s="41"/>
      <c r="E12" s="41"/>
      <c r="F12" s="41"/>
    </row>
    <row r="13" spans="1:6" ht="14.25" customHeight="1">
      <c r="A13" s="106" t="s">
        <v>0</v>
      </c>
      <c r="B13" s="40" t="s">
        <v>23</v>
      </c>
      <c r="C13" s="32" t="s">
        <v>9</v>
      </c>
      <c r="D13" s="41">
        <v>41.8</v>
      </c>
      <c r="E13" s="35"/>
      <c r="F13" s="41">
        <f>+D13*E13</f>
        <v>0</v>
      </c>
    </row>
    <row r="14" spans="1:6" ht="15">
      <c r="A14" s="106"/>
      <c r="B14" s="44"/>
      <c r="C14" s="32"/>
      <c r="D14" s="41"/>
      <c r="E14" s="35"/>
      <c r="F14" s="41"/>
    </row>
    <row r="15" spans="1:6" ht="30">
      <c r="A15" s="106" t="s">
        <v>2</v>
      </c>
      <c r="B15" s="42" t="s">
        <v>17</v>
      </c>
      <c r="C15" s="32" t="s">
        <v>10</v>
      </c>
      <c r="D15" s="41">
        <v>3</v>
      </c>
      <c r="E15" s="35"/>
      <c r="F15" s="41">
        <f>+D15*E15</f>
        <v>0</v>
      </c>
    </row>
    <row r="16" spans="1:6" ht="15">
      <c r="A16" s="106"/>
      <c r="B16" s="42"/>
      <c r="C16" s="32"/>
      <c r="D16" s="41"/>
      <c r="E16" s="35"/>
      <c r="F16" s="41"/>
    </row>
    <row r="17" spans="1:6" ht="59.25" customHeight="1">
      <c r="A17" s="106" t="s">
        <v>4</v>
      </c>
      <c r="B17" s="45" t="s">
        <v>58</v>
      </c>
      <c r="C17" s="32" t="s">
        <v>25</v>
      </c>
      <c r="D17" s="41">
        <v>1</v>
      </c>
      <c r="E17" s="35"/>
      <c r="F17" s="41">
        <f>+D17*E17</f>
        <v>0</v>
      </c>
    </row>
    <row r="18" spans="1:6" ht="15">
      <c r="A18" s="106"/>
      <c r="B18" s="31"/>
      <c r="C18" s="32"/>
      <c r="D18" s="46"/>
      <c r="E18" s="35"/>
      <c r="F18" s="41"/>
    </row>
    <row r="19" spans="1:6" ht="60">
      <c r="A19" s="106" t="s">
        <v>6</v>
      </c>
      <c r="B19" s="40" t="s">
        <v>62</v>
      </c>
      <c r="C19" s="32" t="s">
        <v>25</v>
      </c>
      <c r="D19" s="41">
        <v>0.04</v>
      </c>
      <c r="E19" s="35"/>
      <c r="F19" s="41">
        <f>+D19*E19</f>
        <v>0</v>
      </c>
    </row>
    <row r="20" spans="1:6" ht="15">
      <c r="A20" s="106"/>
      <c r="B20" s="31"/>
      <c r="C20" s="32"/>
      <c r="D20" s="41"/>
      <c r="E20" s="35"/>
      <c r="F20" s="41"/>
    </row>
    <row r="21" spans="1:6" ht="15">
      <c r="A21" s="105"/>
      <c r="B21" s="62" t="s">
        <v>12</v>
      </c>
      <c r="C21" s="47"/>
      <c r="D21" s="48"/>
      <c r="E21" s="48"/>
      <c r="F21" s="63">
        <f>SUM(F13:F20)</f>
        <v>0</v>
      </c>
    </row>
    <row r="22" spans="1:6" ht="15">
      <c r="A22" s="105"/>
      <c r="B22" s="110"/>
      <c r="C22" s="68"/>
      <c r="D22" s="66"/>
      <c r="E22" s="66"/>
      <c r="F22" s="111"/>
    </row>
    <row r="23" spans="1:6" ht="15">
      <c r="A23" s="104" t="s">
        <v>2</v>
      </c>
      <c r="B23" s="110" t="s">
        <v>106</v>
      </c>
      <c r="C23" s="68"/>
      <c r="D23" s="66"/>
      <c r="E23" s="66"/>
      <c r="F23" s="111"/>
    </row>
    <row r="24" spans="1:6" ht="15">
      <c r="A24" s="105"/>
      <c r="B24" s="110"/>
      <c r="C24" s="68"/>
      <c r="D24" s="66"/>
      <c r="E24" s="66"/>
      <c r="F24" s="111"/>
    </row>
    <row r="25" spans="1:6" ht="45">
      <c r="A25" s="106" t="s">
        <v>0</v>
      </c>
      <c r="B25" s="94" t="s">
        <v>150</v>
      </c>
      <c r="C25" s="68" t="s">
        <v>9</v>
      </c>
      <c r="D25" s="41">
        <v>15</v>
      </c>
      <c r="E25" s="41"/>
      <c r="F25" s="66">
        <f aca="true" t="shared" si="0" ref="F25:F33">E25*D25</f>
        <v>0</v>
      </c>
    </row>
    <row r="26" spans="1:6" ht="15">
      <c r="A26" s="106"/>
      <c r="B26" s="94"/>
      <c r="C26" s="68"/>
      <c r="D26" s="41"/>
      <c r="E26" s="41"/>
      <c r="F26" s="66"/>
    </row>
    <row r="27" spans="1:6" ht="60">
      <c r="A27" s="106" t="s">
        <v>2</v>
      </c>
      <c r="B27" s="94" t="s">
        <v>141</v>
      </c>
      <c r="C27" s="68" t="s">
        <v>10</v>
      </c>
      <c r="D27" s="41">
        <v>1</v>
      </c>
      <c r="E27" s="41"/>
      <c r="F27" s="66">
        <f t="shared" si="0"/>
        <v>0</v>
      </c>
    </row>
    <row r="28" spans="1:6" ht="15">
      <c r="A28" s="106"/>
      <c r="B28" s="94"/>
      <c r="C28" s="68"/>
      <c r="D28" s="41"/>
      <c r="E28" s="41"/>
      <c r="F28" s="66"/>
    </row>
    <row r="29" spans="1:6" ht="45">
      <c r="A29" s="106" t="s">
        <v>4</v>
      </c>
      <c r="B29" s="94" t="s">
        <v>143</v>
      </c>
      <c r="C29" s="68" t="s">
        <v>10</v>
      </c>
      <c r="D29" s="41">
        <v>1</v>
      </c>
      <c r="E29" s="41"/>
      <c r="F29" s="66">
        <f t="shared" si="0"/>
        <v>0</v>
      </c>
    </row>
    <row r="30" spans="1:6" ht="15">
      <c r="A30" s="106"/>
      <c r="B30" s="94"/>
      <c r="C30" s="68"/>
      <c r="D30" s="41"/>
      <c r="E30" s="41"/>
      <c r="F30" s="66"/>
    </row>
    <row r="31" spans="1:6" ht="60">
      <c r="A31" s="106" t="s">
        <v>6</v>
      </c>
      <c r="B31" s="94" t="s">
        <v>144</v>
      </c>
      <c r="C31" s="68" t="s">
        <v>9</v>
      </c>
      <c r="D31" s="41">
        <v>17</v>
      </c>
      <c r="E31" s="41"/>
      <c r="F31" s="66">
        <f t="shared" si="0"/>
        <v>0</v>
      </c>
    </row>
    <row r="32" spans="1:6" ht="15">
      <c r="A32" s="106"/>
      <c r="B32" s="94"/>
      <c r="C32" s="68"/>
      <c r="D32" s="41"/>
      <c r="E32" s="41"/>
      <c r="F32" s="66"/>
    </row>
    <row r="33" spans="1:6" ht="30">
      <c r="A33" s="106" t="s">
        <v>16</v>
      </c>
      <c r="B33" s="94" t="s">
        <v>142</v>
      </c>
      <c r="C33" s="68" t="s">
        <v>25</v>
      </c>
      <c r="D33" s="41">
        <v>1</v>
      </c>
      <c r="E33" s="41"/>
      <c r="F33" s="66">
        <f t="shared" si="0"/>
        <v>0</v>
      </c>
    </row>
    <row r="34" spans="1:6" ht="15">
      <c r="A34" s="105"/>
      <c r="B34" s="110"/>
      <c r="C34" s="68"/>
      <c r="D34" s="66"/>
      <c r="E34" s="66"/>
      <c r="F34" s="66"/>
    </row>
    <row r="35" spans="1:6" ht="15">
      <c r="A35" s="105"/>
      <c r="B35" s="62" t="s">
        <v>110</v>
      </c>
      <c r="C35" s="47"/>
      <c r="D35" s="48"/>
      <c r="E35" s="48"/>
      <c r="F35" s="63">
        <f>SUM(F25:F33)</f>
        <v>0</v>
      </c>
    </row>
    <row r="36" spans="1:6" ht="15">
      <c r="A36" s="105"/>
      <c r="B36" s="11"/>
      <c r="C36" s="12"/>
      <c r="D36" s="13"/>
      <c r="E36" s="13"/>
      <c r="F36" s="66"/>
    </row>
    <row r="37" spans="1:6" ht="15">
      <c r="A37" s="104" t="s">
        <v>4</v>
      </c>
      <c r="B37" s="49" t="s">
        <v>11</v>
      </c>
      <c r="D37" s="1"/>
      <c r="E37" s="1"/>
      <c r="F37" s="66"/>
    </row>
    <row r="38" spans="1:6" ht="15">
      <c r="A38" s="106"/>
      <c r="B38" s="42"/>
      <c r="C38" s="32"/>
      <c r="D38" s="41"/>
      <c r="E38" s="41"/>
      <c r="F38" s="66"/>
    </row>
    <row r="39" spans="1:6" ht="30">
      <c r="A39" s="106" t="s">
        <v>0</v>
      </c>
      <c r="B39" s="94" t="s">
        <v>100</v>
      </c>
      <c r="C39" s="68" t="s">
        <v>53</v>
      </c>
      <c r="D39" s="41">
        <v>14.5</v>
      </c>
      <c r="E39" s="41"/>
      <c r="F39" s="66">
        <f>E39*D39</f>
        <v>0</v>
      </c>
    </row>
    <row r="40" spans="1:6" ht="15">
      <c r="A40" s="106"/>
      <c r="B40" s="42"/>
      <c r="C40" s="32"/>
      <c r="D40" s="41"/>
      <c r="E40" s="41"/>
      <c r="F40" s="66"/>
    </row>
    <row r="41" spans="1:6" ht="45">
      <c r="A41" s="106" t="s">
        <v>2</v>
      </c>
      <c r="B41" s="94" t="s">
        <v>137</v>
      </c>
      <c r="C41" s="32"/>
      <c r="D41" s="41"/>
      <c r="E41" s="41"/>
      <c r="F41" s="66"/>
    </row>
    <row r="42" spans="1:7" ht="18">
      <c r="A42" s="106"/>
      <c r="B42" s="67" t="s">
        <v>94</v>
      </c>
      <c r="C42" s="68" t="s">
        <v>53</v>
      </c>
      <c r="D42" s="66">
        <v>72</v>
      </c>
      <c r="E42" s="69"/>
      <c r="F42" s="66">
        <f>E42*D42</f>
        <v>0</v>
      </c>
      <c r="G42" s="66"/>
    </row>
    <row r="43" spans="1:6" ht="18">
      <c r="A43" s="106"/>
      <c r="B43" s="67" t="s">
        <v>95</v>
      </c>
      <c r="C43" s="68" t="s">
        <v>53</v>
      </c>
      <c r="D43" s="66">
        <v>8</v>
      </c>
      <c r="E43" s="70"/>
      <c r="F43" s="66">
        <f>E43*D43</f>
        <v>0</v>
      </c>
    </row>
    <row r="44" spans="1:6" ht="15">
      <c r="A44" s="106"/>
      <c r="B44" s="31"/>
      <c r="C44" s="32"/>
      <c r="D44" s="41"/>
      <c r="E44" s="35"/>
      <c r="F44" s="66"/>
    </row>
    <row r="45" spans="1:6" ht="30">
      <c r="A45" s="106" t="s">
        <v>4</v>
      </c>
      <c r="B45" s="71" t="s">
        <v>24</v>
      </c>
      <c r="C45" s="68" t="s">
        <v>54</v>
      </c>
      <c r="D45" s="66">
        <v>29</v>
      </c>
      <c r="E45" s="69"/>
      <c r="F45" s="66">
        <f>E45*D45</f>
        <v>0</v>
      </c>
    </row>
    <row r="46" spans="1:6" ht="15">
      <c r="A46" s="106"/>
      <c r="B46" s="71"/>
      <c r="C46" s="68"/>
      <c r="D46" s="66"/>
      <c r="E46" s="69"/>
      <c r="F46" s="66"/>
    </row>
    <row r="47" spans="1:6" ht="31.5" customHeight="1">
      <c r="A47" s="106" t="s">
        <v>6</v>
      </c>
      <c r="B47" s="71" t="s">
        <v>138</v>
      </c>
      <c r="C47" s="68" t="s">
        <v>53</v>
      </c>
      <c r="D47" s="66">
        <v>69</v>
      </c>
      <c r="E47" s="69"/>
      <c r="F47" s="66">
        <f>E47*D47</f>
        <v>0</v>
      </c>
    </row>
    <row r="48" spans="1:6" ht="15">
      <c r="A48" s="106"/>
      <c r="B48" s="71"/>
      <c r="C48" s="68"/>
      <c r="D48" s="66"/>
      <c r="E48" s="69"/>
      <c r="F48" s="66"/>
    </row>
    <row r="49" spans="1:6" ht="30">
      <c r="A49" s="106" t="s">
        <v>16</v>
      </c>
      <c r="B49" s="71" t="s">
        <v>111</v>
      </c>
      <c r="C49" s="68" t="s">
        <v>53</v>
      </c>
      <c r="D49" s="66">
        <v>14.5</v>
      </c>
      <c r="E49" s="69"/>
      <c r="F49" s="66">
        <f>E49*D49</f>
        <v>0</v>
      </c>
    </row>
    <row r="50" spans="1:6" ht="15">
      <c r="A50" s="106"/>
      <c r="B50" s="71"/>
      <c r="C50" s="68"/>
      <c r="D50" s="66"/>
      <c r="E50" s="69"/>
      <c r="F50" s="66"/>
    </row>
    <row r="51" spans="1:6" ht="66">
      <c r="A51" s="106" t="s">
        <v>51</v>
      </c>
      <c r="B51" s="71" t="s">
        <v>139</v>
      </c>
      <c r="C51" s="68"/>
      <c r="D51" s="66">
        <v>72</v>
      </c>
      <c r="E51" s="69"/>
      <c r="F51" s="66">
        <f>E51*D51</f>
        <v>0</v>
      </c>
    </row>
    <row r="52" spans="1:6" ht="15">
      <c r="A52" s="106"/>
      <c r="B52" s="71"/>
      <c r="C52" s="68"/>
      <c r="D52" s="66"/>
      <c r="E52" s="69"/>
      <c r="F52" s="66"/>
    </row>
    <row r="53" spans="1:6" ht="45">
      <c r="A53" s="106" t="s">
        <v>52</v>
      </c>
      <c r="B53" s="71" t="s">
        <v>140</v>
      </c>
      <c r="C53" s="68" t="s">
        <v>53</v>
      </c>
      <c r="D53" s="66">
        <f>(D42+D43)*1.3-1.05*D47</f>
        <v>31.549999999999997</v>
      </c>
      <c r="E53" s="69"/>
      <c r="F53" s="66">
        <f>+D53*E53</f>
        <v>0</v>
      </c>
    </row>
    <row r="54" spans="1:6" ht="15">
      <c r="A54" s="106"/>
      <c r="B54" s="71"/>
      <c r="C54" s="68"/>
      <c r="D54" s="66"/>
      <c r="E54" s="69"/>
      <c r="F54" s="66"/>
    </row>
    <row r="55" spans="1:6" ht="15">
      <c r="A55" s="105"/>
      <c r="B55" s="62" t="s">
        <v>13</v>
      </c>
      <c r="C55" s="47"/>
      <c r="D55" s="48"/>
      <c r="E55" s="48"/>
      <c r="F55" s="63">
        <f>SUM(F39:F54)</f>
        <v>0</v>
      </c>
    </row>
    <row r="56" spans="1:6" ht="12.75">
      <c r="A56" s="105"/>
      <c r="B56" s="6"/>
      <c r="D56" s="1"/>
      <c r="E56" s="1"/>
      <c r="F56" s="1"/>
    </row>
    <row r="57" spans="1:6" ht="14.25">
      <c r="A57" s="104" t="s">
        <v>6</v>
      </c>
      <c r="B57" s="49" t="s">
        <v>5</v>
      </c>
      <c r="D57" s="1"/>
      <c r="E57" s="1"/>
      <c r="F57" s="1"/>
    </row>
    <row r="58" spans="1:6" ht="12.75">
      <c r="A58" s="108"/>
      <c r="B58" s="5"/>
      <c r="D58" s="1"/>
      <c r="E58" s="1"/>
      <c r="F58" s="1"/>
    </row>
    <row r="59" spans="1:6" ht="66">
      <c r="A59" s="106" t="s">
        <v>0</v>
      </c>
      <c r="B59" s="40" t="s">
        <v>85</v>
      </c>
      <c r="C59" s="32" t="s">
        <v>9</v>
      </c>
      <c r="D59" s="41">
        <v>26.8</v>
      </c>
      <c r="E59" s="35"/>
      <c r="F59" s="41">
        <f>+D59*E59</f>
        <v>0</v>
      </c>
    </row>
    <row r="60" spans="1:6" ht="15">
      <c r="A60" s="106"/>
      <c r="B60" s="40"/>
      <c r="C60" s="32"/>
      <c r="D60" s="41"/>
      <c r="E60" s="35"/>
      <c r="F60" s="41"/>
    </row>
    <row r="61" spans="1:6" ht="48">
      <c r="A61" s="106" t="s">
        <v>2</v>
      </c>
      <c r="B61" s="40" t="s">
        <v>145</v>
      </c>
      <c r="C61" s="32" t="s">
        <v>9</v>
      </c>
      <c r="D61" s="41">
        <v>15</v>
      </c>
      <c r="E61" s="35"/>
      <c r="F61" s="41">
        <f>+D61*E61</f>
        <v>0</v>
      </c>
    </row>
    <row r="62" spans="1:6" ht="15">
      <c r="A62" s="106"/>
      <c r="B62" s="40"/>
      <c r="C62" s="32"/>
      <c r="D62" s="41"/>
      <c r="E62" s="35"/>
      <c r="F62" s="41"/>
    </row>
    <row r="63" spans="1:6" ht="43.5" customHeight="1">
      <c r="A63" s="106" t="s">
        <v>4</v>
      </c>
      <c r="B63" s="40" t="s">
        <v>148</v>
      </c>
      <c r="C63" s="32" t="s">
        <v>10</v>
      </c>
      <c r="D63" s="41">
        <v>2</v>
      </c>
      <c r="E63" s="35"/>
      <c r="F63" s="41">
        <f>+D63*E63</f>
        <v>0</v>
      </c>
    </row>
    <row r="64" spans="1:6" ht="15">
      <c r="A64" s="106"/>
      <c r="B64" s="40"/>
      <c r="C64" s="32"/>
      <c r="D64" s="41"/>
      <c r="E64" s="35"/>
      <c r="F64" s="41"/>
    </row>
    <row r="65" spans="1:6" ht="44.25" customHeight="1">
      <c r="A65" s="106" t="s">
        <v>6</v>
      </c>
      <c r="B65" s="40" t="s">
        <v>151</v>
      </c>
      <c r="C65" s="32" t="s">
        <v>10</v>
      </c>
      <c r="D65" s="41">
        <v>1</v>
      </c>
      <c r="E65" s="35"/>
      <c r="F65" s="41">
        <f>+D65*E65</f>
        <v>0</v>
      </c>
    </row>
    <row r="66" spans="1:6" ht="15">
      <c r="A66" s="106"/>
      <c r="B66" s="40"/>
      <c r="C66" s="32"/>
      <c r="D66" s="41"/>
      <c r="E66" s="35"/>
      <c r="F66" s="41"/>
    </row>
    <row r="67" spans="1:6" ht="89.25" customHeight="1">
      <c r="A67" s="106" t="s">
        <v>16</v>
      </c>
      <c r="B67" s="40" t="s">
        <v>32</v>
      </c>
      <c r="C67" s="32"/>
      <c r="D67" s="41"/>
      <c r="E67" s="35"/>
      <c r="F67" s="41"/>
    </row>
    <row r="68" spans="1:6" ht="15">
      <c r="A68" s="106"/>
      <c r="B68" s="42" t="s">
        <v>146</v>
      </c>
      <c r="C68" s="32" t="s">
        <v>10</v>
      </c>
      <c r="D68" s="41">
        <v>1</v>
      </c>
      <c r="E68" s="35"/>
      <c r="F68" s="41">
        <f>+D68*E68</f>
        <v>0</v>
      </c>
    </row>
    <row r="69" spans="1:6" ht="15">
      <c r="A69" s="106"/>
      <c r="B69" s="42"/>
      <c r="C69" s="32"/>
      <c r="D69" s="41"/>
      <c r="E69" s="35"/>
      <c r="F69" s="41"/>
    </row>
    <row r="70" spans="1:6" ht="88.5" customHeight="1">
      <c r="A70" s="106" t="s">
        <v>51</v>
      </c>
      <c r="B70" s="40" t="s">
        <v>149</v>
      </c>
      <c r="C70" s="32" t="s">
        <v>10</v>
      </c>
      <c r="D70" s="41">
        <f>SUM(D68:D69)</f>
        <v>1</v>
      </c>
      <c r="E70" s="35"/>
      <c r="F70" s="41">
        <f>+D70*E70</f>
        <v>0</v>
      </c>
    </row>
    <row r="71" spans="1:6" ht="15">
      <c r="A71" s="106"/>
      <c r="B71" s="40"/>
      <c r="C71" s="32"/>
      <c r="D71" s="41"/>
      <c r="E71" s="35"/>
      <c r="F71" s="41"/>
    </row>
    <row r="72" spans="1:6" ht="45">
      <c r="A72" s="106" t="s">
        <v>52</v>
      </c>
      <c r="B72" s="40" t="s">
        <v>147</v>
      </c>
      <c r="C72" s="32" t="s">
        <v>25</v>
      </c>
      <c r="D72" s="41">
        <v>2</v>
      </c>
      <c r="E72" s="35"/>
      <c r="F72" s="41">
        <f>+D72*E72</f>
        <v>0</v>
      </c>
    </row>
    <row r="73" spans="1:6" ht="15">
      <c r="A73" s="106"/>
      <c r="B73" s="40"/>
      <c r="C73" s="32"/>
      <c r="D73" s="41"/>
      <c r="E73" s="35"/>
      <c r="F73" s="41"/>
    </row>
    <row r="74" spans="1:6" ht="28.5">
      <c r="A74" s="105"/>
      <c r="B74" s="62" t="s">
        <v>14</v>
      </c>
      <c r="C74" s="64"/>
      <c r="D74" s="65"/>
      <c r="E74" s="65"/>
      <c r="F74" s="63">
        <f>SUM(F59:F73)</f>
        <v>0</v>
      </c>
    </row>
    <row r="75" spans="1:6" ht="12.75">
      <c r="A75" s="105"/>
      <c r="B75" s="5"/>
      <c r="D75" s="1"/>
      <c r="E75" s="1"/>
      <c r="F75" s="4"/>
    </row>
    <row r="76" spans="1:6" ht="14.25">
      <c r="A76" s="104" t="s">
        <v>16</v>
      </c>
      <c r="B76" s="49" t="s">
        <v>7</v>
      </c>
      <c r="D76" s="1"/>
      <c r="E76" s="1"/>
      <c r="F76" s="1"/>
    </row>
    <row r="77" spans="1:6" ht="12.75">
      <c r="A77" s="108"/>
      <c r="B77" s="5"/>
      <c r="D77" s="1"/>
      <c r="E77" s="1"/>
      <c r="F77" s="1"/>
    </row>
    <row r="78" spans="1:6" ht="30">
      <c r="A78" s="106">
        <v>1</v>
      </c>
      <c r="B78" s="42" t="s">
        <v>19</v>
      </c>
      <c r="C78" s="32" t="s">
        <v>9</v>
      </c>
      <c r="D78" s="41">
        <f>D13</f>
        <v>41.8</v>
      </c>
      <c r="E78" s="35"/>
      <c r="F78" s="41">
        <f>+D78*E78</f>
        <v>0</v>
      </c>
    </row>
    <row r="79" spans="1:6" ht="15">
      <c r="A79" s="106"/>
      <c r="B79" s="42"/>
      <c r="C79" s="32"/>
      <c r="D79" s="41"/>
      <c r="E79" s="41"/>
      <c r="F79" s="41"/>
    </row>
    <row r="80" spans="1:6" ht="15">
      <c r="A80" s="106">
        <v>2</v>
      </c>
      <c r="B80" s="42" t="s">
        <v>21</v>
      </c>
      <c r="C80" s="32" t="s">
        <v>9</v>
      </c>
      <c r="D80" s="41">
        <f>D78</f>
        <v>41.8</v>
      </c>
      <c r="E80" s="35"/>
      <c r="F80" s="41">
        <f>+D80*E80</f>
        <v>0</v>
      </c>
    </row>
    <row r="81" spans="1:6" ht="15">
      <c r="A81" s="106"/>
      <c r="B81" s="42"/>
      <c r="C81" s="32"/>
      <c r="D81" s="41"/>
      <c r="E81" s="41"/>
      <c r="F81" s="41"/>
    </row>
    <row r="82" spans="1:6" ht="15">
      <c r="A82" s="106">
        <v>3</v>
      </c>
      <c r="B82" s="42" t="s">
        <v>20</v>
      </c>
      <c r="C82" s="32" t="s">
        <v>9</v>
      </c>
      <c r="D82" s="41">
        <f>D80</f>
        <v>41.8</v>
      </c>
      <c r="E82" s="35"/>
      <c r="F82" s="41">
        <f>+D82*E82</f>
        <v>0</v>
      </c>
    </row>
    <row r="83" spans="1:6" ht="15">
      <c r="A83" s="106"/>
      <c r="B83" s="42"/>
      <c r="C83" s="32"/>
      <c r="D83" s="41"/>
      <c r="E83" s="41"/>
      <c r="F83" s="41"/>
    </row>
    <row r="84" spans="1:6" ht="15">
      <c r="A84" s="106">
        <v>4</v>
      </c>
      <c r="B84" s="42" t="s">
        <v>26</v>
      </c>
      <c r="C84" s="32" t="s">
        <v>25</v>
      </c>
      <c r="D84" s="41">
        <v>1</v>
      </c>
      <c r="E84" s="43"/>
      <c r="F84" s="41">
        <f>+D84*E84</f>
        <v>0</v>
      </c>
    </row>
    <row r="85" spans="1:6" ht="14.25">
      <c r="A85" s="105"/>
      <c r="B85" s="62" t="s">
        <v>15</v>
      </c>
      <c r="C85" s="64"/>
      <c r="D85" s="65"/>
      <c r="E85" s="65"/>
      <c r="F85" s="63">
        <f>SUM(F78:F84)</f>
        <v>0</v>
      </c>
    </row>
  </sheetData>
  <sheetProtection/>
  <mergeCells count="10">
    <mergeCell ref="C7:E7"/>
    <mergeCell ref="C8:E8"/>
    <mergeCell ref="C9:E9"/>
    <mergeCell ref="C10:E10"/>
    <mergeCell ref="A1:F1"/>
    <mergeCell ref="A2:F2"/>
    <mergeCell ref="A3:F3"/>
    <mergeCell ref="A4:F4"/>
    <mergeCell ref="C5:E5"/>
    <mergeCell ref="C6:E6"/>
  </mergeCells>
  <printOptions gridLines="1"/>
  <pageMargins left="1.1023622047244095" right="0.31496062992125984" top="0.7480314960629921" bottom="0.7480314960629921" header="0.31496062992125984" footer="0.31496062992125984"/>
  <pageSetup horizontalDpi="600" verticalDpi="600" orientation="portrait" paperSize="9" r:id="rId1"/>
  <headerFooter>
    <oddHeader>&amp;L&amp;"Arial Narrow,Navadno"&amp;9POSLOVNA CONA ''TALE''&amp;C&amp;"Arial Narrow,Navadno"&amp;9fekalni kanal&amp;R&amp;"Arial Narrow,Navadno"&amp;9Detajl infrastruktura d.o.o., Na Produ 13, Vipava</oddHeader>
    <oddFooter>&amp;C&amp;8stran &amp;P</oddFooter>
  </headerFooter>
  <rowBreaks count="2" manualBreakCount="2">
    <brk id="10" max="5" man="1"/>
    <brk id="36" max="5" man="1"/>
  </rowBreaks>
</worksheet>
</file>

<file path=xl/worksheets/sheet5.xml><?xml version="1.0" encoding="utf-8"?>
<worksheet xmlns="http://schemas.openxmlformats.org/spreadsheetml/2006/main" xmlns:r="http://schemas.openxmlformats.org/officeDocument/2006/relationships">
  <dimension ref="A1:G86"/>
  <sheetViews>
    <sheetView view="pageBreakPreview" zoomScale="130" zoomScaleSheetLayoutView="130" zoomScalePageLayoutView="0" workbookViewId="0" topLeftCell="A67">
      <selection activeCell="B76" sqref="B76"/>
    </sheetView>
  </sheetViews>
  <sheetFormatPr defaultColWidth="9.00390625" defaultRowHeight="12.75"/>
  <cols>
    <col min="1" max="1" width="6.00390625" style="0" customWidth="1"/>
    <col min="2" max="2" width="40.375" style="0" customWidth="1"/>
    <col min="3" max="3" width="7.125" style="0" customWidth="1"/>
    <col min="4" max="4" width="8.875" style="0" customWidth="1"/>
    <col min="5" max="5" width="8.25390625" style="0" customWidth="1"/>
    <col min="6" max="6" width="12.875" style="0" customWidth="1"/>
  </cols>
  <sheetData>
    <row r="1" spans="1:6" ht="33" customHeight="1">
      <c r="A1" s="128" t="str">
        <f>'rek.gl.kan.'!A1</f>
        <v>POSLOVNA CONA ''TALE'' - SKUPNA REKAPITULACIJA</v>
      </c>
      <c r="B1" s="129"/>
      <c r="C1" s="129"/>
      <c r="D1" s="129"/>
      <c r="E1" s="129"/>
      <c r="F1" s="129"/>
    </row>
    <row r="2" spans="1:6" ht="16.5">
      <c r="A2" s="135" t="s">
        <v>50</v>
      </c>
      <c r="B2" s="135"/>
      <c r="C2" s="135"/>
      <c r="D2" s="135"/>
      <c r="E2" s="135"/>
      <c r="F2" s="135"/>
    </row>
    <row r="3" spans="1:6" ht="16.5">
      <c r="A3" s="135" t="s">
        <v>18</v>
      </c>
      <c r="B3" s="135"/>
      <c r="C3" s="135"/>
      <c r="D3" s="135"/>
      <c r="E3" s="135"/>
      <c r="F3" s="135"/>
    </row>
    <row r="4" spans="1:6" ht="13.5" thickBot="1">
      <c r="A4" s="138"/>
      <c r="B4" s="138"/>
      <c r="C4" s="138"/>
      <c r="D4" s="138"/>
      <c r="E4" s="138"/>
      <c r="F4" s="138"/>
    </row>
    <row r="5" spans="1:6" ht="15.75">
      <c r="A5" s="50" t="s">
        <v>0</v>
      </c>
      <c r="B5" s="51" t="s">
        <v>1</v>
      </c>
      <c r="C5" s="137"/>
      <c r="D5" s="137"/>
      <c r="E5" s="137"/>
      <c r="F5" s="52">
        <f>+F20</f>
        <v>0</v>
      </c>
    </row>
    <row r="6" spans="1:6" ht="15.75">
      <c r="A6" s="53" t="s">
        <v>2</v>
      </c>
      <c r="B6" s="54" t="s">
        <v>3</v>
      </c>
      <c r="C6" s="136"/>
      <c r="D6" s="136"/>
      <c r="E6" s="136"/>
      <c r="F6" s="55">
        <f>+F34</f>
        <v>0</v>
      </c>
    </row>
    <row r="7" spans="1:6" ht="31.5">
      <c r="A7" s="53" t="s">
        <v>4</v>
      </c>
      <c r="B7" s="54" t="s">
        <v>35</v>
      </c>
      <c r="C7" s="136"/>
      <c r="D7" s="136"/>
      <c r="E7" s="136"/>
      <c r="F7" s="55">
        <f>+F68</f>
        <v>0</v>
      </c>
    </row>
    <row r="8" spans="1:6" ht="16.5" thickBot="1">
      <c r="A8" s="56" t="s">
        <v>6</v>
      </c>
      <c r="B8" s="57" t="s">
        <v>7</v>
      </c>
      <c r="C8" s="133"/>
      <c r="D8" s="133"/>
      <c r="E8" s="133"/>
      <c r="F8" s="58">
        <f>+F86</f>
        <v>0</v>
      </c>
    </row>
    <row r="9" spans="1:6" ht="17.25" thickBot="1" thickTop="1">
      <c r="A9" s="59"/>
      <c r="B9" s="60" t="s">
        <v>22</v>
      </c>
      <c r="C9" s="134"/>
      <c r="D9" s="134"/>
      <c r="E9" s="134"/>
      <c r="F9" s="61">
        <f>SUM(F5:F8)</f>
        <v>0</v>
      </c>
    </row>
    <row r="10" spans="1:6" ht="14.25">
      <c r="A10" s="104" t="s">
        <v>0</v>
      </c>
      <c r="B10" s="49" t="s">
        <v>8</v>
      </c>
      <c r="D10" s="1"/>
      <c r="E10" s="1"/>
      <c r="F10" s="1"/>
    </row>
    <row r="11" spans="1:6" ht="12.75">
      <c r="A11" s="105"/>
      <c r="B11" s="6"/>
      <c r="D11" s="1"/>
      <c r="E11" s="1"/>
      <c r="F11" s="1"/>
    </row>
    <row r="12" spans="1:6" ht="15">
      <c r="A12" s="106" t="s">
        <v>0</v>
      </c>
      <c r="B12" s="42" t="s">
        <v>33</v>
      </c>
      <c r="C12" s="32" t="s">
        <v>9</v>
      </c>
      <c r="D12" s="41">
        <v>336</v>
      </c>
      <c r="E12" s="35"/>
      <c r="F12" s="41">
        <f>+D12*E12</f>
        <v>0</v>
      </c>
    </row>
    <row r="13" spans="1:6" ht="15">
      <c r="A13" s="106"/>
      <c r="B13" s="44"/>
      <c r="C13" s="32"/>
      <c r="D13" s="41"/>
      <c r="E13" s="35"/>
      <c r="F13" s="41"/>
    </row>
    <row r="14" spans="1:6" ht="30">
      <c r="A14" s="106" t="s">
        <v>2</v>
      </c>
      <c r="B14" s="42" t="s">
        <v>17</v>
      </c>
      <c r="C14" s="32" t="s">
        <v>10</v>
      </c>
      <c r="D14" s="41">
        <v>11</v>
      </c>
      <c r="E14" s="35"/>
      <c r="F14" s="41">
        <f>+D14*E14</f>
        <v>0</v>
      </c>
    </row>
    <row r="15" spans="1:6" ht="15">
      <c r="A15" s="106"/>
      <c r="B15" s="42"/>
      <c r="C15" s="32"/>
      <c r="D15" s="41"/>
      <c r="E15" s="35"/>
      <c r="F15" s="41"/>
    </row>
    <row r="16" spans="1:6" ht="75">
      <c r="A16" s="106" t="s">
        <v>4</v>
      </c>
      <c r="B16" s="45" t="s">
        <v>60</v>
      </c>
      <c r="C16" s="32" t="s">
        <v>25</v>
      </c>
      <c r="D16" s="41">
        <v>1</v>
      </c>
      <c r="E16" s="35"/>
      <c r="F16" s="41">
        <f>+D16*E16</f>
        <v>0</v>
      </c>
    </row>
    <row r="17" spans="1:6" ht="15">
      <c r="A17" s="106"/>
      <c r="B17" s="31"/>
      <c r="C17" s="32"/>
      <c r="D17" s="46"/>
      <c r="E17" s="35"/>
      <c r="F17" s="41"/>
    </row>
    <row r="18" spans="1:6" ht="60">
      <c r="A18" s="106" t="s">
        <v>6</v>
      </c>
      <c r="B18" s="31" t="s">
        <v>30</v>
      </c>
      <c r="C18" s="32" t="s">
        <v>25</v>
      </c>
      <c r="D18" s="41">
        <v>0.34</v>
      </c>
      <c r="E18" s="35"/>
      <c r="F18" s="41">
        <f>+D18*E18</f>
        <v>0</v>
      </c>
    </row>
    <row r="19" spans="1:6" ht="12.75">
      <c r="A19" s="105"/>
      <c r="B19" s="15"/>
      <c r="D19" s="1"/>
      <c r="E19" s="2"/>
      <c r="F19" s="3"/>
    </row>
    <row r="20" spans="1:6" ht="15">
      <c r="A20" s="105"/>
      <c r="B20" s="62" t="s">
        <v>12</v>
      </c>
      <c r="C20" s="47"/>
      <c r="D20" s="48"/>
      <c r="E20" s="48"/>
      <c r="F20" s="63">
        <f>SUM(F12:F19)</f>
        <v>0</v>
      </c>
    </row>
    <row r="21" spans="1:6" ht="12.75">
      <c r="A21" s="105"/>
      <c r="B21" s="11"/>
      <c r="C21" s="12"/>
      <c r="D21" s="13"/>
      <c r="E21" s="13"/>
      <c r="F21" s="14"/>
    </row>
    <row r="22" spans="1:6" ht="14.25">
      <c r="A22" s="104" t="s">
        <v>2</v>
      </c>
      <c r="B22" s="49" t="s">
        <v>11</v>
      </c>
      <c r="D22" s="1"/>
      <c r="E22" s="1"/>
      <c r="F22" s="1"/>
    </row>
    <row r="23" spans="1:6" ht="12.75">
      <c r="A23" s="105"/>
      <c r="B23" s="6"/>
      <c r="D23" s="1"/>
      <c r="E23" s="1"/>
      <c r="F23" s="1"/>
    </row>
    <row r="24" spans="1:6" ht="105">
      <c r="A24" s="106" t="s">
        <v>0</v>
      </c>
      <c r="B24" s="72" t="s">
        <v>66</v>
      </c>
      <c r="C24" s="32"/>
      <c r="D24" s="41"/>
      <c r="E24" s="41"/>
      <c r="F24" s="66"/>
    </row>
    <row r="25" spans="1:7" ht="18">
      <c r="A25" s="106"/>
      <c r="B25" s="67" t="s">
        <v>94</v>
      </c>
      <c r="C25" s="68" t="s">
        <v>53</v>
      </c>
      <c r="D25" s="66">
        <v>432</v>
      </c>
      <c r="E25" s="69"/>
      <c r="F25" s="66">
        <f>E25*D25</f>
        <v>0</v>
      </c>
      <c r="G25" s="24"/>
    </row>
    <row r="26" spans="1:6" ht="18">
      <c r="A26" s="106"/>
      <c r="B26" s="67" t="s">
        <v>95</v>
      </c>
      <c r="C26" s="68" t="s">
        <v>53</v>
      </c>
      <c r="D26" s="66">
        <v>48</v>
      </c>
      <c r="E26" s="70"/>
      <c r="F26" s="66">
        <f>E26*D26</f>
        <v>0</v>
      </c>
    </row>
    <row r="27" spans="1:6" ht="15">
      <c r="A27" s="106"/>
      <c r="B27" s="31"/>
      <c r="C27" s="32"/>
      <c r="D27" s="41"/>
      <c r="E27" s="35"/>
      <c r="F27" s="66"/>
    </row>
    <row r="28" spans="1:6" ht="30">
      <c r="A28" s="106" t="s">
        <v>2</v>
      </c>
      <c r="B28" s="42" t="s">
        <v>34</v>
      </c>
      <c r="C28" s="68" t="s">
        <v>54</v>
      </c>
      <c r="D28" s="66">
        <v>190</v>
      </c>
      <c r="E28" s="69"/>
      <c r="F28" s="66">
        <f>E28*D28</f>
        <v>0</v>
      </c>
    </row>
    <row r="29" spans="1:6" ht="15">
      <c r="A29" s="106"/>
      <c r="B29" s="71"/>
      <c r="C29" s="68"/>
      <c r="D29" s="66"/>
      <c r="E29" s="69"/>
      <c r="F29" s="66"/>
    </row>
    <row r="30" spans="1:6" ht="90">
      <c r="A30" s="106" t="s">
        <v>4</v>
      </c>
      <c r="B30" s="72" t="s">
        <v>67</v>
      </c>
      <c r="C30" s="68" t="s">
        <v>53</v>
      </c>
      <c r="D30" s="66">
        <v>90</v>
      </c>
      <c r="E30" s="69"/>
      <c r="F30" s="66">
        <f>E30*D30</f>
        <v>0</v>
      </c>
    </row>
    <row r="31" spans="1:6" ht="15">
      <c r="A31" s="106"/>
      <c r="B31" s="42"/>
      <c r="C31" s="32"/>
      <c r="D31" s="41"/>
      <c r="E31" s="35"/>
      <c r="F31" s="41"/>
    </row>
    <row r="32" spans="1:6" ht="75">
      <c r="A32" s="106" t="s">
        <v>6</v>
      </c>
      <c r="B32" s="67" t="s">
        <v>118</v>
      </c>
      <c r="C32" s="68" t="s">
        <v>53</v>
      </c>
      <c r="D32" s="66">
        <v>376</v>
      </c>
      <c r="E32" s="69"/>
      <c r="F32" s="66">
        <f>+D32*E32</f>
        <v>0</v>
      </c>
    </row>
    <row r="33" spans="1:6" ht="15">
      <c r="A33" s="106"/>
      <c r="B33" s="42"/>
      <c r="C33" s="32"/>
      <c r="D33" s="41"/>
      <c r="E33" s="35"/>
      <c r="F33" s="41"/>
    </row>
    <row r="34" spans="1:6" ht="15">
      <c r="A34" s="105"/>
      <c r="B34" s="62" t="s">
        <v>13</v>
      </c>
      <c r="C34" s="47"/>
      <c r="D34" s="48"/>
      <c r="E34" s="48"/>
      <c r="F34" s="63">
        <f>SUM(F24:F33)</f>
        <v>0</v>
      </c>
    </row>
    <row r="35" spans="1:6" ht="12.75">
      <c r="A35" s="105"/>
      <c r="B35" s="6"/>
      <c r="D35" s="1"/>
      <c r="E35" s="1"/>
      <c r="F35" s="1"/>
    </row>
    <row r="36" spans="1:6" ht="28.5">
      <c r="A36" s="104" t="s">
        <v>4</v>
      </c>
      <c r="B36" s="73" t="s">
        <v>35</v>
      </c>
      <c r="D36" s="1"/>
      <c r="E36" s="1"/>
      <c r="F36" s="1"/>
    </row>
    <row r="37" spans="1:6" ht="12.75">
      <c r="A37" s="108"/>
      <c r="B37" s="26"/>
      <c r="D37" s="1"/>
      <c r="E37" s="1"/>
      <c r="F37" s="1"/>
    </row>
    <row r="38" spans="1:6" ht="14.25">
      <c r="A38" s="104" t="s">
        <v>36</v>
      </c>
      <c r="B38" s="73" t="s">
        <v>37</v>
      </c>
      <c r="D38" s="1"/>
      <c r="E38" s="1"/>
      <c r="F38" s="1"/>
    </row>
    <row r="39" spans="1:6" ht="60">
      <c r="A39" s="106" t="s">
        <v>0</v>
      </c>
      <c r="B39" s="40" t="s">
        <v>152</v>
      </c>
      <c r="C39" s="32" t="s">
        <v>9</v>
      </c>
      <c r="D39" s="41">
        <f>D12</f>
        <v>336</v>
      </c>
      <c r="E39" s="35"/>
      <c r="F39" s="41">
        <f>+D39*E39</f>
        <v>0</v>
      </c>
    </row>
    <row r="40" spans="1:6" ht="15">
      <c r="A40" s="106"/>
      <c r="B40" s="40"/>
      <c r="C40" s="32"/>
      <c r="D40" s="41"/>
      <c r="E40" s="35"/>
      <c r="F40" s="41"/>
    </row>
    <row r="41" spans="1:6" ht="60">
      <c r="A41" s="106" t="s">
        <v>2</v>
      </c>
      <c r="B41" s="40" t="s">
        <v>154</v>
      </c>
      <c r="C41" s="32" t="s">
        <v>9</v>
      </c>
      <c r="D41" s="41">
        <v>30</v>
      </c>
      <c r="E41" s="35"/>
      <c r="F41" s="41">
        <f>+D41*E41</f>
        <v>0</v>
      </c>
    </row>
    <row r="42" spans="1:6" ht="15">
      <c r="A42" s="106"/>
      <c r="B42" s="31"/>
      <c r="C42" s="32"/>
      <c r="D42" s="41"/>
      <c r="E42" s="35"/>
      <c r="F42" s="41"/>
    </row>
    <row r="43" spans="1:6" ht="30">
      <c r="A43" s="106" t="s">
        <v>4</v>
      </c>
      <c r="B43" s="74" t="s">
        <v>38</v>
      </c>
      <c r="C43" s="32"/>
      <c r="D43" s="41"/>
      <c r="E43" s="32" t="s">
        <v>153</v>
      </c>
      <c r="F43" s="41">
        <f>SUM(F39:F42)*E43</f>
        <v>0</v>
      </c>
    </row>
    <row r="44" spans="1:6" ht="15">
      <c r="A44" s="106"/>
      <c r="B44" s="74"/>
      <c r="C44" s="32"/>
      <c r="D44" s="41"/>
      <c r="E44" s="35"/>
      <c r="F44" s="41"/>
    </row>
    <row r="45" spans="1:6" ht="14.25">
      <c r="A45" s="104" t="s">
        <v>39</v>
      </c>
      <c r="B45" s="73" t="s">
        <v>40</v>
      </c>
      <c r="D45" s="1"/>
      <c r="E45" s="9"/>
      <c r="F45" s="3"/>
    </row>
    <row r="46" spans="1:6" ht="45">
      <c r="A46" s="106"/>
      <c r="B46" s="74" t="s">
        <v>41</v>
      </c>
      <c r="C46" s="32"/>
      <c r="D46" s="41"/>
      <c r="E46" s="35"/>
      <c r="F46" s="41"/>
    </row>
    <row r="47" spans="1:6" ht="15">
      <c r="A47" s="106"/>
      <c r="B47" s="112"/>
      <c r="C47" s="32"/>
      <c r="D47" s="41"/>
      <c r="E47" s="35"/>
      <c r="F47" s="41"/>
    </row>
    <row r="48" spans="1:6" ht="15">
      <c r="A48" s="106" t="s">
        <v>0</v>
      </c>
      <c r="B48" s="74" t="s">
        <v>63</v>
      </c>
      <c r="C48" s="32" t="s">
        <v>10</v>
      </c>
      <c r="D48" s="41">
        <v>8</v>
      </c>
      <c r="E48" s="35"/>
      <c r="F48" s="41">
        <f>E48*D48</f>
        <v>0</v>
      </c>
    </row>
    <row r="49" spans="1:6" ht="15">
      <c r="A49" s="106" t="s">
        <v>2</v>
      </c>
      <c r="B49" s="74" t="s">
        <v>155</v>
      </c>
      <c r="C49" s="32" t="s">
        <v>10</v>
      </c>
      <c r="D49" s="41">
        <v>4</v>
      </c>
      <c r="E49" s="35"/>
      <c r="F49" s="41">
        <f>E49*D49</f>
        <v>0</v>
      </c>
    </row>
    <row r="50" spans="1:6" ht="15">
      <c r="A50" s="106" t="s">
        <v>4</v>
      </c>
      <c r="B50" s="74" t="s">
        <v>156</v>
      </c>
      <c r="C50" s="32" t="s">
        <v>10</v>
      </c>
      <c r="D50" s="41">
        <v>4</v>
      </c>
      <c r="E50" s="35"/>
      <c r="F50" s="41">
        <f>E50*D50</f>
        <v>0</v>
      </c>
    </row>
    <row r="51" spans="1:6" ht="15">
      <c r="A51" s="106" t="s">
        <v>6</v>
      </c>
      <c r="B51" s="74" t="s">
        <v>42</v>
      </c>
      <c r="C51" s="32" t="s">
        <v>10</v>
      </c>
      <c r="D51" s="41">
        <v>4</v>
      </c>
      <c r="E51" s="35"/>
      <c r="F51" s="41">
        <f>E51*D51</f>
        <v>0</v>
      </c>
    </row>
    <row r="52" spans="1:6" ht="15">
      <c r="A52" s="106" t="s">
        <v>16</v>
      </c>
      <c r="B52" s="74" t="s">
        <v>157</v>
      </c>
      <c r="C52" s="32" t="s">
        <v>10</v>
      </c>
      <c r="D52" s="41">
        <v>4</v>
      </c>
      <c r="E52" s="35"/>
      <c r="F52" s="41">
        <f>E52*D52</f>
        <v>0</v>
      </c>
    </row>
    <row r="53" spans="1:6" ht="15">
      <c r="A53" s="106"/>
      <c r="B53" s="74"/>
      <c r="C53" s="32"/>
      <c r="D53" s="41"/>
      <c r="E53" s="35"/>
      <c r="F53" s="41"/>
    </row>
    <row r="54" spans="1:6" ht="15">
      <c r="A54" s="106" t="s">
        <v>51</v>
      </c>
      <c r="B54" s="74" t="s">
        <v>158</v>
      </c>
      <c r="C54" s="32" t="s">
        <v>10</v>
      </c>
      <c r="D54" s="41">
        <v>2</v>
      </c>
      <c r="E54" s="35"/>
      <c r="F54" s="41">
        <f>E54*D54</f>
        <v>0</v>
      </c>
    </row>
    <row r="55" spans="1:6" ht="15">
      <c r="A55" s="106" t="s">
        <v>52</v>
      </c>
      <c r="B55" s="74" t="s">
        <v>159</v>
      </c>
      <c r="C55" s="32" t="s">
        <v>10</v>
      </c>
      <c r="D55" s="41">
        <v>1</v>
      </c>
      <c r="E55" s="35"/>
      <c r="F55" s="41">
        <f>E55*D55</f>
        <v>0</v>
      </c>
    </row>
    <row r="56" spans="1:6" ht="15">
      <c r="A56" s="106" t="s">
        <v>55</v>
      </c>
      <c r="B56" s="74" t="s">
        <v>160</v>
      </c>
      <c r="C56" s="32" t="s">
        <v>10</v>
      </c>
      <c r="D56" s="41">
        <v>1</v>
      </c>
      <c r="E56" s="35"/>
      <c r="F56" s="41">
        <f>E56*D56</f>
        <v>0</v>
      </c>
    </row>
    <row r="57" spans="1:6" ht="15">
      <c r="A57" s="106" t="s">
        <v>56</v>
      </c>
      <c r="B57" s="74" t="s">
        <v>161</v>
      </c>
      <c r="C57" s="32" t="s">
        <v>10</v>
      </c>
      <c r="D57" s="41">
        <v>4</v>
      </c>
      <c r="E57" s="35"/>
      <c r="F57" s="41">
        <f>E57*D57</f>
        <v>0</v>
      </c>
    </row>
    <row r="58" spans="1:6" ht="15">
      <c r="A58" s="106" t="s">
        <v>80</v>
      </c>
      <c r="B58" s="74" t="s">
        <v>162</v>
      </c>
      <c r="C58" s="32" t="s">
        <v>10</v>
      </c>
      <c r="D58" s="41">
        <v>4</v>
      </c>
      <c r="E58" s="35"/>
      <c r="F58" s="41">
        <f>E58*D58</f>
        <v>0</v>
      </c>
    </row>
    <row r="59" spans="1:6" ht="15">
      <c r="A59" s="106"/>
      <c r="B59" s="74"/>
      <c r="C59" s="32"/>
      <c r="D59" s="41"/>
      <c r="E59" s="35"/>
      <c r="F59" s="41"/>
    </row>
    <row r="60" spans="1:6" ht="14.25">
      <c r="A60" s="104" t="s">
        <v>43</v>
      </c>
      <c r="B60" s="73" t="s">
        <v>44</v>
      </c>
      <c r="D60" s="1"/>
      <c r="E60" s="9"/>
      <c r="F60" s="3"/>
    </row>
    <row r="61" spans="1:6" ht="45">
      <c r="A61" s="104"/>
      <c r="B61" s="74" t="s">
        <v>41</v>
      </c>
      <c r="C61" s="32"/>
      <c r="D61" s="41"/>
      <c r="E61" s="35"/>
      <c r="F61" s="41"/>
    </row>
    <row r="62" spans="1:6" ht="15">
      <c r="A62" s="106"/>
      <c r="B62" s="42"/>
      <c r="C62" s="32"/>
      <c r="D62" s="41"/>
      <c r="E62" s="35"/>
      <c r="F62" s="41"/>
    </row>
    <row r="63" spans="1:6" ht="15">
      <c r="A63" s="106" t="s">
        <v>0</v>
      </c>
      <c r="B63" s="42" t="s">
        <v>69</v>
      </c>
      <c r="C63" s="32" t="s">
        <v>10</v>
      </c>
      <c r="D63" s="41">
        <v>4</v>
      </c>
      <c r="E63" s="35"/>
      <c r="F63" s="41">
        <f>E63*D63</f>
        <v>0</v>
      </c>
    </row>
    <row r="64" spans="1:6" ht="30">
      <c r="A64" s="106" t="s">
        <v>2</v>
      </c>
      <c r="B64" s="42" t="s">
        <v>65</v>
      </c>
      <c r="C64" s="32" t="s">
        <v>10</v>
      </c>
      <c r="D64" s="41">
        <v>4</v>
      </c>
      <c r="E64" s="35"/>
      <c r="F64" s="41">
        <f>E64*D64</f>
        <v>0</v>
      </c>
    </row>
    <row r="65" spans="1:6" ht="15">
      <c r="A65" s="106" t="s">
        <v>4</v>
      </c>
      <c r="B65" s="42" t="s">
        <v>68</v>
      </c>
      <c r="C65" s="32" t="s">
        <v>10</v>
      </c>
      <c r="D65" s="41">
        <v>4</v>
      </c>
      <c r="E65" s="35"/>
      <c r="F65" s="41">
        <f>E65*D65</f>
        <v>0</v>
      </c>
    </row>
    <row r="66" spans="1:6" ht="15">
      <c r="A66" s="106" t="s">
        <v>6</v>
      </c>
      <c r="B66" s="42" t="s">
        <v>64</v>
      </c>
      <c r="C66" s="32" t="s">
        <v>10</v>
      </c>
      <c r="D66" s="41">
        <v>4</v>
      </c>
      <c r="E66" s="35"/>
      <c r="F66" s="41">
        <f>E66*D66</f>
        <v>0</v>
      </c>
    </row>
    <row r="67" spans="1:6" ht="15">
      <c r="A67" s="106"/>
      <c r="B67" s="42"/>
      <c r="C67" s="32"/>
      <c r="D67" s="41"/>
      <c r="E67" s="35"/>
      <c r="F67" s="41"/>
    </row>
    <row r="68" spans="1:6" ht="28.5" customHeight="1">
      <c r="A68" s="106"/>
      <c r="B68" s="75" t="s">
        <v>61</v>
      </c>
      <c r="C68" s="47"/>
      <c r="D68" s="48"/>
      <c r="E68" s="48"/>
      <c r="F68" s="63">
        <f>SUM(F39:F67)</f>
        <v>0</v>
      </c>
    </row>
    <row r="69" spans="1:6" ht="12.75">
      <c r="A69" s="105"/>
      <c r="B69" s="5"/>
      <c r="D69" s="1"/>
      <c r="E69" s="1"/>
      <c r="F69" s="4"/>
    </row>
    <row r="70" spans="1:6" ht="14.25">
      <c r="A70" s="104" t="s">
        <v>6</v>
      </c>
      <c r="B70" s="49" t="s">
        <v>7</v>
      </c>
      <c r="D70" s="1"/>
      <c r="E70" s="1"/>
      <c r="F70" s="1"/>
    </row>
    <row r="71" spans="1:6" ht="12.75">
      <c r="A71" s="108"/>
      <c r="B71" s="5"/>
      <c r="D71" s="1"/>
      <c r="E71" s="1"/>
      <c r="F71" s="1"/>
    </row>
    <row r="72" spans="1:6" ht="45">
      <c r="A72" s="106" t="s">
        <v>0</v>
      </c>
      <c r="B72" s="42" t="s">
        <v>45</v>
      </c>
      <c r="C72" s="32" t="s">
        <v>10</v>
      </c>
      <c r="D72" s="41">
        <v>4</v>
      </c>
      <c r="E72" s="35"/>
      <c r="F72" s="41">
        <f>+D72*E72</f>
        <v>0</v>
      </c>
    </row>
    <row r="73" spans="1:6" ht="15">
      <c r="A73" s="106"/>
      <c r="B73" s="42"/>
      <c r="C73" s="32"/>
      <c r="D73" s="41"/>
      <c r="E73" s="41"/>
      <c r="F73" s="41"/>
    </row>
    <row r="74" spans="1:6" ht="60">
      <c r="A74" s="106" t="s">
        <v>2</v>
      </c>
      <c r="B74" s="40" t="s">
        <v>70</v>
      </c>
      <c r="C74" s="32" t="s">
        <v>10</v>
      </c>
      <c r="D74" s="41">
        <v>4</v>
      </c>
      <c r="E74" s="35"/>
      <c r="F74" s="41">
        <f>+D74*E74</f>
        <v>0</v>
      </c>
    </row>
    <row r="75" spans="1:6" ht="15">
      <c r="A75" s="106"/>
      <c r="B75" s="40"/>
      <c r="C75" s="32"/>
      <c r="D75" s="41"/>
      <c r="E75" s="35"/>
      <c r="F75" s="41"/>
    </row>
    <row r="76" spans="1:6" ht="60">
      <c r="A76" s="106" t="s">
        <v>4</v>
      </c>
      <c r="B76" s="40" t="s">
        <v>163</v>
      </c>
      <c r="C76" s="32" t="s">
        <v>10</v>
      </c>
      <c r="D76" s="41">
        <v>4</v>
      </c>
      <c r="E76" s="35"/>
      <c r="F76" s="41">
        <f>+D76*E76</f>
        <v>0</v>
      </c>
    </row>
    <row r="77" spans="1:6" ht="15">
      <c r="A77" s="106"/>
      <c r="B77" s="42"/>
      <c r="C77" s="32"/>
      <c r="D77" s="41"/>
      <c r="E77" s="41"/>
      <c r="F77" s="41"/>
    </row>
    <row r="78" spans="1:6" ht="30">
      <c r="A78" s="106" t="s">
        <v>6</v>
      </c>
      <c r="B78" s="42" t="s">
        <v>19</v>
      </c>
      <c r="C78" s="32" t="s">
        <v>9</v>
      </c>
      <c r="D78" s="41">
        <f>D12</f>
        <v>336</v>
      </c>
      <c r="E78" s="35"/>
      <c r="F78" s="41">
        <f>+D78*E78</f>
        <v>0</v>
      </c>
    </row>
    <row r="79" spans="1:6" ht="15">
      <c r="A79" s="106"/>
      <c r="B79" s="42"/>
      <c r="C79" s="32"/>
      <c r="D79" s="41"/>
      <c r="E79" s="41"/>
      <c r="F79" s="41"/>
    </row>
    <row r="80" spans="1:6" ht="15">
      <c r="A80" s="106" t="s">
        <v>16</v>
      </c>
      <c r="B80" s="42" t="s">
        <v>46</v>
      </c>
      <c r="C80" s="32" t="s">
        <v>9</v>
      </c>
      <c r="D80" s="41">
        <f>D78</f>
        <v>336</v>
      </c>
      <c r="E80" s="35"/>
      <c r="F80" s="41">
        <f>+D80*E80</f>
        <v>0</v>
      </c>
    </row>
    <row r="81" spans="1:6" ht="15">
      <c r="A81" s="106"/>
      <c r="B81" s="42"/>
      <c r="C81" s="32"/>
      <c r="D81" s="41"/>
      <c r="E81" s="41"/>
      <c r="F81" s="41"/>
    </row>
    <row r="82" spans="1:6" ht="15">
      <c r="A82" s="106" t="s">
        <v>51</v>
      </c>
      <c r="B82" s="42" t="s">
        <v>47</v>
      </c>
      <c r="C82" s="32" t="s">
        <v>9</v>
      </c>
      <c r="D82" s="41">
        <f>D80</f>
        <v>336</v>
      </c>
      <c r="E82" s="35"/>
      <c r="F82" s="41">
        <f>+D82*E82</f>
        <v>0</v>
      </c>
    </row>
    <row r="83" spans="1:6" ht="15">
      <c r="A83" s="106"/>
      <c r="B83" s="42"/>
      <c r="C83" s="32"/>
      <c r="D83" s="41"/>
      <c r="E83" s="41"/>
      <c r="F83" s="41"/>
    </row>
    <row r="84" spans="1:6" ht="15">
      <c r="A84" s="106" t="s">
        <v>52</v>
      </c>
      <c r="B84" s="42" t="s">
        <v>26</v>
      </c>
      <c r="C84" s="32" t="s">
        <v>25</v>
      </c>
      <c r="D84" s="41">
        <v>1</v>
      </c>
      <c r="E84" s="43"/>
      <c r="F84" s="41">
        <f>+D84*E84</f>
        <v>0</v>
      </c>
    </row>
    <row r="85" spans="1:6" ht="15">
      <c r="A85" s="106"/>
      <c r="B85" s="42"/>
      <c r="C85" s="32"/>
      <c r="D85" s="41"/>
      <c r="E85" s="43"/>
      <c r="F85" s="41"/>
    </row>
    <row r="86" spans="1:6" ht="15">
      <c r="A86" s="105"/>
      <c r="B86" s="62" t="s">
        <v>15</v>
      </c>
      <c r="C86" s="47"/>
      <c r="D86" s="48"/>
      <c r="E86" s="48"/>
      <c r="F86" s="63">
        <f>SUM(F72:F84)</f>
        <v>0</v>
      </c>
    </row>
  </sheetData>
  <sheetProtection/>
  <mergeCells count="9">
    <mergeCell ref="C6:E6"/>
    <mergeCell ref="C7:E7"/>
    <mergeCell ref="C8:E8"/>
    <mergeCell ref="C9:E9"/>
    <mergeCell ref="A1:F1"/>
    <mergeCell ref="A2:F2"/>
    <mergeCell ref="A3:F3"/>
    <mergeCell ref="A4:F4"/>
    <mergeCell ref="C5:E5"/>
  </mergeCells>
  <printOptions gridLines="1"/>
  <pageMargins left="1.1023622047244095" right="0.7086614173228347" top="0.7480314960629921" bottom="0.7480314960629921" header="0.31496062992125984" footer="0.31496062992125984"/>
  <pageSetup horizontalDpi="600" verticalDpi="600" orientation="portrait" paperSize="9" r:id="rId3"/>
  <headerFooter>
    <oddHeader>&amp;L&amp;"Arial Narrow,Navadno"&amp;9POSLOVNA CONA ''TALE''&amp;C&amp;"Arial Narrow,Navadno"&amp;9vodovod&amp;R&amp;"Arial Narrow,Navadno"&amp;9Detajl infrastruktura d.o.o., Na Produ 13, Vipava</oddHeader>
    <oddFooter>&amp;C&amp;8stran &amp;P</oddFooter>
  </headerFooter>
  <rowBreaks count="3" manualBreakCount="3">
    <brk id="9" max="5" man="1"/>
    <brk id="37" max="5" man="1"/>
    <brk id="69" max="5" man="1"/>
  </rowBreaks>
  <legacyDrawing r:id="rId2"/>
</worksheet>
</file>

<file path=xl/worksheets/sheet6.xml><?xml version="1.0" encoding="utf-8"?>
<worksheet xmlns="http://schemas.openxmlformats.org/spreadsheetml/2006/main" xmlns:r="http://schemas.openxmlformats.org/officeDocument/2006/relationships">
  <dimension ref="A1:F38"/>
  <sheetViews>
    <sheetView view="pageBreakPreview" zoomScale="130" zoomScaleSheetLayoutView="130" zoomScalePageLayoutView="0" workbookViewId="0" topLeftCell="A28">
      <selection activeCell="B35" sqref="B35"/>
    </sheetView>
  </sheetViews>
  <sheetFormatPr defaultColWidth="9.00390625" defaultRowHeight="12.75"/>
  <cols>
    <col min="1" max="1" width="7.00390625" style="0" customWidth="1"/>
    <col min="2" max="2" width="44.125" style="0" customWidth="1"/>
    <col min="3" max="3" width="7.625" style="0" customWidth="1"/>
    <col min="4" max="4" width="8.375" style="0" customWidth="1"/>
    <col min="5" max="5" width="8.625" style="0" customWidth="1"/>
    <col min="6" max="6" width="13.25390625" style="0" customWidth="1"/>
  </cols>
  <sheetData>
    <row r="1" spans="1:6" ht="33.75" customHeight="1">
      <c r="A1" s="128" t="str">
        <f>'rek.gl.kan.'!A1</f>
        <v>POSLOVNA CONA ''TALE'' - SKUPNA REKAPITULACIJA</v>
      </c>
      <c r="B1" s="129"/>
      <c r="C1" s="129"/>
      <c r="D1" s="129"/>
      <c r="E1" s="129"/>
      <c r="F1" s="129"/>
    </row>
    <row r="2" spans="1:6" ht="16.5">
      <c r="A2" s="135" t="s">
        <v>93</v>
      </c>
      <c r="B2" s="135"/>
      <c r="C2" s="135"/>
      <c r="D2" s="135"/>
      <c r="E2" s="135"/>
      <c r="F2" s="135"/>
    </row>
    <row r="3" spans="1:6" ht="16.5">
      <c r="A3" s="135" t="s">
        <v>18</v>
      </c>
      <c r="B3" s="135"/>
      <c r="C3" s="135"/>
      <c r="D3" s="135"/>
      <c r="E3" s="135"/>
      <c r="F3" s="135"/>
    </row>
    <row r="4" spans="1:6" ht="13.5" thickBot="1">
      <c r="A4" s="138"/>
      <c r="B4" s="138"/>
      <c r="C4" s="138"/>
      <c r="D4" s="138"/>
      <c r="E4" s="138"/>
      <c r="F4" s="138"/>
    </row>
    <row r="5" spans="1:6" ht="15.75">
      <c r="A5" s="50" t="s">
        <v>0</v>
      </c>
      <c r="B5" s="51" t="s">
        <v>1</v>
      </c>
      <c r="C5" s="137"/>
      <c r="D5" s="137"/>
      <c r="E5" s="137"/>
      <c r="F5" s="52">
        <f>+F15</f>
        <v>0</v>
      </c>
    </row>
    <row r="6" spans="1:6" ht="15.75">
      <c r="A6" s="53" t="s">
        <v>2</v>
      </c>
      <c r="B6" s="54" t="s">
        <v>3</v>
      </c>
      <c r="C6" s="136"/>
      <c r="D6" s="136"/>
      <c r="E6" s="136"/>
      <c r="F6" s="55">
        <f>+F25</f>
        <v>0</v>
      </c>
    </row>
    <row r="7" spans="1:6" ht="16.5" thickBot="1">
      <c r="A7" s="56" t="s">
        <v>4</v>
      </c>
      <c r="B7" s="57" t="s">
        <v>5</v>
      </c>
      <c r="C7" s="133"/>
      <c r="D7" s="133"/>
      <c r="E7" s="133"/>
      <c r="F7" s="58">
        <f>+F37</f>
        <v>0</v>
      </c>
    </row>
    <row r="8" spans="1:6" ht="17.25" thickBot="1" thickTop="1">
      <c r="A8" s="59"/>
      <c r="B8" s="60" t="s">
        <v>22</v>
      </c>
      <c r="C8" s="134"/>
      <c r="D8" s="134"/>
      <c r="E8" s="134"/>
      <c r="F8" s="61">
        <f>SUM(F5:F7)</f>
        <v>0</v>
      </c>
    </row>
    <row r="9" spans="1:6" ht="14.25">
      <c r="A9" s="104" t="s">
        <v>0</v>
      </c>
      <c r="B9" s="49" t="s">
        <v>8</v>
      </c>
      <c r="D9" s="1"/>
      <c r="E9" s="1"/>
      <c r="F9" s="1"/>
    </row>
    <row r="10" spans="1:6" ht="15">
      <c r="A10" s="106"/>
      <c r="B10" s="42"/>
      <c r="C10" s="32"/>
      <c r="D10" s="41"/>
      <c r="E10" s="41"/>
      <c r="F10" s="41"/>
    </row>
    <row r="11" spans="1:6" ht="15">
      <c r="A11" s="106" t="s">
        <v>0</v>
      </c>
      <c r="B11" s="40" t="s">
        <v>23</v>
      </c>
      <c r="C11" s="32" t="s">
        <v>9</v>
      </c>
      <c r="D11" s="41">
        <v>45.4</v>
      </c>
      <c r="E11" s="35"/>
      <c r="F11" s="41">
        <f>+D11*E11</f>
        <v>0</v>
      </c>
    </row>
    <row r="12" spans="1:6" ht="15">
      <c r="A12" s="106"/>
      <c r="B12" s="44"/>
      <c r="C12" s="32"/>
      <c r="D12" s="41"/>
      <c r="E12" s="35"/>
      <c r="F12" s="41"/>
    </row>
    <row r="13" spans="1:6" ht="30">
      <c r="A13" s="106" t="s">
        <v>2</v>
      </c>
      <c r="B13" s="42" t="s">
        <v>17</v>
      </c>
      <c r="C13" s="32" t="s">
        <v>10</v>
      </c>
      <c r="D13" s="41">
        <v>24</v>
      </c>
      <c r="E13" s="35"/>
      <c r="F13" s="41">
        <f>+D13*E13</f>
        <v>0</v>
      </c>
    </row>
    <row r="14" spans="1:6" ht="15">
      <c r="A14" s="106"/>
      <c r="B14" s="42"/>
      <c r="C14" s="32"/>
      <c r="D14" s="41"/>
      <c r="E14" s="35"/>
      <c r="F14" s="41"/>
    </row>
    <row r="15" spans="1:6" ht="15">
      <c r="A15" s="105"/>
      <c r="B15" s="62" t="s">
        <v>12</v>
      </c>
      <c r="C15" s="47"/>
      <c r="D15" s="48"/>
      <c r="E15" s="48"/>
      <c r="F15" s="63">
        <f>SUM(F11:F14)</f>
        <v>0</v>
      </c>
    </row>
    <row r="16" spans="1:6" ht="12.75">
      <c r="A16" s="105"/>
      <c r="B16" s="11"/>
      <c r="C16" s="12"/>
      <c r="D16" s="13"/>
      <c r="E16" s="13"/>
      <c r="F16" s="14"/>
    </row>
    <row r="17" spans="1:6" ht="14.25">
      <c r="A17" s="104" t="s">
        <v>2</v>
      </c>
      <c r="B17" s="49" t="s">
        <v>11</v>
      </c>
      <c r="D17" s="1"/>
      <c r="E17" s="1"/>
      <c r="F17" s="1"/>
    </row>
    <row r="18" spans="1:6" ht="12.75">
      <c r="A18" s="108"/>
      <c r="B18" s="5"/>
      <c r="D18" s="1"/>
      <c r="E18" s="1"/>
      <c r="F18" s="1"/>
    </row>
    <row r="19" spans="1:6" ht="73.5" customHeight="1">
      <c r="A19" s="106" t="s">
        <v>0</v>
      </c>
      <c r="B19" s="72" t="s">
        <v>164</v>
      </c>
      <c r="C19" s="68" t="s">
        <v>53</v>
      </c>
      <c r="D19" s="41">
        <v>51</v>
      </c>
      <c r="E19" s="41"/>
      <c r="F19" s="66">
        <f>E19*D19</f>
        <v>0</v>
      </c>
    </row>
    <row r="20" spans="1:6" ht="15">
      <c r="A20" s="106"/>
      <c r="B20" s="72"/>
      <c r="C20" s="68"/>
      <c r="D20" s="41"/>
      <c r="E20" s="41"/>
      <c r="F20" s="66"/>
    </row>
    <row r="21" spans="1:6" ht="14.25" customHeight="1">
      <c r="A21" s="106" t="s">
        <v>2</v>
      </c>
      <c r="B21" s="71" t="s">
        <v>24</v>
      </c>
      <c r="C21" s="68" t="s">
        <v>54</v>
      </c>
      <c r="D21" s="66">
        <v>34</v>
      </c>
      <c r="E21" s="69"/>
      <c r="F21" s="66">
        <f>E21*D21</f>
        <v>0</v>
      </c>
    </row>
    <row r="22" spans="1:6" ht="15">
      <c r="A22" s="106"/>
      <c r="B22" s="71"/>
      <c r="C22" s="68"/>
      <c r="D22" s="66"/>
      <c r="E22" s="69"/>
      <c r="F22" s="66"/>
    </row>
    <row r="23" spans="1:6" ht="75">
      <c r="A23" s="106" t="s">
        <v>4</v>
      </c>
      <c r="B23" s="67" t="s">
        <v>31</v>
      </c>
      <c r="C23" s="68" t="s">
        <v>53</v>
      </c>
      <c r="D23" s="66">
        <v>41</v>
      </c>
      <c r="E23" s="69"/>
      <c r="F23" s="66">
        <f>+D23*E23</f>
        <v>0</v>
      </c>
    </row>
    <row r="24" spans="1:6" ht="15">
      <c r="A24" s="106"/>
      <c r="B24" s="40"/>
      <c r="C24" s="32"/>
      <c r="D24" s="41"/>
      <c r="E24" s="35"/>
      <c r="F24" s="41"/>
    </row>
    <row r="25" spans="1:6" ht="15">
      <c r="A25" s="105"/>
      <c r="B25" s="62" t="s">
        <v>13</v>
      </c>
      <c r="C25" s="47"/>
      <c r="D25" s="48"/>
      <c r="E25" s="48"/>
      <c r="F25" s="63">
        <f>SUM(F18:F24)</f>
        <v>0</v>
      </c>
    </row>
    <row r="26" spans="1:6" ht="12.75">
      <c r="A26" s="105"/>
      <c r="B26" s="6"/>
      <c r="D26" s="1"/>
      <c r="E26" s="1"/>
      <c r="F26" s="1"/>
    </row>
    <row r="27" spans="1:6" ht="14.25">
      <c r="A27" s="104" t="s">
        <v>4</v>
      </c>
      <c r="B27" s="49" t="s">
        <v>5</v>
      </c>
      <c r="D27" s="1"/>
      <c r="E27" s="1"/>
      <c r="F27" s="1"/>
    </row>
    <row r="28" spans="1:6" ht="15">
      <c r="A28" s="104"/>
      <c r="B28" s="49"/>
      <c r="C28" s="32"/>
      <c r="D28" s="41"/>
      <c r="E28" s="41"/>
      <c r="F28" s="41"/>
    </row>
    <row r="29" spans="1:6" ht="48" customHeight="1">
      <c r="A29" s="106" t="s">
        <v>0</v>
      </c>
      <c r="B29" s="40" t="s">
        <v>165</v>
      </c>
      <c r="C29" s="32" t="s">
        <v>9</v>
      </c>
      <c r="D29" s="41">
        <f>D11</f>
        <v>45.4</v>
      </c>
      <c r="E29" s="35"/>
      <c r="F29" s="41">
        <f>+D29*E29</f>
        <v>0</v>
      </c>
    </row>
    <row r="30" spans="1:6" ht="15">
      <c r="A30" s="106"/>
      <c r="B30" s="42"/>
      <c r="C30" s="32"/>
      <c r="D30" s="41"/>
      <c r="E30" s="35"/>
      <c r="F30" s="41"/>
    </row>
    <row r="31" spans="1:6" ht="75">
      <c r="A31" s="106" t="s">
        <v>2</v>
      </c>
      <c r="B31" s="40" t="s">
        <v>96</v>
      </c>
      <c r="C31" s="32" t="s">
        <v>10</v>
      </c>
      <c r="D31" s="41">
        <v>12</v>
      </c>
      <c r="E31" s="35"/>
      <c r="F31" s="41">
        <f>+D31*E31</f>
        <v>0</v>
      </c>
    </row>
    <row r="32" spans="1:6" ht="15">
      <c r="A32" s="106"/>
      <c r="B32" s="40"/>
      <c r="C32" s="32"/>
      <c r="D32" s="41"/>
      <c r="E32" s="35"/>
      <c r="F32" s="41"/>
    </row>
    <row r="33" spans="1:6" ht="30">
      <c r="A33" s="106" t="s">
        <v>4</v>
      </c>
      <c r="B33" s="40" t="s">
        <v>166</v>
      </c>
      <c r="C33" s="32" t="s">
        <v>10</v>
      </c>
      <c r="D33" s="41">
        <v>7</v>
      </c>
      <c r="E33" s="35"/>
      <c r="F33" s="41">
        <f>+D33*E33</f>
        <v>0</v>
      </c>
    </row>
    <row r="34" spans="1:6" ht="15">
      <c r="A34" s="106"/>
      <c r="B34" s="97"/>
      <c r="C34" s="32"/>
      <c r="D34" s="41"/>
      <c r="E34" s="35"/>
      <c r="F34" s="41"/>
    </row>
    <row r="35" spans="1:6" ht="60" customHeight="1">
      <c r="A35" s="106" t="s">
        <v>6</v>
      </c>
      <c r="B35" s="40" t="s">
        <v>167</v>
      </c>
      <c r="C35" s="32" t="s">
        <v>10</v>
      </c>
      <c r="D35" s="41">
        <v>5</v>
      </c>
      <c r="E35" s="35"/>
      <c r="F35" s="41">
        <f>+D35*E35</f>
        <v>0</v>
      </c>
    </row>
    <row r="36" spans="1:6" ht="15">
      <c r="A36" s="106"/>
      <c r="B36" s="40"/>
      <c r="C36" s="32"/>
      <c r="D36" s="41"/>
      <c r="E36" s="35"/>
      <c r="F36" s="41"/>
    </row>
    <row r="37" spans="1:6" ht="15.75" customHeight="1">
      <c r="A37" s="105"/>
      <c r="B37" s="62" t="s">
        <v>14</v>
      </c>
      <c r="C37" s="47"/>
      <c r="D37" s="48"/>
      <c r="E37" s="48"/>
      <c r="F37" s="63">
        <f>SUM(F29:F36)</f>
        <v>0</v>
      </c>
    </row>
    <row r="38" spans="1:6" ht="12.75">
      <c r="A38" s="7"/>
      <c r="B38" s="5"/>
      <c r="D38" s="1"/>
      <c r="E38" s="1"/>
      <c r="F38" s="4"/>
    </row>
  </sheetData>
  <sheetProtection/>
  <mergeCells count="8">
    <mergeCell ref="C6:E6"/>
    <mergeCell ref="C7:E7"/>
    <mergeCell ref="C8:E8"/>
    <mergeCell ref="A1:F1"/>
    <mergeCell ref="A2:F2"/>
    <mergeCell ref="A3:F3"/>
    <mergeCell ref="A4:F4"/>
    <mergeCell ref="C5:E5"/>
  </mergeCells>
  <printOptions gridLines="1"/>
  <pageMargins left="0.7086614173228347" right="0.7086614173228347" top="0.7480314960629921" bottom="0.7480314960629921" header="0.31496062992125984" footer="0.31496062992125984"/>
  <pageSetup horizontalDpi="600" verticalDpi="600" orientation="portrait" paperSize="9" scale="97" r:id="rId1"/>
  <headerFooter>
    <oddHeader>&amp;L&amp;"Arial Narrow,Navadno"&amp;9POSLOVNA CONA ''TALE''&amp;C&amp;"Arial Narrow,Navadno"&amp;9meteorna odvodnja ceste&amp;R&amp;"Arial Narrow,Navadno"&amp;9Detajl infrastruktura d.o.o., Na Produ 13, Vipava</oddHeader>
    <oddFooter>&amp;C&amp;8stran &amp;P</oddFooter>
  </headerFooter>
  <rowBreaks count="1" manualBreakCount="1">
    <brk id="8"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Hydrotech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Valdi Černe</dc:creator>
  <cp:keywords/>
  <dc:description/>
  <cp:lastModifiedBy>Sanda Hain</cp:lastModifiedBy>
  <cp:lastPrinted>2013-04-23T06:28:53Z</cp:lastPrinted>
  <dcterms:created xsi:type="dcterms:W3CDTF">1999-05-10T09:48:04Z</dcterms:created>
  <dcterms:modified xsi:type="dcterms:W3CDTF">2016-05-09T13:11:44Z</dcterms:modified>
  <cp:category/>
  <cp:version/>
  <cp:contentType/>
  <cp:contentStatus/>
</cp:coreProperties>
</file>