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70" yWindow="5010" windowWidth="11655" windowHeight="11850" tabRatio="899" activeTab="0"/>
  </bookViews>
  <sheets>
    <sheet name="Rekapitulacija" sheetId="1" r:id="rId1"/>
    <sheet name="REKAP" sheetId="2" state="hidden" r:id="rId2"/>
    <sheet name="ZUN.POV." sheetId="3" state="hidden" r:id="rId3"/>
    <sheet name="ZUN.P.-UPR." sheetId="4" r:id="rId4"/>
    <sheet name="ZUN.P-neupravičeni" sheetId="5" r:id="rId5"/>
    <sheet name="2 METEOR.KAN." sheetId="6" r:id="rId6"/>
    <sheet name="3 METEOR.PRIKLJUČKI" sheetId="7" state="hidden" r:id="rId7"/>
    <sheet name="4 FEKAL.KAN." sheetId="8" r:id="rId8"/>
    <sheet name="5 FEKAL.PRIKLJUČKI" sheetId="9" state="hidden" r:id="rId9"/>
    <sheet name="6 VODOVOD" sheetId="10" r:id="rId10"/>
    <sheet name="7 VOD.PRIKLJUČKI" sheetId="11" state="hidden" r:id="rId11"/>
    <sheet name="8 ZIDOVI ZA RAZD. EL.OMARE" sheetId="12" r:id="rId12"/>
    <sheet name="GRADB DELA JR" sheetId="13" r:id="rId13"/>
    <sheet name="ELEKTRO DELA JR" sheetId="14" r:id="rId14"/>
  </sheets>
  <definedNames>
    <definedName name="_xlnm.Print_Titles" localSheetId="11">'8 ZIDOVI ZA RAZD. EL.OMARE'!$13:$13</definedName>
  </definedNames>
  <calcPr fullCalcOnLoad="1"/>
</workbook>
</file>

<file path=xl/sharedStrings.xml><?xml version="1.0" encoding="utf-8"?>
<sst xmlns="http://schemas.openxmlformats.org/spreadsheetml/2006/main" count="10029" uniqueCount="1300">
  <si>
    <t>Izkop jarkov za kanalizacijo v terenu III in V ktg., širine dna jarka do 1.0 m, globine do 1.0 m, naklon brežin 70°-90° z nakladanjem na prevozno sredstvo, odvozom na trajno deponijo po izbiri izvajalca, komplet s stroški ravnanja materiala v deponiji.</t>
  </si>
  <si>
    <t xml:space="preserve"> - v terenu III ktg. (40%)</t>
  </si>
  <si>
    <t xml:space="preserve"> - v terenu V ktg. (60%)</t>
  </si>
  <si>
    <t>Dobava in polaganje PVC gladkih cevi compact komplet z vsemi koleni, standard EN 1401-1 na izvršeno peščeno podlogo v deb.10 cm, cevi fi 150 mm, trdnostni razred SN8 s priključitvijo na jaške, stiki se tesnijo z gumi tesnili</t>
  </si>
  <si>
    <t>Izdelava jaška v sestavi: betonski podstavek C12/15 0,94 x 0,94 m, višine 0,25 m  na podložni beton d=10 cm, betonska cev fi 60 cm L= 1 m,  z vsem opažnim in drugim materialom za izvedbo jaška, vključno z izdelavo mulde. Dejanska višina jaška je določena z niveleto kanala in višino terena in se prilagaja z višino in številom betonskih cevi in pokrova.</t>
  </si>
  <si>
    <t xml:space="preserve"> - višine do 1,0 m</t>
  </si>
  <si>
    <t>Dobava in vgradnja pokrova iz litega železa po EN124 najmanj C250 vključno z AB razbremenilnim obročem in vencem,  protihrupnim vložkom, kvadratne oblike, svetle odprtine 60 x 60 cm. Pokrov poglobljen vsaj 7 cm da se vstavi predviden tlak. (npr. PAM CBHY71QF ali enakovreden) V postavki vključena vsa potrebna dela za postavitev pokrova na potrebno višino in nagib.</t>
  </si>
  <si>
    <t>Izdelava dodatnega priključka na jašku iz BC za PVC cev do vključno DN 200 mm z vsemi potrebnimi deli</t>
  </si>
  <si>
    <t>Izdelava slepega priključka na PVC cevi DN 250 mm za PVC cev DN 150 mm. Postavka vključuje tudi vse potrebne fazonske kose ter tesnilni material. Vsak kos se obračuna kot tekoči meter cevi</t>
  </si>
  <si>
    <t>Izdelava priključka iztoka iz obstoječega žleba na cev PCV DN 150 mm vključno s cevjo in kolenom 90°</t>
  </si>
  <si>
    <t>2 03 05</t>
  </si>
  <si>
    <t>2 03 06</t>
  </si>
  <si>
    <t>2 03 07</t>
  </si>
  <si>
    <t>NASTAVKI ZA ŽLEBOVE M4</t>
  </si>
  <si>
    <t>7 02 04</t>
  </si>
  <si>
    <t xml:space="preserve">Izdelava jaška v sestavi: betonski podstavek C12/15 1,30 x 1,30 m, višine do 0,40 m  na podložni beton d=10 cm, betonska cev fi 80 cm L= 1 m, AB konusni nastavek 80/60 cm, z vsem opažnim in drugim materialom za izvedbo jaška, vključno z izdelavo mulde. Dejanska višina jaška je določena z niveleto kanala in višino terena in se prilagaja z višino in številom betonskih cevi in pokrova.  (Meri se globina jaška od vrha pokrova do dna mulde!) </t>
  </si>
  <si>
    <t xml:space="preserve"> - višina jaška do 2,0 m</t>
  </si>
  <si>
    <t xml:space="preserve"> - višina jaška do 2,5 m</t>
  </si>
  <si>
    <t>9 02 04</t>
  </si>
  <si>
    <t>9 03 06</t>
  </si>
  <si>
    <t>9 03 07</t>
  </si>
  <si>
    <t>10 03 05</t>
  </si>
  <si>
    <t>10 03 06</t>
  </si>
  <si>
    <t>10 03 07</t>
  </si>
  <si>
    <t>NASTAKI ZA ŽLEBOVE M11</t>
  </si>
  <si>
    <t>11 02 04</t>
  </si>
  <si>
    <t>FEKALNI KANAL F1</t>
  </si>
  <si>
    <t>FEKALNI KANAL F2</t>
  </si>
  <si>
    <t>FEKALNI KANAL F3</t>
  </si>
  <si>
    <t>FEKALNI KANAL F4</t>
  </si>
  <si>
    <t>FEKALNI KANAL F5</t>
  </si>
  <si>
    <t>FEKALNI KANAL F6</t>
  </si>
  <si>
    <t>FEKALNI KANAL F7</t>
  </si>
  <si>
    <t>FEKALNI KANAL F8</t>
  </si>
  <si>
    <t>FEKALNI KANAL F9</t>
  </si>
  <si>
    <t>FEKALNI KANAL F10</t>
  </si>
  <si>
    <t>FEKALNI KANAL F11</t>
  </si>
  <si>
    <t>FEKALNI KANAL F12</t>
  </si>
  <si>
    <t>FEKALNI KANAL F13</t>
  </si>
  <si>
    <t>FEKALNI KANAL F14</t>
  </si>
  <si>
    <t>FEKALNA  KANALIZACIJA SKUPAJ</t>
  </si>
  <si>
    <t xml:space="preserve"> - v terenu III ktg. (30%)</t>
  </si>
  <si>
    <t xml:space="preserve"> - v terenu V ktg. (70%)</t>
  </si>
  <si>
    <t>Podbijanje obstoječega AB zidu debeline do 40 cm.</t>
  </si>
  <si>
    <t xml:space="preserve">Dobava in montaža prefabriciranega poliesterskega jaška svetlega premera 800 mm, vključno z muldo, vtokom in iztokom, podbetoniranjem jaška z betonom in prilagajanjem gornjega roba jaška glede na naklon terena. (Meri se globina jaška od vrha pokrova do dna mulde!) </t>
  </si>
  <si>
    <t xml:space="preserve"> - višine do 2,0 m</t>
  </si>
  <si>
    <t xml:space="preserve">Dobava in montaža prefabriciranega poliesterskega jaška svetlega premera 600 mm, vključno z muldo, vtokom in iztokom, podbetoniranjem jaška z betonom in prilagajanjem gornjega roba jaška glede na naklon terena. (Meri se globina jaška od vrha pokrova do dna mulde!) </t>
  </si>
  <si>
    <t>Dobava in vgradnja pokrova iz litega železa po EN124 najmanj C250 vključno z AB obročem, protihrupnim vložkom iz kompozitnega materiala, premera 600mm-pod voznimi površinami. (npr. REXESS CDRK60FYX44 ali enakovredno) V postavki vključena vsa potrebna dela za postavitev pokrova na potrebno višino in nagib.</t>
  </si>
  <si>
    <t>Izdelava dodatnega priključka na poliesterski jašek premera 600 mm za PVC cev DN200 mm</t>
  </si>
  <si>
    <t xml:space="preserve"> - v terenu III ktg. (35%)</t>
  </si>
  <si>
    <t xml:space="preserve"> - v terenu V ktg. (55%)</t>
  </si>
  <si>
    <t>FEKALNI KANAL 7</t>
  </si>
  <si>
    <t>FEKALNI KANAL 8</t>
  </si>
  <si>
    <t xml:space="preserve"> - v terenu V ktg. (65%)</t>
  </si>
  <si>
    <t>FEKALNI KANAL 9</t>
  </si>
  <si>
    <t>FEKALNI KANAL 10</t>
  </si>
  <si>
    <t>FEKALNI KANAL 11</t>
  </si>
  <si>
    <t>FEKALNI KANAL 12</t>
  </si>
  <si>
    <t>Izkop jarkov za kanalizacijo v terenu III in V ktg., širine dna jarka do 1.0m, globine do 1.5m, naklon brežin 70°-90° z odmetom min. 1,0 m od roba izkopa.</t>
  </si>
  <si>
    <t>FEKALNI KANAL 13</t>
  </si>
  <si>
    <t>FEKALNI KANAL 14</t>
  </si>
  <si>
    <t>Zasek oziroma rezanje obstoječega asfalta debeline do 10 cm.</t>
  </si>
  <si>
    <t>Rušenje obstoječe asfaltne prevleke debeline do 10 cm z nakladanjem na prevozno sredstvo in odvozom na trajno deponijo po izbiri izvajalca. V ceno so vključene tudi vse takse in drugi stroški, ki so povezani s trajnim deponiranjem oziroma recikliranjem</t>
  </si>
  <si>
    <t>Dobava in polaganje PE zaščitne cevi DWP premera 110 mm na izvršeno peščeno podlogo v deb.10 cm vključno s čepom na koncu cevi</t>
  </si>
  <si>
    <t>Dobava in polaganje cevi PEHD DN 63mm (10 bar) v zaščitno cev premera 110 mm. Postavka zajema dobavo in montažo cevi v kosih dolžine12 m, vključno z elektrovarilno obojko.</t>
  </si>
  <si>
    <t>Izdelava dodatnega priključka na poliesterski jašek premera 600 mm za PEHD CEV DN63 mm</t>
  </si>
  <si>
    <t>Planiranje tamponskega planuma ceste z natančnostjo +- 1cm z uvaljanjem.</t>
  </si>
  <si>
    <t>Izdelava nosilne bituminizirane zmesi AC 16 base B50/70 A4 v debelini 5 cm</t>
  </si>
  <si>
    <t>Izdelava obrabne in zaporne plasti bituminizirane zmesi AC 8 surf B 50/70 A4 v debelini 3 cm</t>
  </si>
  <si>
    <t>12 02 05</t>
  </si>
  <si>
    <t>12 02 06</t>
  </si>
  <si>
    <t>12 02 07</t>
  </si>
  <si>
    <t>12 02 08</t>
  </si>
  <si>
    <t>12 02 09</t>
  </si>
  <si>
    <t>12 02 10</t>
  </si>
  <si>
    <t>12 04 04</t>
  </si>
  <si>
    <t>13 01</t>
  </si>
  <si>
    <t>13 02</t>
  </si>
  <si>
    <t>13 03</t>
  </si>
  <si>
    <t>13 04</t>
  </si>
  <si>
    <t>13 01 01</t>
  </si>
  <si>
    <t>13 01 02</t>
  </si>
  <si>
    <t>13 01 03</t>
  </si>
  <si>
    <t>13 01 04</t>
  </si>
  <si>
    <t>13 02 01</t>
  </si>
  <si>
    <t>13 02 02</t>
  </si>
  <si>
    <t>13 02 03</t>
  </si>
  <si>
    <t>13 02 04</t>
  </si>
  <si>
    <t>13 03 01</t>
  </si>
  <si>
    <t>13 03 02</t>
  </si>
  <si>
    <t>13 03 03</t>
  </si>
  <si>
    <t>13 03 04</t>
  </si>
  <si>
    <t>13 04 02</t>
  </si>
  <si>
    <t>13 04 01</t>
  </si>
  <si>
    <t>13 04 03</t>
  </si>
  <si>
    <t>13 04 04</t>
  </si>
  <si>
    <t>14 01</t>
  </si>
  <si>
    <t>14 02</t>
  </si>
  <si>
    <t>14 03</t>
  </si>
  <si>
    <t>14 04</t>
  </si>
  <si>
    <t>14 05</t>
  </si>
  <si>
    <t>14 01 01</t>
  </si>
  <si>
    <t>14 01 02</t>
  </si>
  <si>
    <t>14 01 03</t>
  </si>
  <si>
    <t>14 01 04</t>
  </si>
  <si>
    <t>14 02 01</t>
  </si>
  <si>
    <t>14 02 02</t>
  </si>
  <si>
    <t>14 03 01</t>
  </si>
  <si>
    <t>14 03 02</t>
  </si>
  <si>
    <t>14 03 03</t>
  </si>
  <si>
    <t>14 03 04</t>
  </si>
  <si>
    <t>14 03 05</t>
  </si>
  <si>
    <t>14 04 01</t>
  </si>
  <si>
    <t>14 04 02</t>
  </si>
  <si>
    <t>14 04 03</t>
  </si>
  <si>
    <t>14 05 01</t>
  </si>
  <si>
    <t>14 05 02</t>
  </si>
  <si>
    <t>14 05 03</t>
  </si>
  <si>
    <t>14 05 04</t>
  </si>
  <si>
    <t>14 05 05</t>
  </si>
  <si>
    <t>14 05 06</t>
  </si>
  <si>
    <t>14 05 07</t>
  </si>
  <si>
    <t>14 05 08</t>
  </si>
  <si>
    <t>FEKALNA KANALIZACIJA  PRIKLJUČKI</t>
  </si>
  <si>
    <t>Zakoličba lokacije priključka oziroma določitev mikro loakacije jaška priključka v sodelovanju z lastnikom priključka</t>
  </si>
  <si>
    <t>Izkop jarkov za kanalizacijo v terenu III in V ktg., širine dna jarka do 1.0 m, globine do 1.5 m, naklon brežin 70°-90° z nakladanjem na prevozno sredstvo, odvozom na trajno deponijo po izbiri izvajalca, komplet s stroški ravnanja materiala v deponiji.</t>
  </si>
  <si>
    <t>Dobava in polaganje PVC gladkih cevi compact komplet z vsemi koleni, standard EN 1401-1 na izvršeno peščeno podlogo v deb.10 cm, cevi fi 125 mm, trdnostni razred SN8 s priključitvijo na jaške, stiki se tesnijo z gumi tesnili</t>
  </si>
  <si>
    <t>Dobava in vgradnja pokrova iz litega železa po EN124 najmanj B125 vključno z AB obročem, protihrupnim vložkom iz kompozitnega materiala, premera 600mm-pod nepovoznimi površinami. (npr. REXESS CDRK60FYX44 ali enakovredno) V postavki vključena vsa potrebna dela za postavitev pokrova na potrebno višino in nagib.</t>
  </si>
  <si>
    <t>Izdelava dodatnega priključka na poliesterski jašek za PVC cev premera do 150 mm.</t>
  </si>
  <si>
    <t>Izdelava slepega priključka na poliestersko cev premera 200 mm za PVC cev DN 125 mm. V postavko so vključeni vsi potrebni fazonski kosi. Vsak kos se obračuna kot tekoči meter cevi.</t>
  </si>
  <si>
    <t>Izdelava čistilnega kosa. Postavka zajema dobavo in vgradnjo KGEA odcepa 125/87°, PVC DN125 dolžine 1.0 m ter PVC čepa. (možnost nadzora priključka - glej detajl priključka!)</t>
  </si>
  <si>
    <t>HIŠNI PRIKLJUČKI F 11</t>
  </si>
  <si>
    <t>Dobava, montaža, uporaba in demontaža varovalnega opaža jarka v semi vertikalnem izkopu, tehnologije po izbiri izvajalca. Višina opažanja do 3,0 m. obračun po m1 trase kanala obojestransko razprto!</t>
  </si>
  <si>
    <t>Podbijanje obstoječega AB zidu debeline do 50 cm.</t>
  </si>
  <si>
    <t xml:space="preserve">Dobava in montaža prefabriciranega poliesterskega jaška svetlega premera 1000 mm, vključno z muldo, vtokom in iztokom, podbetoniranjem jaška z betonom in prilagajanjem gornjega roba jaška glede na naklon terena. (Meri se globina jaška od vrha pokrova do dna mulde!) </t>
  </si>
  <si>
    <t xml:space="preserve"> - višine do 3,5 m</t>
  </si>
  <si>
    <t>Izkop jarkov za kanalizacijo v terenu III in V ktg., širine dna jarka do 1.5 m, globine do 3.5 m, naklon brežin 70°-90° z odmetom min. 1,0 m od roba izkopa.</t>
  </si>
  <si>
    <t>HIŠNI PRIKLJUČKI F13</t>
  </si>
  <si>
    <t>HIŠNI PRIKLJUČKI F12</t>
  </si>
  <si>
    <t>HIŠNI PRIKLJUČKI  F13</t>
  </si>
  <si>
    <t>HIŠNI PRIKLJUČKI F1</t>
  </si>
  <si>
    <t>HIŠNI PRIKLJUČKI F2</t>
  </si>
  <si>
    <t>HIŠNI PRIKLJUČKI F3</t>
  </si>
  <si>
    <t>HIŠNI PRIKLJUČKI F4</t>
  </si>
  <si>
    <t>HIŠNI PRIKLJUČKI F5</t>
  </si>
  <si>
    <t>HIŠNI PRIKLJUČKI F6</t>
  </si>
  <si>
    <t>HIŠNI PRIKLJUČKI F7</t>
  </si>
  <si>
    <t>HIŠNI PRIKLJUČKI F8</t>
  </si>
  <si>
    <t>HIŠNI PRIKLJUČKI F9</t>
  </si>
  <si>
    <t>HIŠNI PRIKLJUČKI F10</t>
  </si>
  <si>
    <t>HIŠNI PRIKLJUČKI F11</t>
  </si>
  <si>
    <t>HIŠNI PRIKLJUČKI F 6</t>
  </si>
  <si>
    <t>HIŠNI PRIKLJUČKI 7</t>
  </si>
  <si>
    <t>HIŠNI PRIKLJUČKI F 8</t>
  </si>
  <si>
    <t xml:space="preserve">9 01 </t>
  </si>
  <si>
    <t>11 03 05</t>
  </si>
  <si>
    <t>11 03 06</t>
  </si>
  <si>
    <t>11 03 07</t>
  </si>
  <si>
    <t>13 03 05</t>
  </si>
  <si>
    <t>13 03 06</t>
  </si>
  <si>
    <t>13 03 07</t>
  </si>
  <si>
    <t>VODOVOD V1</t>
  </si>
  <si>
    <t>VODOVOD V2</t>
  </si>
  <si>
    <t>VODOVOD V3</t>
  </si>
  <si>
    <t>VODOVOD V4</t>
  </si>
  <si>
    <t>VODOVOD V5</t>
  </si>
  <si>
    <t>VODOVOD V6</t>
  </si>
  <si>
    <t>VODOVOD V7</t>
  </si>
  <si>
    <t>VODOVOD V8</t>
  </si>
  <si>
    <t>VODOVOD SKUPAJ</t>
  </si>
  <si>
    <t>VODOVODNI MATERIAL Z MONTAŽO IN TRANSPORTI</t>
  </si>
  <si>
    <t>Zakoličba trase vodovoda z niveliranjem</t>
  </si>
  <si>
    <t xml:space="preserve">Začasna prevezava obstoječega vodovoda DN 100 v času gradnje novega. Postavka vključuje izvedbo začasnih prevezav iz PE80 do DN 40, vključno s spojnim in tesnilnim materialom, vsemi odcepi za hišne priključke. Odcepi se izvedejo s +GF hitrimi spojkami za PE cevi, T kosi, reducirnimi elementi, vključno z dvema enojnima univerzalnima spojkama, 2 x X kos 100/2" in ostalim drobnim materialom potrebnim za izvedbo.  </t>
  </si>
  <si>
    <t>Rušenje obstoječih betonskih vodomernih jaškov z nakladanjem ruševin in LTŽ pokrovov na prevozno sredstvo ter odvoz na deponijo po izbiri izvajalca komplet z vsemi stroški deponiranja. V postavko je vključena tudi demontaža in odvoz vodomera na gradbiščno deponijo. Upravljavec določi ali se obstoječi vodomeri ponovno vgradijo po zaključku del.</t>
  </si>
  <si>
    <t>Izkop jarkov za vodovod v terenu III in V ktg., širine dna jarka do 0.8m, globine do 1.0m, naklon brežin 70°-90° z nakladanjem na prevozno sredstvo, odvozom na trajno deponijo po izbiri izvajalca, komplet s stroški ravnanja materiala v deponiji</t>
  </si>
  <si>
    <t>Planiranje dna rova vodovoda s točnostjo +/- 1 cm</t>
  </si>
  <si>
    <t>Izdelava posteljice deb. 10 cm, obsip in zasip cevi z gramoznim materialom 4-8mm ter ročno komprimiranje v plasteh po 15 cm do višine 15 cm nad temenom cevi</t>
  </si>
  <si>
    <t>A</t>
  </si>
  <si>
    <t>CEVI</t>
  </si>
  <si>
    <t>Prenašanje  in spuščanje v jarek cevi dolžine do 6m iz nodularne litine DN 100 mm, z dobavo, montažo in vsem potrebnim materialom; standardni (Tyton) spoj</t>
  </si>
  <si>
    <t xml:space="preserve">Prevozi materiala vključno z raznosom vzdolž trase vodovoda in ostali manipulativni stroški </t>
  </si>
  <si>
    <t>5%</t>
  </si>
  <si>
    <t>B</t>
  </si>
  <si>
    <t>FAZONI</t>
  </si>
  <si>
    <t>posamezna postavka zajema vsa dela in material, kot npr. dobavo, prenose, montažo, tesnilni in vijačni material</t>
  </si>
  <si>
    <t>X DN 50</t>
  </si>
  <si>
    <t>FF DN 50/200</t>
  </si>
  <si>
    <t>FFQ DN 50</t>
  </si>
  <si>
    <t>EU DN 80</t>
  </si>
  <si>
    <t>N DN 80</t>
  </si>
  <si>
    <t>UNIVERZALNA SPOJKA φ104-132</t>
  </si>
  <si>
    <t>EU DN 100</t>
  </si>
  <si>
    <t>T DN 100</t>
  </si>
  <si>
    <t>T DN 100/50</t>
  </si>
  <si>
    <t>FFK DN 100/11,25°</t>
  </si>
  <si>
    <t>FFK DN 100/22,5°</t>
  </si>
  <si>
    <t>FFK DN 100/30°</t>
  </si>
  <si>
    <t>FFK DN 100/45°</t>
  </si>
  <si>
    <t>MMK DN 100/11,25°</t>
  </si>
  <si>
    <t>MMK DN 100/22,5°</t>
  </si>
  <si>
    <t>MMK DN 100/30°</t>
  </si>
  <si>
    <t>MMA DN 100/50</t>
  </si>
  <si>
    <t>MMB DN 100/80</t>
  </si>
  <si>
    <t>POC. TULJAVA 1''</t>
  </si>
  <si>
    <t>POC. KOLENO 1''</t>
  </si>
  <si>
    <t>POC. KOLENO N/Z 1''</t>
  </si>
  <si>
    <t>C</t>
  </si>
  <si>
    <t>ARMATURE</t>
  </si>
  <si>
    <t>ovalni klinasti zasun DN80 (F5)</t>
  </si>
  <si>
    <t>ovalni klinasti zasun DN100 (F5)</t>
  </si>
  <si>
    <t>teleskopska vgradna garnitura</t>
  </si>
  <si>
    <t>cestna kapa φ125</t>
  </si>
  <si>
    <t>ENOKROGELNI ODZRAČEVALNI VENTIL DN 50 NP 10</t>
  </si>
  <si>
    <t>ploščati klinasti zasun DN 50 (F4)</t>
  </si>
  <si>
    <t>kolo za zasun</t>
  </si>
  <si>
    <t>VODOVODNI MATERIAL IN MONTAŽNA DELA SKUPAJ:</t>
  </si>
  <si>
    <t>1 03 17</t>
  </si>
  <si>
    <t>1 03 18</t>
  </si>
  <si>
    <t>1 03 19</t>
  </si>
  <si>
    <t>1 03 20</t>
  </si>
  <si>
    <t>1 03 21</t>
  </si>
  <si>
    <t>1 03 22</t>
  </si>
  <si>
    <t>1 06 01</t>
  </si>
  <si>
    <t>1 06 02</t>
  </si>
  <si>
    <t>kos</t>
  </si>
  <si>
    <t>kpl</t>
  </si>
  <si>
    <t>1 01</t>
  </si>
  <si>
    <t>m2</t>
  </si>
  <si>
    <t>1 02</t>
  </si>
  <si>
    <t>1 03</t>
  </si>
  <si>
    <t>Rezanje obstoječega asfaltnega tlaka, z vsemi dodatnimi deli, debelina cca 10 cm.</t>
  </si>
  <si>
    <t>m1</t>
  </si>
  <si>
    <t>m3</t>
  </si>
  <si>
    <t>Izdelava, postavitev, zavarovanje in demontaža gradbenih profilov.</t>
  </si>
  <si>
    <t>1 04</t>
  </si>
  <si>
    <t>1 05</t>
  </si>
  <si>
    <t>1 06</t>
  </si>
  <si>
    <t>1 01 01</t>
  </si>
  <si>
    <t>1 01 02</t>
  </si>
  <si>
    <t>1 01 03</t>
  </si>
  <si>
    <t>1 01 04</t>
  </si>
  <si>
    <t>1 01 05</t>
  </si>
  <si>
    <t>1 01 06</t>
  </si>
  <si>
    <t>1 01 07</t>
  </si>
  <si>
    <t>1 01 08</t>
  </si>
  <si>
    <t>1 01 09</t>
  </si>
  <si>
    <t>1 02 01</t>
  </si>
  <si>
    <t>1 02 02</t>
  </si>
  <si>
    <t>1 02 03</t>
  </si>
  <si>
    <t>1 02 05</t>
  </si>
  <si>
    <t>1 02 07</t>
  </si>
  <si>
    <t>1 02 08</t>
  </si>
  <si>
    <t>1 02 09</t>
  </si>
  <si>
    <t>1 02 11</t>
  </si>
  <si>
    <t xml:space="preserve">Geodetska zakoličba objektov izvedena s strani  pooblaščenega geometra, vključeni vsi stroški materiala in izvedbe. </t>
  </si>
  <si>
    <t>SPLOŠNA DELA</t>
  </si>
  <si>
    <t>SPLOŠNA DELA SKUPAJ</t>
  </si>
  <si>
    <t>1 02 06</t>
  </si>
  <si>
    <t>1 02 04</t>
  </si>
  <si>
    <t>1 03 01</t>
  </si>
  <si>
    <t>1 03 02</t>
  </si>
  <si>
    <t>1 03 03</t>
  </si>
  <si>
    <t>1 03 04</t>
  </si>
  <si>
    <t>1 03 05</t>
  </si>
  <si>
    <t>1 03 06</t>
  </si>
  <si>
    <t>1 03 07</t>
  </si>
  <si>
    <t>1 03 08</t>
  </si>
  <si>
    <t>1 03 09</t>
  </si>
  <si>
    <t>1 03 10</t>
  </si>
  <si>
    <t>1 03 11</t>
  </si>
  <si>
    <t>1 03 12</t>
  </si>
  <si>
    <t>1 03 13</t>
  </si>
  <si>
    <t>1 03 14</t>
  </si>
  <si>
    <t>1 03 15</t>
  </si>
  <si>
    <t>1 03 16</t>
  </si>
  <si>
    <t>1 04 01</t>
  </si>
  <si>
    <t>1 04 02</t>
  </si>
  <si>
    <t>1 04 03</t>
  </si>
  <si>
    <t>1 04 04</t>
  </si>
  <si>
    <t>1 04 05</t>
  </si>
  <si>
    <t>1 04 06</t>
  </si>
  <si>
    <t>1 04 07</t>
  </si>
  <si>
    <t>1 04 08</t>
  </si>
  <si>
    <t>1 05 01</t>
  </si>
  <si>
    <t>1 05 02</t>
  </si>
  <si>
    <t>1 05 03</t>
  </si>
  <si>
    <t>1 05 04</t>
  </si>
  <si>
    <t>1 05 05</t>
  </si>
  <si>
    <t>1 05 06</t>
  </si>
  <si>
    <t>1 05 07</t>
  </si>
  <si>
    <t>1 05 08</t>
  </si>
  <si>
    <t xml:space="preserve">Planiranje dna izkopa s točnostjo +- 3 cm, s povprečnim izkopom 0,05 m3/m2 in odvozom odvečne zemlje  v deponijo za kasnejši zasip v razdalji do200m.  Komprimiranje temeljnih tal do potrebne zbitosti  za tlak  v objektih. </t>
  </si>
  <si>
    <t>1 02 10</t>
  </si>
  <si>
    <t>CENA/ENOTO</t>
  </si>
  <si>
    <t>1 02 12</t>
  </si>
  <si>
    <t>1 02 13</t>
  </si>
  <si>
    <t>ENOTA</t>
  </si>
  <si>
    <t>GRADBENA DELA SKUPAJ</t>
  </si>
  <si>
    <t>Odstranitev gramoznega nasutja pod asfalnim tlakom v uvaljani debelini cca 30,0 cm, z odvozom na stalno deponijo, na razdaljo do 10 km.</t>
  </si>
  <si>
    <t xml:space="preserve">Rušenje asfalta debeline cca 10,0 cm, s potrebnim rezanjem, vključno z odvozom v trajno deponijo, na razdaljo do 10 km , z vsemi potrebnimi fazami dela in stroški. </t>
  </si>
  <si>
    <t xml:space="preserve">Izkop zemljine III. - IV. ktg. za  temelj, globina izkopa do nosilnega terena. Strojni, delno ročni izkop. </t>
  </si>
  <si>
    <t xml:space="preserve">Dobava in vgrajevanje nasutja iz uvaljanega grušča apnenca granulacije 0-160 mm ,  v debelini cca 30 cm, doseči modul stisljivosti najmanj 80 Mpa.  Količina materiala  je v zbitem stanju. </t>
  </si>
  <si>
    <t xml:space="preserve">Zasip za a.b. temeljem do izvedenega širokega izkopa do višine  -10 cm pod predvideno končno višino terena. Izvedba v plasteh in zbijanje do polne zbitosti. Uporabi se  material od širokega izkopa. </t>
  </si>
  <si>
    <t xml:space="preserve">Dobava in vgrajevanje podložnega betona deb.  najmanj 10 cm pod  temelj. </t>
  </si>
  <si>
    <t xml:space="preserve">Dobava in vgrajevanje betona   C25/30 XC2 ,Dmax 22, S4, PV-II  v obodne zidove in stropno ploščo prostora za elektro omaro. </t>
  </si>
  <si>
    <t xml:space="preserve">Zidanje kamnite obloge deb. 15 cm, okrog izdelanega prostora za elektro omaro iz  klesanega avtohtonega kamna v značilnem vipavskem slogu, iz večjih in manjših kosov, s poudarkom na horizontalnih linijah, s fugiranjem stikov s cementno malto. </t>
  </si>
  <si>
    <t>Izvedba horizontalne hidroizolacije na  vrh temelja z 1 x osnovni premaz in 1 x varilni trak, z vsemi pomožnimi deli in prenosi. Hidroizolacijo na robu temeljev zavihati navzdol.</t>
  </si>
  <si>
    <t xml:space="preserve">KOLIČINA </t>
  </si>
  <si>
    <t xml:space="preserve">CENA SKUPAJ </t>
  </si>
  <si>
    <t xml:space="preserve">Popravilo obstoječega fasadnega ometa po končani izvedbo prostora za elektro omaro, kot obstoječi omet, skušpaj s coklom. </t>
  </si>
  <si>
    <t>Izdelava opaža betonskih sten okvirja , stranice in stropna plošča, .</t>
  </si>
  <si>
    <t>Izvedba vertikalne hidroizolacije obstoječega podpornega zidu, predhodno izravnava z elastosilom,  z 1 x osnovni premaz in 1 x varilni trak, z vsemi pomožnimi deli in prenosi. Hidroizolacijo na robu temeljev zavihati navzdol.</t>
  </si>
  <si>
    <t>Izvedba horizontalne hidroizolacije na  vrh temelja z 1 x osnovni premaz in 1 x varilni trak, z vsemi pomožnimi deli in prenosi. Hidroizolacijo na robu temeljev zavihati navzgor na obstoječi podporni zid.</t>
  </si>
  <si>
    <t>SKUPAJ- UPRAVIČENI STROŠKI</t>
  </si>
  <si>
    <t>SKUPAJ - NEUPRAVIČENI STROŠKI</t>
  </si>
  <si>
    <t>SKUPAJ ( UPRAVIČENI + NEUPRAVIČENI BREZ DDV)</t>
  </si>
  <si>
    <t>DDV 22%</t>
  </si>
  <si>
    <t>VSE SKUPAJ</t>
  </si>
  <si>
    <t>NAVOJNI ZRAČNIK 1''</t>
  </si>
  <si>
    <t>KROGELNI VENTIL 1''</t>
  </si>
  <si>
    <r>
      <t xml:space="preserve">POC. R KOS 1'' - </t>
    </r>
    <r>
      <rPr>
        <vertAlign val="superscript"/>
        <sz val="11"/>
        <rFont val="Arial"/>
        <family val="2"/>
      </rPr>
      <t>3</t>
    </r>
    <r>
      <rPr>
        <sz val="11"/>
        <rFont val="Arial"/>
        <family val="2"/>
      </rPr>
      <t>/</t>
    </r>
    <r>
      <rPr>
        <vertAlign val="subscript"/>
        <sz val="11"/>
        <rFont val="Arial"/>
        <family val="2"/>
      </rPr>
      <t>4</t>
    </r>
    <r>
      <rPr>
        <sz val="11"/>
        <rFont val="Arial"/>
        <family val="2"/>
      </rPr>
      <t>''</t>
    </r>
  </si>
  <si>
    <t>ČEP 1''</t>
  </si>
  <si>
    <t>Izkop jarkov za vodovod v terenu III in V ktg., širine dna jarka do 0.8m, globine do 1.5m, naklon brežin 70°-90° z nakladanjem na prevozno sredstvo, odvozom na trajno deponijo po izbiri izvajalca, komplet s stroški ravnanja materiala v deponiji</t>
  </si>
  <si>
    <r>
      <t xml:space="preserve">Prenašanje  in spuščanje v jarek plastificiranih pocinkanih cevi </t>
    </r>
    <r>
      <rPr>
        <vertAlign val="superscript"/>
        <sz val="11"/>
        <rFont val="Arial"/>
        <family val="2"/>
      </rPr>
      <t>3</t>
    </r>
    <r>
      <rPr>
        <sz val="11"/>
        <rFont val="Arial"/>
        <family val="2"/>
      </rPr>
      <t>/</t>
    </r>
    <r>
      <rPr>
        <vertAlign val="subscript"/>
        <sz val="11"/>
        <rFont val="Arial"/>
        <family val="2"/>
      </rPr>
      <t>4</t>
    </r>
    <r>
      <rPr>
        <sz val="11"/>
        <rFont val="Arial"/>
        <family val="2"/>
      </rPr>
      <t>'', z dobavo, montažo in vsem potrebnim materialom</t>
    </r>
  </si>
  <si>
    <r>
      <t xml:space="preserve">POC. T KOS </t>
    </r>
    <r>
      <rPr>
        <vertAlign val="superscript"/>
        <sz val="11"/>
        <rFont val="Arial"/>
        <family val="2"/>
      </rPr>
      <t>3</t>
    </r>
    <r>
      <rPr>
        <sz val="11"/>
        <rFont val="Arial"/>
        <family val="2"/>
      </rPr>
      <t>/</t>
    </r>
    <r>
      <rPr>
        <vertAlign val="subscript"/>
        <sz val="11"/>
        <rFont val="Arial"/>
        <family val="2"/>
      </rPr>
      <t>4</t>
    </r>
    <r>
      <rPr>
        <sz val="11"/>
        <rFont val="Arial"/>
        <family val="2"/>
      </rPr>
      <t>''</t>
    </r>
  </si>
  <si>
    <r>
      <t xml:space="preserve">ČEP </t>
    </r>
    <r>
      <rPr>
        <vertAlign val="superscript"/>
        <sz val="11"/>
        <rFont val="Arial"/>
        <family val="2"/>
      </rPr>
      <t>3</t>
    </r>
    <r>
      <rPr>
        <sz val="11"/>
        <rFont val="Arial"/>
        <family val="2"/>
      </rPr>
      <t>/</t>
    </r>
    <r>
      <rPr>
        <vertAlign val="subscript"/>
        <sz val="11"/>
        <rFont val="Arial"/>
        <family val="2"/>
      </rPr>
      <t>4</t>
    </r>
    <r>
      <rPr>
        <sz val="11"/>
        <rFont val="Arial"/>
        <family val="2"/>
      </rPr>
      <t>''</t>
    </r>
  </si>
  <si>
    <r>
      <t xml:space="preserve">KROGELNI VENTIL </t>
    </r>
    <r>
      <rPr>
        <vertAlign val="superscript"/>
        <sz val="11"/>
        <rFont val="Arial"/>
        <family val="2"/>
      </rPr>
      <t>3</t>
    </r>
    <r>
      <rPr>
        <sz val="11"/>
        <rFont val="Arial"/>
        <family val="2"/>
      </rPr>
      <t>/</t>
    </r>
    <r>
      <rPr>
        <vertAlign val="subscript"/>
        <sz val="11"/>
        <rFont val="Arial"/>
        <family val="2"/>
      </rPr>
      <t>4</t>
    </r>
    <r>
      <rPr>
        <sz val="11"/>
        <rFont val="Arial"/>
        <family val="2"/>
      </rPr>
      <t>''</t>
    </r>
  </si>
  <si>
    <t>1 03 23</t>
  </si>
  <si>
    <t>1 03 24</t>
  </si>
  <si>
    <t>1 03 25</t>
  </si>
  <si>
    <t>1 03 26</t>
  </si>
  <si>
    <t>1 03 27</t>
  </si>
  <si>
    <t>1 03 28</t>
  </si>
  <si>
    <t>1 03 29</t>
  </si>
  <si>
    <t>1 03 30</t>
  </si>
  <si>
    <t>1 03 31</t>
  </si>
  <si>
    <t>1 03 32</t>
  </si>
  <si>
    <t>1 03 33</t>
  </si>
  <si>
    <t>2 03 08</t>
  </si>
  <si>
    <t>2 03 09</t>
  </si>
  <si>
    <t>2 03 10</t>
  </si>
  <si>
    <t>2 03 11</t>
  </si>
  <si>
    <t>2 03 12</t>
  </si>
  <si>
    <t>2 03 14</t>
  </si>
  <si>
    <t>2 02 13</t>
  </si>
  <si>
    <t>2 03 15</t>
  </si>
  <si>
    <t>2 03 16</t>
  </si>
  <si>
    <t>2 03 17</t>
  </si>
  <si>
    <t>2 03 18</t>
  </si>
  <si>
    <t>2 03 19</t>
  </si>
  <si>
    <t>2 03 20</t>
  </si>
  <si>
    <t>2 03 21</t>
  </si>
  <si>
    <t>2 03 22</t>
  </si>
  <si>
    <t>2 04 07</t>
  </si>
  <si>
    <t>4 02 05</t>
  </si>
  <si>
    <t>4 03 05</t>
  </si>
  <si>
    <t>4 03 06</t>
  </si>
  <si>
    <t>4 03 07</t>
  </si>
  <si>
    <t>4 03 08</t>
  </si>
  <si>
    <t>4 03 09</t>
  </si>
  <si>
    <t>4 03 10</t>
  </si>
  <si>
    <t>4 03 11</t>
  </si>
  <si>
    <t>4 03 12</t>
  </si>
  <si>
    <t>4 03 13</t>
  </si>
  <si>
    <t>4 03 14</t>
  </si>
  <si>
    <t>4 03 15</t>
  </si>
  <si>
    <t>4 03 16</t>
  </si>
  <si>
    <t>4 03 17</t>
  </si>
  <si>
    <t>4 03 18</t>
  </si>
  <si>
    <t>4 03 19</t>
  </si>
  <si>
    <t>4 04 07</t>
  </si>
  <si>
    <t>5 03 07</t>
  </si>
  <si>
    <t>5 03 08</t>
  </si>
  <si>
    <t>5 03 09</t>
  </si>
  <si>
    <t>5 03 10</t>
  </si>
  <si>
    <t>5 04 06</t>
  </si>
  <si>
    <t>6 03 07</t>
  </si>
  <si>
    <t>6 03 08</t>
  </si>
  <si>
    <t>7 03 05</t>
  </si>
  <si>
    <t>7 03 06</t>
  </si>
  <si>
    <t>7 03 07</t>
  </si>
  <si>
    <t>7 03 08</t>
  </si>
  <si>
    <t>7 03 09</t>
  </si>
  <si>
    <t>VODOVODNI PRIKLJUČKI</t>
  </si>
  <si>
    <t>HIŠNI PRIKLJUČKI VODOVOD V1</t>
  </si>
  <si>
    <t>HIŠNI PRIKLJUČKI VODOVOD V2</t>
  </si>
  <si>
    <t>HIŠNI PRIKLJUČKI VODOVOD V3</t>
  </si>
  <si>
    <t>HIŠNI PRIKLJUČKI VODOVOD V4</t>
  </si>
  <si>
    <t>HIŠNI PRIKLJUČKI VODOVOD V5</t>
  </si>
  <si>
    <t>HIŠNI PRIKLJUČKI VODOVOD V6</t>
  </si>
  <si>
    <t>HIŠNI PRIKLJUČKI VODOVOD V7</t>
  </si>
  <si>
    <t>HIŠNI PRIKLJUČKI VODOVOD V8</t>
  </si>
  <si>
    <t>HIŠNI PRIKLJUČKI NA VODOVOD SKUPAJ</t>
  </si>
  <si>
    <t>Izkop jarkov za vodovod v terenu III in V ktg., širine dna jarka do 0.6m, globine do 1.0m, naklon brežin 70°-90° z nakladanjem na prevozno sredstvo, odvozom na trajno deponijo po izbiri izvajalca, komplet s stroški ravnanja materiala v deponiji</t>
  </si>
  <si>
    <t>Dobava, dovoz in montaža prefabriciranega AB jaška svetlih dimenzij 80/40 cm. V postavko je vključena tudi obdelava jaška na mestu priključitve cevi</t>
  </si>
  <si>
    <t>Dobava hišnega vodomera in vgradnja v vodomerni jašek. Postavka zajema tudi ves spojni material potreben za vgradnjo vodomera.</t>
  </si>
  <si>
    <t>Navrtni zasun FE DN 100</t>
  </si>
  <si>
    <t>teleskopska vgradna garnitura za navrtni zasun</t>
  </si>
  <si>
    <t>cestna kapa DN90 mm</t>
  </si>
  <si>
    <r>
      <t xml:space="preserve">POC. HOLANDEC </t>
    </r>
    <r>
      <rPr>
        <vertAlign val="superscript"/>
        <sz val="11"/>
        <rFont val="Arial"/>
        <family val="2"/>
      </rPr>
      <t>3</t>
    </r>
    <r>
      <rPr>
        <sz val="11"/>
        <rFont val="Arial"/>
        <family val="2"/>
      </rPr>
      <t>/</t>
    </r>
    <r>
      <rPr>
        <vertAlign val="subscript"/>
        <sz val="11"/>
        <rFont val="Arial"/>
        <family val="2"/>
      </rPr>
      <t>4</t>
    </r>
    <r>
      <rPr>
        <sz val="11"/>
        <rFont val="Arial"/>
        <family val="2"/>
      </rPr>
      <t>''</t>
    </r>
  </si>
  <si>
    <r>
      <t xml:space="preserve">krogelni ventil </t>
    </r>
    <r>
      <rPr>
        <vertAlign val="superscript"/>
        <sz val="11"/>
        <rFont val="Arial"/>
        <family val="2"/>
      </rPr>
      <t>3</t>
    </r>
    <r>
      <rPr>
        <sz val="11"/>
        <rFont val="Arial"/>
        <family val="2"/>
      </rPr>
      <t>/</t>
    </r>
    <r>
      <rPr>
        <vertAlign val="subscript"/>
        <sz val="11"/>
        <rFont val="Arial"/>
        <family val="2"/>
      </rPr>
      <t>4</t>
    </r>
    <r>
      <rPr>
        <sz val="11"/>
        <rFont val="Arial"/>
        <family val="2"/>
      </rPr>
      <t>'' (plombirni ventil)</t>
    </r>
  </si>
  <si>
    <t>2 03 13</t>
  </si>
  <si>
    <t>4 02 11</t>
  </si>
  <si>
    <t>5 03 11</t>
  </si>
  <si>
    <t>5 03 12</t>
  </si>
  <si>
    <t>5 03 13</t>
  </si>
  <si>
    <t>5 03 14</t>
  </si>
  <si>
    <t>5 03 15</t>
  </si>
  <si>
    <t>6 03 09</t>
  </si>
  <si>
    <t>6 03 10</t>
  </si>
  <si>
    <t>6 03 11</t>
  </si>
  <si>
    <t>7 03 10</t>
  </si>
  <si>
    <t>7 03 11</t>
  </si>
  <si>
    <t xml:space="preserve">Izdelava, dobava in montaža varnostnih ograj - izdelanih iz  ploščatih kovinskih  profilov , nosilni profili na cca 1,5 m 45/8 mm, spodnja prečka 45/8 mm, vertikale 45/ 5 mm, zgornje držalo 45/20 mm tolčeno, z zakrivljenim zaključkom na koncu rame. Enostavne izvedbe.  Ograja je višine 1,10 m in ustrezno sidrana z vijačenjem preko podlog v AB krono zidu. Sidro se vgradi v AB podlogo, ograja se privijači na vgrajena sidra. Finalni tlak zakriva sidranje in pritrditve. Ograja pocinkana in barvana s fasadno barvo v temnem antracitnem mat tonu. Lokacije: ograje na podpornih zidovih in stopniščih. Mere vzeti po izdelanih stopniščih in zidovih. </t>
  </si>
  <si>
    <t xml:space="preserve">Izdelava, dobava in montaža držala iz kovinske cevi z nosilci pritrjena v zid, ržalo 45/20 mm tolčeno, z zakrivljenim zaključkom na koncu . Enostavne izvedbe.   Držalo pocinkano in barvano s fasadno barvo v temnem antracitnem mat tonu.  Mere vzeti po izdelanih stopniščih in zidovih. </t>
  </si>
  <si>
    <t xml:space="preserve">Dobava in polaganje plošč iz kamna PIETRA PIASENTINA ali REPEN - SVETEL (po izbiri arhitekta) formatov 20/20, 40/40, 60/60, 20/40, 40/60 in 20/60 cm - po načrtu arhitekture, debeline 8 cm. Postavka vključuje tudi dobavo in razgrinjanje drenažne malte v debelini do 3 cm. Plošče se polaga eno do druge brez vmesnega prostora. (obdelava kamna po načrtu arhitekture). Vključena obdelava kamna okrog vgradnih talnih svetilk z zatesnitvijo. </t>
  </si>
  <si>
    <r>
      <t>Dovoz kamnitih škrl iz gradbiščne deponije in pokončno vbivanje v ilovnato podlago - po predhodno izdelanem načrtu obstoječih pozicij. Postavka vključuje tudi zapolnitev vmesnih prostorov med kamni z mešanico ilovice in zemlje ter izdelava kamnitega okvirja-cezure iz kamna REPEN ali PIETRA PIESENTINA v debelini 8 cm , širina okvirja 40 - 80 cm - do objektov.   (historična replika velikosti 15,5 m</t>
    </r>
    <r>
      <rPr>
        <vertAlign val="superscript"/>
        <sz val="11"/>
        <rFont val="Arial"/>
        <family val="2"/>
      </rPr>
      <t>2</t>
    </r>
    <r>
      <rPr>
        <sz val="11"/>
        <rFont val="Arial"/>
        <family val="2"/>
      </rPr>
      <t>)</t>
    </r>
  </si>
  <si>
    <t xml:space="preserve">Dobava in polaganje plošč iz kamna PIETRA PIASENTINA ali REPEN - SVETEL (po izbiri arhitekta) formata 60/60 cm, debeline 8 cm. Postavka vključuje tudi dobavo in razgrinjanje drenažne malte v debelini do 3 cm. Plošče se polaga eno do druge brez vmesnega prostora. (obdelava kamna po načrtu arhitekture). </t>
  </si>
  <si>
    <t xml:space="preserve">Izdelava tlaka iz pranega betona debeline 10 cm, frakcije peska 8-16 mm. V postavko je vključena tudi vsa potrebna dela in material za izvedbo delovnih stikov in dilatacij. Vključena vgradnja talnih svetilk ( zajete v popisu javne razsvetljave). </t>
  </si>
  <si>
    <t xml:space="preserve">Izdelava tlaka iz pranega betona debeline 10 cm, frakcije peska 8-16 mm. V postavko je vključena tudi vsa potrebna dela in material za izvedbo delovnih stikov in dilatacij.Vključena vgradnja talnih svetilk ( zajete v popisu javne razsvetljave). </t>
  </si>
  <si>
    <t>ELEKTRO DELA JAVNA RAZSVETLJAVA</t>
  </si>
  <si>
    <t>GRADBENA DELA JAVNA RAZSVETLJAVA</t>
  </si>
  <si>
    <t>GRADBENA DELA KABELSKA KANALIZACIJA JR</t>
  </si>
  <si>
    <t>KABELSKA KANALIZACIJA JAVNE RAZSVETLJAVE</t>
  </si>
  <si>
    <t xml:space="preserve">Pred začetkom del geodetska zakoličba objektov izvedena s strani  pooblaščenega geometra, vključeni vsi stroški materiala in izvedbe. </t>
  </si>
  <si>
    <t>Po končanih delih geodetska zakoličba celotne trase JR, izvedena s strani  pooblaščenega geometra, vključeni vsi stroški materiala in izvedbe. Izdelava digitalne in papirne oblike dokumentacije za predajo upravitelju omrežja</t>
  </si>
  <si>
    <t>KABELSKA KANALIZACIJA JR</t>
  </si>
  <si>
    <t>Strojni in deloma ročni izkop kabelskega kanala  v terenu  III. do IV. ktg. dim. 0,4x1 m, izdelava posteljice z nabitim peskom granulacije 3-7 mm ali mivko v debelini 10 cm, polaganje STG cevi 31x f110 mm, zasipanje s peskom granulacije 3-7 mm v sloju 10 cm z nabijanjem, zasip z izkopanim materialom ter nabijanje po slojih 20 cm, polaganje ozemljilnega valjanca, polaganje PVC opozorilnega traku, odvoz odvečnega materiala ter urejanje okolice. (cevi, opozorini trak, pokrove jaškov, so ločena postavka)</t>
  </si>
  <si>
    <t>Strojni in deloma ročni izkop kabelskega kanala  v terenu  III. do IV. ktg. dim. 0,4x1 m, izdelava posteljice z nabitim peskom granulacije 3-7 mm ali mivko v debelini 10 cm, polaganje STG cevi 1x f63mm, zasipanje s peskom granulacije 3-7 mm v sloju 10 cm z nabijanjem, zasip z izkopanim materialom ter nabijanje po slojih 20 cm, polaganje ozemljilnega valjanca, polaganje PVC opozorilnega traku, odvoz odvečnega materiala ter urejanje okolice. (cevi, opozorini trak, pokrove jaškov, so ločena postavka)</t>
  </si>
  <si>
    <r>
      <t>Izdelava tipskega kabelskega jaška</t>
    </r>
    <r>
      <rPr>
        <sz val="11"/>
        <rFont val="Arial"/>
        <family val="2"/>
      </rPr>
      <t xml:space="preserve"> dim.. </t>
    </r>
    <r>
      <rPr>
        <sz val="11"/>
        <rFont val="Symbol"/>
        <family val="2"/>
      </rPr>
      <t>f40</t>
    </r>
    <r>
      <rPr>
        <sz val="11"/>
        <rFont val="Arial"/>
        <family val="2"/>
      </rPr>
      <t>x</t>
    </r>
    <r>
      <rPr>
        <sz val="11"/>
        <rFont val="Symbol"/>
        <family val="2"/>
      </rPr>
      <t>110</t>
    </r>
    <r>
      <rPr>
        <sz val="11"/>
        <rFont val="Arial"/>
        <family val="2"/>
      </rPr>
      <t>cm, komplet z izkopom v zemljini III-IV kategorije in postavitvijo jaška komplet s temeljenjem izdelavo drenaže in odvodnjavanja, ter dobavo in montažo LŽ pokrova Elektrika 250kN</t>
    </r>
  </si>
  <si>
    <r>
      <t xml:space="preserve">Izdelava tipskega temelja za kandelaber </t>
    </r>
    <r>
      <rPr>
        <sz val="11"/>
        <rFont val="Arial"/>
        <family val="2"/>
      </rPr>
      <t>dim.. 6</t>
    </r>
    <r>
      <rPr>
        <sz val="11"/>
        <rFont val="Symbol"/>
        <family val="2"/>
      </rPr>
      <t>0</t>
    </r>
    <r>
      <rPr>
        <sz val="11"/>
        <rFont val="Arial"/>
        <family val="2"/>
      </rPr>
      <t>x6</t>
    </r>
    <r>
      <rPr>
        <sz val="11"/>
        <rFont val="Symbol"/>
        <family val="2"/>
      </rPr>
      <t>0x60</t>
    </r>
    <r>
      <rPr>
        <sz val="11"/>
        <rFont val="Arial"/>
        <family val="2"/>
      </rPr>
      <t>cm, komplet z izkopom v zemljini III-IV kategorije in vgradno sidra in cevi v temelj. Sidra in cevi dobavi dobavitelj kandelabrov in svetilk.</t>
    </r>
  </si>
  <si>
    <t>Dobava in polaganje stigmaflex cevi SF 63 v že izkopan jarek</t>
  </si>
  <si>
    <t>Dobava in polaganje opozorilnega traku v že izkopan jarek</t>
  </si>
  <si>
    <t>Dobava in polaganje ozemljitvenega valjenca FeZn 25x4mm v že izkopan jarek</t>
  </si>
  <si>
    <t>KABELSKA KANALIZACIJA ELEKTRIKE SKUPAJ</t>
  </si>
  <si>
    <t>9 00</t>
  </si>
  <si>
    <t>9 00 01</t>
  </si>
  <si>
    <t>9 00 02</t>
  </si>
  <si>
    <t>ELEKTRO MONTAŽNA DELA JAVNE RAZSVETLJAVA</t>
  </si>
  <si>
    <t>VODOVNI MATERIAL</t>
  </si>
  <si>
    <t>SVETILKE</t>
  </si>
  <si>
    <t>ELEKTROMONTAŽNA DELA SKUPAJ</t>
  </si>
  <si>
    <t>VODOVNI MATERJAL</t>
  </si>
  <si>
    <t>Dobava in uvlečenje v že položeno kabelsko kanalizacijo kabel FG70R 3x2,5</t>
  </si>
  <si>
    <t>Dobava in uvlečenje v že položeno kabelsko kanalizacijo kabel NAYY 4x16</t>
  </si>
  <si>
    <t>Priklopna doza za razdelitev kabla javne razsvetljave, IP65, tru uvodnice za NAYY 4x35, sponke,  montaža v jašek kabelske kanalizacije</t>
  </si>
  <si>
    <t>Priklopna doza, z vgrajeno varovalko 16A za razdelitev kabla javne razsvetljave, IP65, dve uvodnice za NAYY 4x35 in tri uvodnice za FG70R 3x2,5, sponke, montaža v jašek kabelske kanalizacije</t>
  </si>
  <si>
    <r>
      <t>Kabeljski čevelj Al 16mm</t>
    </r>
    <r>
      <rPr>
        <vertAlign val="superscript"/>
        <sz val="11"/>
        <rFont val="Arial CE"/>
        <family val="2"/>
      </rPr>
      <t>2</t>
    </r>
  </si>
  <si>
    <t>Priprava terena, drobni vezni material, režijske ure,…</t>
  </si>
  <si>
    <t>Dobava in montaža svetlobnega stebera po izboru projektanta, s povišano stopnjo zaščite IP65, z asimetričnim snopom svetlobez LED virom svetlobe tople barve 3000K, svetilnosti 3300lm in svetlobe barvne razpoznavnosti Ra&gt;80, svetle višine 4,6m, skupne dolžine z vgradnim sidrom 5,4m,  steber in svetilka enakega preseka po celotni dolžini 155x95 mm, gradivo: tlačno liti aluminij, nerjavno jeklo in varnostno steklo, z vratci in že vgrajeno priključno sponko, z garancijo dobavljivosti nadomestnih delov min. 20 let, komplet (kot naprimer MTS B 8977K3 LED 39W IP65)</t>
  </si>
  <si>
    <t>Dobava in montaža vgradna talna povozna svetilka po izboru projektanta, z LED virom svetlobe tople barve 3000K,  s 5-imi svetlobnimi snopi skupnega kota 210°, z vidnim delom premera fi 205 mm in višine 38 mm iznad nivoja tal, ohišje leče iz tlačno litega aluminija antracitno sive barve, pohodna in povozna svetilka za obremenitve do 4500 kg, z water stop priključno sponko, z že vgrajenim elektronskim pretvornikom, z zaščito IP67 in IK09, z možnostjo linijskega ožičenja, komplet (kot naprimer MTS SBP CRICKET 168/RAD210 LED 5,5W IP67)</t>
  </si>
  <si>
    <t>Dobava in montaža vgradna talna svetilka po izbiri projektanta za osvetlitev vertikalnih površin, material: nerjavno jeklo, bron in varnostno steklo, premera: Ø290 mm, vgradne globine: 120 mm, vidni del v obliki krogelnega odseka višine 50 mm iz brona, z definiranim kotom svetlobe, pohodna in povozna za obremenitve do 4000 kg, z garancijo dobavljivosti rezervnih delov min. 20 let komplet s sijalko(kot naprimer MTS B 8718 HIT-CE 35W IP67)</t>
  </si>
  <si>
    <t>Dobava in montaža vgradna talna svetilka po izboru projektanta z LED virom svetlobe tople barve 3000K, s steklom obdelanim proti drsenju in proti bleščanju, pohodna in povozna svetilka za obremenitve do 3000kg, s prekrivnim obročem iz nerjavnega jekla premera 165 mm, vgradne globine: 120 mm, ohišje tlačno liti aluminij z dvema uvodnicama za možnost linijskega ožičenja, z garancijo dobavljivosti nadomestnih delov min. 20 let, komplet z že vgrajenim pretvornikom(kot naprimer  MTS B 7078R K3 LED 9W IP67)</t>
  </si>
  <si>
    <t>Dobava in montaža svetilke za montažo na kandelaber, komplet s kandelabrom h= 4m + sidro, priključno sponko z garancijo dobavljivosti nadomestnih delov min. 20 let, komplet (kot naprimer SITECO Streetlight 10 micro LED   - izvedba Plus)</t>
  </si>
  <si>
    <t>ELEKTRIKE SKUPAJ</t>
  </si>
  <si>
    <t>Kompletna izdelava betonske klopi iz armiranega betona debeline  8 cm, pravokotne oblike,zunanjih mer120/40 cm, višine 40cm. Klop oblečena z vseh vidnih strani s kamnitimi poliranimi  ploščami REPEN ali PIETRA PIESENTINA debeline 3 cm , s posnetimi robovi.</t>
  </si>
  <si>
    <t>2 04 08</t>
  </si>
  <si>
    <t xml:space="preserve">Kompletna izdelava betonskega korita za zasaditev iz armiranega betona debeline 8 cm, praokotne oblike, zunanjih mer 120/38 cm, na podstavkih 2 cm, skupne višine 40 cm. Korito oblečeno z vseh vidnih strani s kamnitimi poliranimi ploščami REPEN ali PIETRA PIESENTINA debeline 3 cm, s posnetimi robovi. V koritu na dnu izvedeni dve odprtini za iztok drenirane vode, v korito naloženi okrogli kamni za drenašo , nad njimi drenažni geotekstil do vrha in do vrha zapolnjeno s humusom ter zasajeno z iglastimi  in listnatimi grmi trajnicami, sadike večje velikosti. </t>
  </si>
  <si>
    <t>REKAPITULACIJA - UPRAVIČENI STROŠKI</t>
  </si>
  <si>
    <t>VREDNOST BREZ DDV</t>
  </si>
  <si>
    <t>INFORMATIVNI DDV 22 %  (obrnjena davčna obveznost)</t>
  </si>
  <si>
    <t>8 01 08</t>
  </si>
  <si>
    <t>8 01 09</t>
  </si>
  <si>
    <t>8 02 01</t>
  </si>
  <si>
    <t>8 02 02</t>
  </si>
  <si>
    <t>8 02 03</t>
  </si>
  <si>
    <t>8 02 04</t>
  </si>
  <si>
    <t>8 03 01</t>
  </si>
  <si>
    <t>8 03 02</t>
  </si>
  <si>
    <t>8 03 03</t>
  </si>
  <si>
    <t>8 03 04</t>
  </si>
  <si>
    <t>8 04 01</t>
  </si>
  <si>
    <t>8 04 02</t>
  </si>
  <si>
    <t>8 04 03</t>
  </si>
  <si>
    <t>8 04 05</t>
  </si>
  <si>
    <t>8 04 04</t>
  </si>
  <si>
    <t>8 05 01</t>
  </si>
  <si>
    <r>
      <t>Zavarovanje območja gradbene parcele in gradbišča za čas izvajanja del do konca gradnje: postavitev opozorilnih tabel, prometne signalizacije in varnostnih trakov ter začasnih fiksnih barier na mestih, kjer je povečana možnost vdora nepooblaščenih oseb. V ceno so  zajeta tudi povečana ustrezna zavarovanja z gradbiščnimi ograjami in druga predpisana zavarovanja - vse v skladu z varnostnim načrtom, načrtom prometne ureditve v času izvajanja del po terminskem planu napredovanja del in v skladu z potrjeno organizacijo gradbišča. Dela se bodo izvajala po etapah. Predviden fiksni znesek za celoten čas gradnje. Aproksimativna velikost območja gradbene parcele: 52 m</t>
    </r>
    <r>
      <rPr>
        <vertAlign val="superscript"/>
        <sz val="11"/>
        <rFont val="Arial"/>
        <family val="2"/>
      </rPr>
      <t>2</t>
    </r>
    <r>
      <rPr>
        <sz val="11"/>
        <rFont val="Arial"/>
        <family val="2"/>
      </rPr>
      <t>.</t>
    </r>
  </si>
  <si>
    <t>9 01</t>
  </si>
  <si>
    <t>9 02</t>
  </si>
  <si>
    <t>9 03</t>
  </si>
  <si>
    <t>9 04</t>
  </si>
  <si>
    <t>9 01 01</t>
  </si>
  <si>
    <t>9 01 02</t>
  </si>
  <si>
    <t>9 01 03</t>
  </si>
  <si>
    <t>9 01 04</t>
  </si>
  <si>
    <t>9 01 05</t>
  </si>
  <si>
    <t>9 01 06</t>
  </si>
  <si>
    <t>9 01 07</t>
  </si>
  <si>
    <t>9 01 08</t>
  </si>
  <si>
    <t>9 01 09</t>
  </si>
  <si>
    <t>9 02 01</t>
  </si>
  <si>
    <t>9 02 02</t>
  </si>
  <si>
    <t>9 02 03</t>
  </si>
  <si>
    <t>9 03 01</t>
  </si>
  <si>
    <t>9 03 02</t>
  </si>
  <si>
    <t>9 03 03</t>
  </si>
  <si>
    <t>9 03 04</t>
  </si>
  <si>
    <t>9 04 01</t>
  </si>
  <si>
    <t>9 04 02</t>
  </si>
  <si>
    <t>9 04 03</t>
  </si>
  <si>
    <t>9 04 04</t>
  </si>
  <si>
    <t>9 04 05</t>
  </si>
  <si>
    <r>
      <t>Zavarovanje območja gradbene parcele in gradbišča za čas izvajanja del do konca gradnje: postavitev opozorilnih tabel, prometne signalizacije in varnostnih trakov ter začasnih fiksnih barier na mestih, kjer je povečana možnost vdora nepooblaščenih oseb. V ceno so  zajeta tudi povečana ustrezna zavarovanja z gradbiščnimi ograjami in druga predpisana zavarovanja - vse v skladu z varnostnim načrtom, načrtom prometne ureditve v času izvajanja del po terminskem planu napredovanja del in v skladu z potrjeno organizacijo gradbišča. Dela se bodo izvajala po etapah. Predviden fiksni znesek za celoten čas gradnje. Aproksimativna velikost območja gradbene parcele: 323 m</t>
    </r>
    <r>
      <rPr>
        <vertAlign val="superscript"/>
        <sz val="11"/>
        <rFont val="Arial"/>
        <family val="2"/>
      </rPr>
      <t>2</t>
    </r>
    <r>
      <rPr>
        <sz val="11"/>
        <rFont val="Arial"/>
        <family val="2"/>
      </rPr>
      <t>.</t>
    </r>
  </si>
  <si>
    <t>10 01</t>
  </si>
  <si>
    <t>10 02</t>
  </si>
  <si>
    <t>10 03</t>
  </si>
  <si>
    <t>10 04</t>
  </si>
  <si>
    <t>10 05</t>
  </si>
  <si>
    <t>10 06</t>
  </si>
  <si>
    <t>10 01 01</t>
  </si>
  <si>
    <t>10 01 02</t>
  </si>
  <si>
    <t>10 01 03</t>
  </si>
  <si>
    <t>10 01 04</t>
  </si>
  <si>
    <t>10 01 05</t>
  </si>
  <si>
    <t>10 01 06</t>
  </si>
  <si>
    <t>10 01 07</t>
  </si>
  <si>
    <t>10 01 08</t>
  </si>
  <si>
    <t>10 01 09</t>
  </si>
  <si>
    <t>10 02 01</t>
  </si>
  <si>
    <t>10 02 02</t>
  </si>
  <si>
    <t>10 02 03</t>
  </si>
  <si>
    <t>10 02 04</t>
  </si>
  <si>
    <t>10 02 05</t>
  </si>
  <si>
    <t>10 03 01</t>
  </si>
  <si>
    <t>10 03 02</t>
  </si>
  <si>
    <t>10 03 03</t>
  </si>
  <si>
    <t>10 03 04</t>
  </si>
  <si>
    <t>10 04 01</t>
  </si>
  <si>
    <t>10 04 02</t>
  </si>
  <si>
    <t>10 04 03</t>
  </si>
  <si>
    <t>10 04 04</t>
  </si>
  <si>
    <t>10 04 05</t>
  </si>
  <si>
    <t>10 05 01</t>
  </si>
  <si>
    <t>10 05 02</t>
  </si>
  <si>
    <t>10 05 03</t>
  </si>
  <si>
    <t>10 05 04</t>
  </si>
  <si>
    <t>10 05 05</t>
  </si>
  <si>
    <t>10 05 06</t>
  </si>
  <si>
    <t>10 05 07</t>
  </si>
  <si>
    <t>10 06 01</t>
  </si>
  <si>
    <r>
      <t>Zavarovanje območja gradbene parcele in gradbišča za čas izvajanja del do konca gradnje: postavitev opozorilnih tabel, prometne signalizacije in varnostnih trakov ter začasnih fiksnih barier na mestih, kjer je povečana možnost vdora nepooblaščenih oseb. V ceno so  zajeta tudi povečana ustrezna zavarovanja z gradbiščnimi ograjami in druga predpisana zavarovanja - vse v skladu z varnostnim načrtom, načrtom prometne ureditve v času izvajanja del po terminskem planu napredovanja del in v skladu z potrjeno organizacijo gradbišča. Dela se bodo izvajala po etapah. Predviden fiksni znesek za celoten čas gradnje. Aproksimativna velikost območja gradbene parcele: 105 m</t>
    </r>
    <r>
      <rPr>
        <vertAlign val="superscript"/>
        <sz val="11"/>
        <rFont val="Arial"/>
        <family val="2"/>
      </rPr>
      <t>2</t>
    </r>
    <r>
      <rPr>
        <sz val="11"/>
        <rFont val="Arial"/>
        <family val="2"/>
      </rPr>
      <t>.</t>
    </r>
  </si>
  <si>
    <t>11 01</t>
  </si>
  <si>
    <t>11 02</t>
  </si>
  <si>
    <t>11 03</t>
  </si>
  <si>
    <t>11 04</t>
  </si>
  <si>
    <t>11 01 01</t>
  </si>
  <si>
    <t>11 01 02</t>
  </si>
  <si>
    <t>11 01 03</t>
  </si>
  <si>
    <t>11 01 04</t>
  </si>
  <si>
    <t>11 01 05</t>
  </si>
  <si>
    <t>11 01 06</t>
  </si>
  <si>
    <t>11 01 07</t>
  </si>
  <si>
    <t>11 01 08</t>
  </si>
  <si>
    <t>11 01 09</t>
  </si>
  <si>
    <t>11 02 01</t>
  </si>
  <si>
    <t>11 02 02</t>
  </si>
  <si>
    <t>11 02 03</t>
  </si>
  <si>
    <t>11 03 01</t>
  </si>
  <si>
    <t>Izvedba mehanskega čiščenja odkopanih obstoječih zidov objektov (odbijanje ometa ter čiščenje s pranjem), ter izvedba novega sanacijskega ometa z apnenim obrizgom do 100% pokrivnosti(npr. ROFIX R675), na katerega se nanese tesnilni omet (npr. ROFIX R635), deb. do 4 cm.</t>
  </si>
  <si>
    <t>Zakoličba točk zidu s postavitvijo in zavarovanjem točk</t>
  </si>
  <si>
    <t>Enostranski opaž temelja skupaj z razopaževanjem in čiščenjem po končanih delih ter vsemi potrebnimi transporti. Višina opaža 30 cm.</t>
  </si>
  <si>
    <t>Dvostranski vertikalni ravni opaž sten iz gradbenih plošč, skupaj z razopaževanjem in čiščenjem po končanih delih ter vsemi potrebnimi transporti.</t>
  </si>
  <si>
    <t>Dobava in vgradnja minimalne armature S500 (palice in mreže).</t>
  </si>
  <si>
    <t>kg</t>
  </si>
  <si>
    <t>Dobava in postavljanje kamnitih blokov debeline do 15 cm na betonsko podlago vključno s polnjenjenjem prostorov med kamni in grobo obdelavo fug z GCM 1:2 (obloga AB zidu).</t>
  </si>
  <si>
    <t>PODPORNI ZIDOVI IN STOPNIŠČA SKUPAJ</t>
  </si>
  <si>
    <t>Zasaditev sadik dreves po izboru arhitekta</t>
  </si>
  <si>
    <t>URBANA OPREMA SKUPAJ</t>
  </si>
  <si>
    <r>
      <t>Zavarovanje območja gradbene parcele in gradbišča za čas izvajanja del do konca gradnje: postavitev opozorilnih tabel, prometne signalizacije in varnostnih trakov ter začasnih fiksnih barier na mestih, kjer je povečana možnost vdora nepooblaščenih oseb. V ceno so  zajeta tudi povečana ustrezna zavarovanja z gradbiščnimi ograjami in druga predpisana zavarovanja - vse v skladu z varnostnim načrtom, načrtom prometne ureditve v času izvajanja del po terminskem planu napredovanja del in v skladu z potrjeno organizacijo gradbišča. Dela se bodo izvajala po etapah. Predviden fiksni znesek za celoten čas gradnje. Aproksimativna velikost območja gradbene parcele: 463 m</t>
    </r>
    <r>
      <rPr>
        <vertAlign val="superscript"/>
        <sz val="11"/>
        <rFont val="Arial"/>
        <family val="2"/>
      </rPr>
      <t>2</t>
    </r>
    <r>
      <rPr>
        <sz val="11"/>
        <rFont val="Arial"/>
        <family val="2"/>
      </rPr>
      <t>.</t>
    </r>
  </si>
  <si>
    <r>
      <t>m</t>
    </r>
    <r>
      <rPr>
        <vertAlign val="superscript"/>
        <sz val="11"/>
        <rFont val="Arial"/>
        <family val="2"/>
      </rPr>
      <t>2</t>
    </r>
  </si>
  <si>
    <r>
      <t>Strojno rušenje obstoječih armiranobetonskih konstrukcij (AB zid, stopnišča, AB temelji, podstavki, kanalete, svetlobni jaški, venci, …); z nakladanjem na transportno sredstvo in odvozom na trajno deponijo po izbiri izvajalca komplet z vsemi stroški deponiranja. Obračun po m</t>
    </r>
    <r>
      <rPr>
        <vertAlign val="superscript"/>
        <sz val="11"/>
        <rFont val="Arial"/>
        <family val="2"/>
      </rPr>
      <t>3</t>
    </r>
    <r>
      <rPr>
        <sz val="11"/>
        <rFont val="Arial"/>
        <family val="2"/>
      </rPr>
      <t xml:space="preserve"> porušenega betonskega elementa -  (klasifikacijska številka odpadka: 170101).</t>
    </r>
  </si>
  <si>
    <r>
      <t>m</t>
    </r>
    <r>
      <rPr>
        <vertAlign val="superscript"/>
        <sz val="11"/>
        <rFont val="Arial"/>
        <family val="2"/>
      </rPr>
      <t>3</t>
    </r>
  </si>
  <si>
    <r>
      <t>Odstranitev historičnega tlaka iz kamnitih škrl površine 15,5 m</t>
    </r>
    <r>
      <rPr>
        <vertAlign val="superscript"/>
        <sz val="11"/>
        <rFont val="Arial"/>
        <family val="2"/>
      </rPr>
      <t>2</t>
    </r>
    <r>
      <rPr>
        <sz val="11"/>
        <rFont val="Arial"/>
        <family val="2"/>
      </rPr>
      <t>. V postavko je vključena izdelava načrta ter označitev pozicij kamnov ter odvoz na gradbiščno deponijo.</t>
    </r>
  </si>
  <si>
    <r>
      <t>Dobava in vgrajevanje nearmiranega podložnega betona pr.0,08 do 12 m</t>
    </r>
    <r>
      <rPr>
        <vertAlign val="superscript"/>
        <sz val="11"/>
        <rFont val="Arial"/>
        <family val="2"/>
      </rPr>
      <t>3</t>
    </r>
    <r>
      <rPr>
        <sz val="11"/>
        <rFont val="Arial"/>
        <family val="2"/>
      </rPr>
      <t>/m</t>
    </r>
    <r>
      <rPr>
        <vertAlign val="superscript"/>
        <sz val="11"/>
        <rFont val="Arial"/>
        <family val="2"/>
      </rPr>
      <t>2</t>
    </r>
    <r>
      <rPr>
        <sz val="11"/>
        <rFont val="Arial"/>
        <family val="2"/>
      </rPr>
      <t>, C12/15.</t>
    </r>
  </si>
  <si>
    <r>
      <t>Dobava in vgrajevanje betona C25/30 v armiranje konstrukcije - temelj pr. 0,3 do 0,5m</t>
    </r>
    <r>
      <rPr>
        <vertAlign val="superscript"/>
        <sz val="11"/>
        <rFont val="Arial"/>
        <family val="2"/>
      </rPr>
      <t>3</t>
    </r>
    <r>
      <rPr>
        <sz val="11"/>
        <rFont val="Arial"/>
        <family val="2"/>
      </rPr>
      <t>/m</t>
    </r>
    <r>
      <rPr>
        <vertAlign val="superscript"/>
        <sz val="11"/>
        <rFont val="Arial"/>
        <family val="2"/>
      </rPr>
      <t>2</t>
    </r>
  </si>
  <si>
    <r>
      <t>Dobava in vgrajevanje betona C25/30 v armiranje konstrukcije - stena, pr 0,2 do 0,4 m</t>
    </r>
    <r>
      <rPr>
        <vertAlign val="superscript"/>
        <sz val="11"/>
        <rFont val="Arial"/>
        <family val="2"/>
      </rPr>
      <t>3</t>
    </r>
    <r>
      <rPr>
        <sz val="11"/>
        <rFont val="Arial"/>
        <family val="2"/>
      </rPr>
      <t>/m</t>
    </r>
    <r>
      <rPr>
        <vertAlign val="superscript"/>
        <sz val="11"/>
        <rFont val="Arial"/>
        <family val="2"/>
      </rPr>
      <t>2</t>
    </r>
  </si>
  <si>
    <t>Rušenje obstoječih betonskih robnikov 15/25 cm z nakladanjem na prevozno sredstvo in odvozom na trajno deponijo po izbiri izvajalca komplet z vsemi stroški deponiranja</t>
  </si>
  <si>
    <t>Rušenje obstoječih betonskih robnikov 8/20 cm z nakladanjem na prevozno sredstvo in odvozom na trajno deponijo po izbiri izvajalca komplet z vsemi stroški deponiranja</t>
  </si>
  <si>
    <t>Nepredvidena dela, ki se pojavijo pri izvajanju rušitvenih delih, z vpisom v gradbeni dnevnik in potrditvijo nadzornega organa. Predvidi se 5,00 % od vrednosti vseh rušitvenih del. (od post 1 do 6)</t>
  </si>
  <si>
    <t>Zakoličba točk AB stopnic s postavitvijo in zavarovanjem točk</t>
  </si>
  <si>
    <t>Enostranski opaž čela stopnice,  višina čela do 20,0 cm, opaž robu s stranskim opiranjem v teren, komplet z vsemi potrebnimi deli.</t>
  </si>
  <si>
    <t>Enostranski opaž čela stopnice,  višina čela 34,0 cm, opaž robu s stranskim opiranjem v teren, komplet z vsemi potrebnimi deli.</t>
  </si>
  <si>
    <t>Dobava in vgradnja minimalne armature S500 (palice in mreže) v AB zid</t>
  </si>
  <si>
    <t>Dobava in vgradnja minimalne armature S500 (palice in mreže) v stopnice</t>
  </si>
  <si>
    <t>Izdelava obloge stopnic iz plošč iz kamna PIETRA PIASENTINA ali REPEN - SVETEL (po izbiri arhitekta) vključno z malto in fugiranjem</t>
  </si>
  <si>
    <t>Dobava, dovoz in raztiranje humusa v sloju debeline 20 cm</t>
  </si>
  <si>
    <t>Zasaditev sadik grmovnic po izboru arhitekta</t>
  </si>
  <si>
    <r>
      <t>Zavarovanje območja gradbene parcele in gradbišča za čas izvajanja del do konca gradnje: postavitev opozorilnih tabel, prometne signalizacije in varnostnih trakov ter začasnih fiksnih barier na mestih, kjer je povečana možnost vdora nepooblaščenih oseb. V ceno so  zajeta tudi povečana ustrezna zavarovanja z gradbiščnimi ograjami in druga predpisana zavarovanja - vse v skladu z varnostnim načrtom, načrtom prometne ureditve v času izvajanja del po terminskem planu napredovanja del in v skladu z potrjeno organizacijo gradbišča. Dela se bodo izvajala po etapah. Predviden fiksni znesek za celoten čas gradnje. Aproksimativna velikost območja gradbene parcele: 1136 m</t>
    </r>
    <r>
      <rPr>
        <vertAlign val="superscript"/>
        <sz val="11"/>
        <rFont val="Arial"/>
        <family val="2"/>
      </rPr>
      <t>2</t>
    </r>
    <r>
      <rPr>
        <sz val="11"/>
        <rFont val="Arial"/>
        <family val="2"/>
      </rPr>
      <t>.</t>
    </r>
  </si>
  <si>
    <r>
      <t>Dobava in vgrajevanje nearmiranega podložnega betona pr.0,08 do 12 m</t>
    </r>
    <r>
      <rPr>
        <vertAlign val="superscript"/>
        <sz val="11"/>
        <rFont val="Arial"/>
        <family val="2"/>
      </rPr>
      <t>3</t>
    </r>
    <r>
      <rPr>
        <sz val="11"/>
        <rFont val="Arial"/>
        <family val="2"/>
      </rPr>
      <t>/m</t>
    </r>
    <r>
      <rPr>
        <vertAlign val="superscript"/>
        <sz val="11"/>
        <rFont val="Arial"/>
        <family val="2"/>
      </rPr>
      <t>2</t>
    </r>
    <r>
      <rPr>
        <sz val="11"/>
        <rFont val="Arial"/>
        <family val="2"/>
      </rPr>
      <t>, C12/15. (AB zid)</t>
    </r>
  </si>
  <si>
    <r>
      <t>Dobava in vgrajevanje nearmiranega podložnega betona pr.0,08 do 12 m</t>
    </r>
    <r>
      <rPr>
        <vertAlign val="superscript"/>
        <sz val="11"/>
        <rFont val="Arial"/>
        <family val="2"/>
      </rPr>
      <t>3</t>
    </r>
    <r>
      <rPr>
        <sz val="11"/>
        <rFont val="Arial"/>
        <family val="2"/>
      </rPr>
      <t>/m</t>
    </r>
    <r>
      <rPr>
        <vertAlign val="superscript"/>
        <sz val="11"/>
        <rFont val="Arial"/>
        <family val="2"/>
      </rPr>
      <t>2</t>
    </r>
    <r>
      <rPr>
        <sz val="11"/>
        <rFont val="Arial"/>
        <family val="2"/>
      </rPr>
      <t>, C12/15. (stopnice)</t>
    </r>
  </si>
  <si>
    <r>
      <t>Fino planiranje, odstranjevanje kamna, sejanje travne mešanice 30 g/m</t>
    </r>
    <r>
      <rPr>
        <vertAlign val="superscript"/>
        <sz val="11"/>
        <rFont val="Arial"/>
        <family val="2"/>
      </rPr>
      <t>2</t>
    </r>
    <r>
      <rPr>
        <sz val="11"/>
        <rFont val="Arial"/>
        <family val="2"/>
      </rPr>
      <t xml:space="preserve"> in dodajanje granulat mineralnega gnjojila 30 g/m</t>
    </r>
    <r>
      <rPr>
        <vertAlign val="superscript"/>
        <sz val="11"/>
        <rFont val="Arial"/>
        <family val="2"/>
      </rPr>
      <t>2</t>
    </r>
    <r>
      <rPr>
        <sz val="11"/>
        <rFont val="Arial"/>
        <family val="2"/>
      </rPr>
      <t>,  valjanjem s travnim valjarjem</t>
    </r>
  </si>
  <si>
    <t>2 02</t>
  </si>
  <si>
    <t>2 03</t>
  </si>
  <si>
    <t>2 04</t>
  </si>
  <si>
    <t>2 05</t>
  </si>
  <si>
    <t>2 06</t>
  </si>
  <si>
    <t>2 02 01</t>
  </si>
  <si>
    <t>2 02 02</t>
  </si>
  <si>
    <t>2 02 03</t>
  </si>
  <si>
    <t>2 02 04</t>
  </si>
  <si>
    <t>2 02 05</t>
  </si>
  <si>
    <t>2 02 06</t>
  </si>
  <si>
    <t>2 02 07</t>
  </si>
  <si>
    <t>2 03 01</t>
  </si>
  <si>
    <t>2 03 02</t>
  </si>
  <si>
    <t>2 03 03</t>
  </si>
  <si>
    <t>2 03 04</t>
  </si>
  <si>
    <t>2 04 01</t>
  </si>
  <si>
    <t>2 04 02</t>
  </si>
  <si>
    <t>2 04 03</t>
  </si>
  <si>
    <t>2 04 04</t>
  </si>
  <si>
    <t>2 04 05</t>
  </si>
  <si>
    <t>2 04 06</t>
  </si>
  <si>
    <t>2 05 01</t>
  </si>
  <si>
    <t>2 05 02</t>
  </si>
  <si>
    <t>2 05 03</t>
  </si>
  <si>
    <t>2 05 04</t>
  </si>
  <si>
    <t>2 05 05</t>
  </si>
  <si>
    <t>2 05 06</t>
  </si>
  <si>
    <t>2 05 07</t>
  </si>
  <si>
    <t>2 05 08</t>
  </si>
  <si>
    <t>2 05 09</t>
  </si>
  <si>
    <t>2 05 10</t>
  </si>
  <si>
    <t>2 05 11</t>
  </si>
  <si>
    <t>2 05 12</t>
  </si>
  <si>
    <t>2 05 13</t>
  </si>
  <si>
    <t>2 05 14</t>
  </si>
  <si>
    <t>2 06 01</t>
  </si>
  <si>
    <t>2 06 02</t>
  </si>
  <si>
    <t>2 06 03</t>
  </si>
  <si>
    <t>2 06 04</t>
  </si>
  <si>
    <t>2 06 05</t>
  </si>
  <si>
    <t>Nepredvidena dela, ki se pojavijo pri izvajanju rušitvenih delih, z vpisom v gradbeni dnevnik in potrditvijo nadzornega organa. Predvidi se 5,00 % od vrednosti vseh rušitvenih del. (od post 1 do 3)</t>
  </si>
  <si>
    <r>
      <t>Zavarovanje območja gradbene parcele in gradbišča za čas izvajanja del do konca gradnje: postavitev opozorilnih tabel, prometne signalizacije in varnostnih trakov ter začasnih fiksnih barier na mestih, kjer je povečana možnost vdora nepooblaščenih oseb. V ceno so  zajeta tudi povečana ustrezna zavarovanja z gradbiščnimi ograjami in druga predpisana zavarovanja - vse v skladu z varnostnim načrtom, načrtom prometne ureditve v času izvajanja del po terminskem planu napredovanja del in v skladu z potrjeno organizacijo gradbišča. Dela se bodo izvajala po etapah. Predviden fiksni znesek za celoten čas gradnje. Aproksimativna velikost območja gradbene parcele: 232 m</t>
    </r>
    <r>
      <rPr>
        <vertAlign val="superscript"/>
        <sz val="11"/>
        <rFont val="Arial"/>
        <family val="2"/>
      </rPr>
      <t>2</t>
    </r>
    <r>
      <rPr>
        <sz val="11"/>
        <rFont val="Arial"/>
        <family val="2"/>
      </rPr>
      <t>.</t>
    </r>
  </si>
  <si>
    <r>
      <t>Zavarovanje območja gradbene parcele in gradbišča za čas izvajanja del do konca gradnje: postavitev opozorilnih tabel, prometne signalizacije in varnostnih trakov ter začasnih fiksnih barier na mestih, kjer je povečana možnost vdora nepooblaščenih oseb. V ceno so  zajeta tudi povečana ustrezna zavarovanja z gradbiščnimi ograjami in druga predpisana zavarovanja - vse v skladu z varnostnim načrtom, načrtom prometne ureditve v času izvajanja del po terminskem planu napredovanja del in v skladu z potrjeno organizacijo gradbišča. Dela se bodo izvajala po etapah. Predviden fiksni znesek za celoten čas gradnje. Aproksimativna velikost območja gradbene parcele: 627 m</t>
    </r>
    <r>
      <rPr>
        <vertAlign val="superscript"/>
        <sz val="11"/>
        <rFont val="Arial"/>
        <family val="2"/>
      </rPr>
      <t>2</t>
    </r>
    <r>
      <rPr>
        <sz val="11"/>
        <rFont val="Arial"/>
        <family val="2"/>
      </rPr>
      <t>.</t>
    </r>
  </si>
  <si>
    <t>4 02</t>
  </si>
  <si>
    <t>4 03</t>
  </si>
  <si>
    <t>4 04</t>
  </si>
  <si>
    <t>4 01 08</t>
  </si>
  <si>
    <t>4 01 09</t>
  </si>
  <si>
    <t>4 02 01</t>
  </si>
  <si>
    <t>4 02 02</t>
  </si>
  <si>
    <t>4 02 03</t>
  </si>
  <si>
    <t>4 02 04</t>
  </si>
  <si>
    <t>4 03 01</t>
  </si>
  <si>
    <t>4 03 02</t>
  </si>
  <si>
    <t>4 03 03</t>
  </si>
  <si>
    <t>4 03 04</t>
  </si>
  <si>
    <t>4 04 01</t>
  </si>
  <si>
    <t>4 04 02</t>
  </si>
  <si>
    <t>4 04 03</t>
  </si>
  <si>
    <t>4 04 04</t>
  </si>
  <si>
    <t>4 04 05</t>
  </si>
  <si>
    <t>4 04 06</t>
  </si>
  <si>
    <t>Nepredvidena dela, ki se pojavijo pri izvajanju rušitvenih delih, z vpisom v gradbeni dnevnik in potrditvijo nadzornega organa. Predvidi se 5,00 % od vrednosti vseh rušitvenih del. (od post 1 do 4)</t>
  </si>
  <si>
    <t>Dobava in polaganje dvokomponentne hidroizolacijske visokoelastične mase na bazi cementa (npr: Hidrostop elastik) v dveh slojih, ojačano s fasadno mrežico na obstoječo steno objekta (ob stopnicah)</t>
  </si>
  <si>
    <r>
      <t>Zavarovanje območja gradbene parcele in gradbišča za čas izvajanja del do konca gradnje: postavitev opozorilnih tabel, prometne signalizacije in varnostnih trakov ter začasnih fiksnih barier na mestih, kjer je povečana možnost vdora nepooblaščenih oseb. V ceno so  zajeta tudi povečana ustrezna zavarovanja z gradbiščnimi ograjami in druga predpisana zavarovanja - vse v skladu z varnostnim načrtom, načrtom prometne ureditve v času izvajanja del po terminskem planu napredovanja del in v skladu z potrjeno organizacijo gradbišča. Dela se bodo izvajala po etapah. Predviden fiksni znesek za celoten čas gradnje. Aproksimativna velikost območja gradbene parcele: 305 m</t>
    </r>
    <r>
      <rPr>
        <vertAlign val="superscript"/>
        <sz val="11"/>
        <rFont val="Arial"/>
        <family val="2"/>
      </rPr>
      <t>2</t>
    </r>
    <r>
      <rPr>
        <sz val="11"/>
        <rFont val="Arial"/>
        <family val="2"/>
      </rPr>
      <t>.</t>
    </r>
  </si>
  <si>
    <r>
      <t>Dobava in vgrajevanje nearmiranega podložnega betona pr.0,08 do 12 m</t>
    </r>
    <r>
      <rPr>
        <vertAlign val="superscript"/>
        <sz val="11"/>
        <rFont val="Arial"/>
        <family val="2"/>
      </rPr>
      <t>3</t>
    </r>
    <r>
      <rPr>
        <sz val="11"/>
        <rFont val="Arial"/>
        <family val="2"/>
      </rPr>
      <t>/m</t>
    </r>
    <r>
      <rPr>
        <vertAlign val="superscript"/>
        <sz val="11"/>
        <rFont val="Arial"/>
        <family val="2"/>
      </rPr>
      <t>2</t>
    </r>
    <r>
      <rPr>
        <sz val="11"/>
        <rFont val="Arial"/>
        <family val="2"/>
      </rPr>
      <t>, C12/15. (AB zid) (stopnice)</t>
    </r>
  </si>
  <si>
    <r>
      <t>Dobava in vgrajevanje betona C25/30 v armiranje konstrukcije - stopnice, pr 0,2 do 0,4 m</t>
    </r>
    <r>
      <rPr>
        <vertAlign val="superscript"/>
        <sz val="11"/>
        <rFont val="Arial"/>
        <family val="2"/>
      </rPr>
      <t>3</t>
    </r>
    <r>
      <rPr>
        <sz val="11"/>
        <rFont val="Arial"/>
        <family val="2"/>
      </rPr>
      <t>/m</t>
    </r>
    <r>
      <rPr>
        <vertAlign val="superscript"/>
        <sz val="11"/>
        <rFont val="Arial"/>
        <family val="2"/>
      </rPr>
      <t>2</t>
    </r>
  </si>
  <si>
    <t>5 01</t>
  </si>
  <si>
    <t>5 02</t>
  </si>
  <si>
    <t>5 03</t>
  </si>
  <si>
    <t>5 04</t>
  </si>
  <si>
    <t>5 05</t>
  </si>
  <si>
    <t>5 06</t>
  </si>
  <si>
    <t>5 01 01</t>
  </si>
  <si>
    <t>5 01 02</t>
  </si>
  <si>
    <t>5 01 03</t>
  </si>
  <si>
    <t>5 01 04</t>
  </si>
  <si>
    <t>5 01 05</t>
  </si>
  <si>
    <t>5 01 06</t>
  </si>
  <si>
    <t>5 01 07</t>
  </si>
  <si>
    <t>5 01 08</t>
  </si>
  <si>
    <t>5 01 09</t>
  </si>
  <si>
    <t>5 02 01</t>
  </si>
  <si>
    <t>5 02 02</t>
  </si>
  <si>
    <t>5 02 03</t>
  </si>
  <si>
    <t>5 02 04</t>
  </si>
  <si>
    <t>5 02 05</t>
  </si>
  <si>
    <t>5 03 01</t>
  </si>
  <si>
    <t>5 03 02</t>
  </si>
  <si>
    <t>5 03 03</t>
  </si>
  <si>
    <t>5 03 04</t>
  </si>
  <si>
    <t>5 03 05</t>
  </si>
  <si>
    <t>5 03 06</t>
  </si>
  <si>
    <t>5 04 01</t>
  </si>
  <si>
    <t>5 04 02</t>
  </si>
  <si>
    <t>5 04 03</t>
  </si>
  <si>
    <t>5 04 04</t>
  </si>
  <si>
    <t>5 04 05</t>
  </si>
  <si>
    <t>5 05 01</t>
  </si>
  <si>
    <t>5 05 02</t>
  </si>
  <si>
    <t>5 05 03</t>
  </si>
  <si>
    <t>5 05 04</t>
  </si>
  <si>
    <t>5 05 06</t>
  </si>
  <si>
    <t>5 05 05</t>
  </si>
  <si>
    <t>5 05 07</t>
  </si>
  <si>
    <t>5 05 08</t>
  </si>
  <si>
    <t>5 05 09</t>
  </si>
  <si>
    <t>5 05 10</t>
  </si>
  <si>
    <t>5 05 11</t>
  </si>
  <si>
    <t>5 05 12</t>
  </si>
  <si>
    <t>5 05 13</t>
  </si>
  <si>
    <t>5 05 14</t>
  </si>
  <si>
    <t>5 05 15</t>
  </si>
  <si>
    <t>5 06 01</t>
  </si>
  <si>
    <t>5 06 02</t>
  </si>
  <si>
    <t>5 06 03</t>
  </si>
  <si>
    <t>Enostranski opaž temelja skupaj z razopaževanjem in čiščenjem po končanih delih ter vsemi potrebnimi transporti. Višina opaža 30 cm (podporni zid)</t>
  </si>
  <si>
    <t>Enostranski opaž temelja skupaj z razopaževanjem in čiščenjem po končanih delih ter vsemi potrebnimi transporti. Višina opaža 30 cm (stopnice)</t>
  </si>
  <si>
    <t>Dvostranski vertikalni ravni opaž sten iz gradbenih plošč, skupaj z razopaževanjem in čiščenjem po končanih delih ter vsemi potrebnimi transporti (podporni zid)</t>
  </si>
  <si>
    <t>Dvostranski vertikalni ravni opaž sten iz gradbenih plošč, skupaj z razopaževanjem in čiščenjem po končanih delih ter vsemi potrebnimi transporti (stopnice)</t>
  </si>
  <si>
    <t>6 01</t>
  </si>
  <si>
    <t>6 02</t>
  </si>
  <si>
    <t>6 03</t>
  </si>
  <si>
    <t>6 04</t>
  </si>
  <si>
    <t>6 05</t>
  </si>
  <si>
    <t>6 06</t>
  </si>
  <si>
    <r>
      <t>Zavarovanje območja gradbene parcele in gradbišča za čas izvajanja del do konca gradnje: postavitev opozorilnih tabel, prometne signalizacije in varnostnih trakov ter začasnih fiksnih barier na mestih, kjer je povečana možnost vdora nepooblaščenih oseb. V ceno so  zajeta tudi povečana ustrezna zavarovanja z gradbiščnimi ograjami in druga predpisana zavarovanja - vse v skladu z varnostnim načrtom, načrtom prometne ureditve v času izvajanja del po terminskem planu napredovanja del in v skladu z potrjeno organizacijo gradbišča. Dela se bodo izvajala po etapah. Predviden fiksni znesek za celoten čas gradnje. Aproksimativna velikost območja gradbene parcele: 576 m</t>
    </r>
    <r>
      <rPr>
        <vertAlign val="superscript"/>
        <sz val="11"/>
        <rFont val="Arial"/>
        <family val="2"/>
      </rPr>
      <t>2</t>
    </r>
    <r>
      <rPr>
        <sz val="11"/>
        <rFont val="Arial"/>
        <family val="2"/>
      </rPr>
      <t>.</t>
    </r>
  </si>
  <si>
    <r>
      <t>Dobava in vgrajevanje betona C25/30 v armiranje konstrukcije - temelj zidu pr. 0,3 do 0,5m</t>
    </r>
    <r>
      <rPr>
        <vertAlign val="superscript"/>
        <sz val="11"/>
        <rFont val="Arial"/>
        <family val="2"/>
      </rPr>
      <t>3</t>
    </r>
    <r>
      <rPr>
        <sz val="11"/>
        <rFont val="Arial"/>
        <family val="2"/>
      </rPr>
      <t>/m</t>
    </r>
    <r>
      <rPr>
        <vertAlign val="superscript"/>
        <sz val="11"/>
        <rFont val="Arial"/>
        <family val="2"/>
      </rPr>
      <t>2</t>
    </r>
  </si>
  <si>
    <r>
      <t>Dobava in vgrajevanje betona C25/30 v armiranje konstrukcije - temelj stopnic pr. 0,3 do 0,5m</t>
    </r>
    <r>
      <rPr>
        <vertAlign val="superscript"/>
        <sz val="11"/>
        <rFont val="Arial"/>
        <family val="2"/>
      </rPr>
      <t>3</t>
    </r>
    <r>
      <rPr>
        <sz val="11"/>
        <rFont val="Arial"/>
        <family val="2"/>
      </rPr>
      <t>/m</t>
    </r>
    <r>
      <rPr>
        <vertAlign val="superscript"/>
        <sz val="11"/>
        <rFont val="Arial"/>
        <family val="2"/>
      </rPr>
      <t>2</t>
    </r>
  </si>
  <si>
    <r>
      <t>Dobava in vgrajevanje betona C25/30 v armiranje konstrukcije - stena zidu, pr 0,2 do 0,4 m</t>
    </r>
    <r>
      <rPr>
        <vertAlign val="superscript"/>
        <sz val="11"/>
        <rFont val="Arial"/>
        <family val="2"/>
      </rPr>
      <t>3</t>
    </r>
    <r>
      <rPr>
        <sz val="11"/>
        <rFont val="Arial"/>
        <family val="2"/>
      </rPr>
      <t>/m</t>
    </r>
    <r>
      <rPr>
        <vertAlign val="superscript"/>
        <sz val="11"/>
        <rFont val="Arial"/>
        <family val="2"/>
      </rPr>
      <t>2</t>
    </r>
  </si>
  <si>
    <r>
      <t>Dobava in vgrajevanje betona C25/30 v armiranje konstrukcije - stena stopnišča, pr 0,2 do 0,4 m</t>
    </r>
    <r>
      <rPr>
        <vertAlign val="superscript"/>
        <sz val="11"/>
        <rFont val="Arial"/>
        <family val="2"/>
      </rPr>
      <t>3</t>
    </r>
    <r>
      <rPr>
        <sz val="11"/>
        <rFont val="Arial"/>
        <family val="2"/>
      </rPr>
      <t>/m</t>
    </r>
    <r>
      <rPr>
        <vertAlign val="superscript"/>
        <sz val="11"/>
        <rFont val="Arial"/>
        <family val="2"/>
      </rPr>
      <t>2</t>
    </r>
  </si>
  <si>
    <r>
      <t>Dobava in vgrajevanje betona C25/30 v armiranje konstrukcije - plošča stopnišča, pr 0,2 do 0,4 m</t>
    </r>
    <r>
      <rPr>
        <vertAlign val="superscript"/>
        <sz val="11"/>
        <rFont val="Arial"/>
        <family val="2"/>
      </rPr>
      <t>3</t>
    </r>
    <r>
      <rPr>
        <sz val="11"/>
        <rFont val="Arial"/>
        <family val="2"/>
      </rPr>
      <t>/m</t>
    </r>
    <r>
      <rPr>
        <vertAlign val="superscript"/>
        <sz val="11"/>
        <rFont val="Arial"/>
        <family val="2"/>
      </rPr>
      <t>2</t>
    </r>
  </si>
  <si>
    <t>6 01 01</t>
  </si>
  <si>
    <t>6 01 02</t>
  </si>
  <si>
    <t>6 01 03</t>
  </si>
  <si>
    <t>6 01 04</t>
  </si>
  <si>
    <t>6 01 05</t>
  </si>
  <si>
    <t>6 01 06</t>
  </si>
  <si>
    <t>6 01 07</t>
  </si>
  <si>
    <t>6 01 08</t>
  </si>
  <si>
    <t>6 01 09</t>
  </si>
  <si>
    <t>6 02 01</t>
  </si>
  <si>
    <t>6 02 02</t>
  </si>
  <si>
    <t>6 02 03</t>
  </si>
  <si>
    <t>6 02 04</t>
  </si>
  <si>
    <t>6 02 05</t>
  </si>
  <si>
    <t>6 03 01</t>
  </si>
  <si>
    <t>6 03 02</t>
  </si>
  <si>
    <t>6 03 03</t>
  </si>
  <si>
    <t>6 03 04</t>
  </si>
  <si>
    <t>6 03 05</t>
  </si>
  <si>
    <t>6 03 06</t>
  </si>
  <si>
    <t>6 04 01</t>
  </si>
  <si>
    <t>6 04 02</t>
  </si>
  <si>
    <t>6 04 03</t>
  </si>
  <si>
    <t>6 04 04</t>
  </si>
  <si>
    <t>6 04 05</t>
  </si>
  <si>
    <t>6 05 01</t>
  </si>
  <si>
    <t>6 05 02</t>
  </si>
  <si>
    <t>6 05 04</t>
  </si>
  <si>
    <t>6 05 03</t>
  </si>
  <si>
    <t>6 05 05</t>
  </si>
  <si>
    <t>6 05 07</t>
  </si>
  <si>
    <t>6 05 06</t>
  </si>
  <si>
    <t>6 05 08</t>
  </si>
  <si>
    <t>6 05 09</t>
  </si>
  <si>
    <t>6 05 10</t>
  </si>
  <si>
    <t>6 05 11</t>
  </si>
  <si>
    <t>6 05 12</t>
  </si>
  <si>
    <t>6 05 13</t>
  </si>
  <si>
    <t>6 05 14</t>
  </si>
  <si>
    <t>6 05 15</t>
  </si>
  <si>
    <t>6 05 16</t>
  </si>
  <si>
    <t>6 05 17</t>
  </si>
  <si>
    <t>6 05 18</t>
  </si>
  <si>
    <t>6 06 01</t>
  </si>
  <si>
    <t>Nepredvidena dela, ki se pojavijo pri izvajanju rušitvenih delih, z vpisom v gradbeni dnevnik in potrditvijo nadzornega organa. Predvidi se 5,00 % od vrednosti vseh rušitvenih del. (od post 1 do 2)</t>
  </si>
  <si>
    <r>
      <t>Zavarovanje območja gradbene parcele in gradbišča za čas izvajanja del do konca gradnje: postavitev opozorilnih tabel, prometne signalizacije in varnostnih trakov ter začasnih fiksnih barier na mestih, kjer je povečana možnost vdora nepooblaščenih oseb. V ceno so  zajeta tudi povečana ustrezna zavarovanja z gradbiščnimi ograjami in druga predpisana zavarovanja - vse v skladu z varnostnim načrtom, načrtom prometne ureditve v času izvajanja del po terminskem planu napredovanja del in v skladu z potrjeno organizacijo gradbišča. Dela se bodo izvajala po etapah. Predviden fiksni znesek za celoten čas gradnje. Aproksimativna velikost območja gradbene parcele: 617 m</t>
    </r>
    <r>
      <rPr>
        <vertAlign val="superscript"/>
        <sz val="11"/>
        <rFont val="Arial"/>
        <family val="2"/>
      </rPr>
      <t>2</t>
    </r>
    <r>
      <rPr>
        <sz val="11"/>
        <rFont val="Arial"/>
        <family val="2"/>
      </rPr>
      <t>.</t>
    </r>
  </si>
  <si>
    <t>7 01</t>
  </si>
  <si>
    <t>7 02</t>
  </si>
  <si>
    <t>7 03</t>
  </si>
  <si>
    <t>7 04</t>
  </si>
  <si>
    <t>7 05</t>
  </si>
  <si>
    <t>7 01 01</t>
  </si>
  <si>
    <t>7 01 02</t>
  </si>
  <si>
    <t>7 01 03</t>
  </si>
  <si>
    <t>7 01 04</t>
  </si>
  <si>
    <t>7 01 05</t>
  </si>
  <si>
    <t>7 01 06</t>
  </si>
  <si>
    <t>7 01 07</t>
  </si>
  <si>
    <t>7 01 08</t>
  </si>
  <si>
    <t>7 01 09</t>
  </si>
  <si>
    <t>7 02 01</t>
  </si>
  <si>
    <t>7 02 02</t>
  </si>
  <si>
    <t>7 02 03</t>
  </si>
  <si>
    <t>7 3 01</t>
  </si>
  <si>
    <t>7 03 02</t>
  </si>
  <si>
    <t>7 03 03</t>
  </si>
  <si>
    <t>7 03 04</t>
  </si>
  <si>
    <t>7 04 01</t>
  </si>
  <si>
    <t>7 04 02</t>
  </si>
  <si>
    <t>7 04 03</t>
  </si>
  <si>
    <t>7 04 04</t>
  </si>
  <si>
    <t>7 04 05</t>
  </si>
  <si>
    <t>7 05 06</t>
  </si>
  <si>
    <t>7 05 01</t>
  </si>
  <si>
    <t>7 05 02</t>
  </si>
  <si>
    <t>7 05 03</t>
  </si>
  <si>
    <r>
      <t>Zavarovanje območja gradbene parcele in gradbišča za čas izvajanja del do konca gradnje: postavitev opozorilnih tabel, prometne signalizacije in varnostnih trakov ter začasnih fiksnih barier na mestih, kjer je povečana možnost vdora nepooblaščenih oseb. V ceno so  zajeta tudi povečana ustrezna zavarovanja z gradbiščnimi ograjami in druga predpisana zavarovanja - vse v skladu z varnostnim načrtom, načrtom prometne ureditve v času izvajanja del po terminskem planu napredovanja del in v skladu z potrjeno organizacijo gradbišča. Dela se bodo izvajala po etapah. Predviden fiksni znesek za celoten čas gradnje. Aproksimativna velikost območja gradbene parcele: 302 m</t>
    </r>
    <r>
      <rPr>
        <vertAlign val="superscript"/>
        <sz val="11"/>
        <rFont val="Arial"/>
        <family val="2"/>
      </rPr>
      <t>2</t>
    </r>
    <r>
      <rPr>
        <sz val="11"/>
        <rFont val="Arial"/>
        <family val="2"/>
      </rPr>
      <t>.</t>
    </r>
  </si>
  <si>
    <t>8 01</t>
  </si>
  <si>
    <t>8 02</t>
  </si>
  <si>
    <t>8 03</t>
  </si>
  <si>
    <t>8 04</t>
  </si>
  <si>
    <t>8 05</t>
  </si>
  <si>
    <t>8 01 01</t>
  </si>
  <si>
    <t>8 01 02</t>
  </si>
  <si>
    <t>8 01 03</t>
  </si>
  <si>
    <t>8 01 04</t>
  </si>
  <si>
    <t>8 01 05</t>
  </si>
  <si>
    <t>8 01 06</t>
  </si>
  <si>
    <t>8 01 07</t>
  </si>
  <si>
    <t>REKAPITULACIJA -NEUPRAVIČENI STROŠKI</t>
  </si>
  <si>
    <t>POVEZOVALNI KANAL IN ČISTILNA NAPRAVA</t>
  </si>
  <si>
    <t>Arheološko dokumentiranje ter prisotnost arheološke ekipe na terenu</t>
  </si>
  <si>
    <t>dni</t>
  </si>
  <si>
    <t>Izdelava končnega poročila</t>
  </si>
  <si>
    <t xml:space="preserve">Izdelava jaška v sestavi: betonski podstavek C12/15 1,30 x 1,30 m, višine do 0,63 m  na podložni beton d=10 cm, betonska cev fi 100 cm L= 1 m, AB konusni nastavek 100/60 cm, z vsem opažnim in drugim materialom za izvedbo jaška, vključno z izdelavo mulde. Dejanska višina jaška je določena z niveleto kanala in višino terena in se prilagaja z višino in številom betonskih cevi in pokrova (Meri se globina jaška od vrha pokrova do dna mulde!) </t>
  </si>
  <si>
    <t xml:space="preserve"> - višine do 3,0 m</t>
  </si>
  <si>
    <t xml:space="preserve">Izdelava jaška v sestavi: betonski podstavek C12/15 1,30 x 1,30 m, višine do 0,63 m  na podložni beton d=10 cm, betonska cev fi 100 cm L= 1 m, AB konusni nastavek 100/60 cm, z vsem opažnim in drugim materialom za izvedbo jaška, vključno z izdelavo mulde. Postavka vključuje tudi vse potrebne fazonske kose PVC DN 150 do 250 SN8 za izvedbo kaskade, vključno z vsem tesnilnim materialom in vsemi potrebnimi deli (glej detajl kaskadnega jaška). Dejanska višina jaška je določena z niveleto kanala in višino terena in se prilagaja z višino in številom betonskih cevi in pokrova (Meri se globina jaška od vrha pokrova do dna mulde!) </t>
  </si>
  <si>
    <t>Dobavan in vgradnja monolitne kamnite rešetke z režami širine 3 cm, ki je povozna, INOX okvirom vključno z AB vencem</t>
  </si>
  <si>
    <t>Izdelava iztočne glave (MT8.1). Postavka vključuje obbetoniranje cevi PVC DN 250 z betonom C16/20  na mestu obstoječe iztočne glave vključno z vsem potrebnim materialom</t>
  </si>
  <si>
    <t>METERNI KANAL 9</t>
  </si>
  <si>
    <t>Izdelava dodatnega priključka na BC jašek premera 1000 mm za PVC cev DN 250 mm</t>
  </si>
  <si>
    <t>9 05</t>
  </si>
  <si>
    <t>9 03 05</t>
  </si>
  <si>
    <t>9 05 01</t>
  </si>
  <si>
    <t>9 05 02</t>
  </si>
  <si>
    <t>9 05 03</t>
  </si>
  <si>
    <t>9 05 04</t>
  </si>
  <si>
    <t>METEORNI KANAL 10</t>
  </si>
  <si>
    <t>Izdelava jaška v sestavi: betonski podstavek C12/15 0,94 x 0,94 m, višine 0,25 m  na podložni beton d=10 cm, betonska cev fi 60 cm L= 1 m,  z vsem opažnim in drugim materialom za izvedbo jaška, vključno z izdelavo mulde. Dejanska višina jaška je določena z niveleto kanala in višino terena in se prilagaja z višino in številom betonskih cevi in pokrova. (Svetla višina jaška do 1.0 m)</t>
  </si>
  <si>
    <t>Izdelava dodatnega priključka na BC požiralnik premera 500 mm za PVC cev DN 200 mm</t>
  </si>
  <si>
    <t>METEORNI KANAL 11</t>
  </si>
  <si>
    <t>11 05</t>
  </si>
  <si>
    <t>11 05 01</t>
  </si>
  <si>
    <t>11 05 02</t>
  </si>
  <si>
    <t>11 05 03</t>
  </si>
  <si>
    <t>11 05 04</t>
  </si>
  <si>
    <t>METEORNA KANALIZACIJA PRIKLJUČKI</t>
  </si>
  <si>
    <t>NASTAVKI ZA ŽLEBOVE M1</t>
  </si>
  <si>
    <t>NASTAVKI ZA ŽLEBOVE M2</t>
  </si>
  <si>
    <t>NASTAVKI ZA ŽLEBOVE M3</t>
  </si>
  <si>
    <t>NASTAVKI Z AŽLEBOVE M4</t>
  </si>
  <si>
    <t>NASTAVKI ZA ŽLEBOVE M5</t>
  </si>
  <si>
    <t>NASTAVKI ZA ŽLEBOVE M6</t>
  </si>
  <si>
    <t>NASTAVKI ZA ŽLEBOVE M7</t>
  </si>
  <si>
    <t>NASTAVKI ZA ŽLEBOVE M8</t>
  </si>
  <si>
    <t>NASTAVKI ZA ŽLEBOVE M10</t>
  </si>
  <si>
    <t>NASTAVKI ZA ŽLEBOVE M11</t>
  </si>
  <si>
    <t>NASTAVKI ZA ŽLEBOVE M9</t>
  </si>
  <si>
    <t>11 03 02</t>
  </si>
  <si>
    <t>11 03 03</t>
  </si>
  <si>
    <t>11 03 04</t>
  </si>
  <si>
    <t>11 04 01</t>
  </si>
  <si>
    <t>11 04 02</t>
  </si>
  <si>
    <t>11 04 03</t>
  </si>
  <si>
    <t>11 04 04</t>
  </si>
  <si>
    <t>11 04 05</t>
  </si>
  <si>
    <t>OSTALA DELA</t>
  </si>
  <si>
    <t>široki strojni izkop zemljine III. in IV. ktg. z nakladanjem na prevozno sredstvo in odvozom na trajno deponijo po izbiri izvajalca.</t>
  </si>
  <si>
    <t xml:space="preserve"> - v zemljini III. ktg (70%)</t>
  </si>
  <si>
    <t xml:space="preserve"> - v zemljini IV. ktg (30%)</t>
  </si>
  <si>
    <t>Dobava drobljenca in izdelava nevezane nosilne plasti enakomerno zrnatega drobljenca po SIST 13242:2003, vgrajevanje in zahteve materiala po TSC 06.200:2003 iz kamnine 0-32 mm v debelini 25 cm (asfaltirane površine)</t>
  </si>
  <si>
    <t>Planiranje gramoznega nasutja s finim planiranjem z niveliranjem do natančnosti (+/- 1cm) - grederiranjem in utrditev z uvaljanjem do predpisane zbitosti - za polaganje finalnega sloja</t>
  </si>
  <si>
    <t>Dobava drobljenca in izdelava nevezane nosilne plasti enakomerno zrnatega drobljenca po SIST 13242:2003, vgrajevanje in zahteve materiala po TSC 06.200:2003; 8-16 mm (zgornji tamponski sloj) iz kamnine v debelini 5 cm vključno z dobavo ter komprimiranjem do zahtevane zbitosti</t>
  </si>
  <si>
    <t>Izdelava planuma nevezane nosilne plasti drobljenca - podloga za izvedbo povozne plasti</t>
  </si>
  <si>
    <t>Dobava gramoznega materiala in izdelava povozne plasti s frakcijo 4-8mm v debelini 3 cm</t>
  </si>
  <si>
    <t>Hladen premaz stikov med starim in novim asfaltom s polimerno emulzijo.</t>
  </si>
  <si>
    <t>Izdelava nosilne plasti bituminizirane zmesi AC 16 base A4 B 50/70 v debelini 5 cm.</t>
  </si>
  <si>
    <t>Obrizg nosilne plasti bituminizirane zmesi z emulzijo za boljši oprijem nosilne in obrabne plasti.</t>
  </si>
  <si>
    <t>Izdelava nosilne plasti bituminizirane zmesi  AC 8 surf B 50/70 A4 v debelini 3 cm.</t>
  </si>
  <si>
    <t>OSTALA DELA SKUPAJ</t>
  </si>
  <si>
    <r>
      <t>Zavarovanje območja gradbene parcele in gradbišča za čas izvajanja del do konca gradnje: postavitev opozorilnih tabel, prometne signalizacije in varnostnih trakov ter začasnih fiksnih barier na mestih, kjer je povečana možnost vdora nepooblaščenih oseb. V ceno so  zajeta tudi povečana ustrezna zavarovanja z gradbiščnimi ograjami in druga predpisana zavarovanja - vse v skladu z varnostnim načrtom, načrtom prometne ureditve v času izvajanja del po terminskem planu napredovanja del in v skladu z potrjeno organizacijo gradbišča. Dela se bodo izvajala po etapah. Predviden fiksni znesek za celoten čas gradnje. Aproksimativna velikost območja gradbene parcele: 1703 m</t>
    </r>
    <r>
      <rPr>
        <vertAlign val="superscript"/>
        <sz val="11"/>
        <rFont val="Arial"/>
        <family val="2"/>
      </rPr>
      <t>2</t>
    </r>
    <r>
      <rPr>
        <sz val="11"/>
        <rFont val="Arial"/>
        <family val="2"/>
      </rPr>
      <t>.</t>
    </r>
  </si>
  <si>
    <t>12 01</t>
  </si>
  <si>
    <t>12 02</t>
  </si>
  <si>
    <t>12 03</t>
  </si>
  <si>
    <t>12 04</t>
  </si>
  <si>
    <t>12 01 01</t>
  </si>
  <si>
    <t>12 01 02</t>
  </si>
  <si>
    <t>12 01 03</t>
  </si>
  <si>
    <t>12 01 04</t>
  </si>
  <si>
    <t>12 01 05</t>
  </si>
  <si>
    <t>12 02 01</t>
  </si>
  <si>
    <t>12 02 02</t>
  </si>
  <si>
    <t>12 02 03</t>
  </si>
  <si>
    <t>12 02 04</t>
  </si>
  <si>
    <t>12 03 01</t>
  </si>
  <si>
    <t>12 03 02</t>
  </si>
  <si>
    <t>12 03 03</t>
  </si>
  <si>
    <t>12 03 04</t>
  </si>
  <si>
    <t>12 03 05</t>
  </si>
  <si>
    <t>12 03 06</t>
  </si>
  <si>
    <t>12 03 07</t>
  </si>
  <si>
    <t>12 03 08</t>
  </si>
  <si>
    <t>12 04 01</t>
  </si>
  <si>
    <t>12 04 02</t>
  </si>
  <si>
    <t>12 04 03</t>
  </si>
  <si>
    <t>NEPREDVIDENA DELA 10%</t>
  </si>
  <si>
    <t>METEORNA KANALIZACIJA SKUPAJ</t>
  </si>
  <si>
    <t>METEORNI KANAL M1</t>
  </si>
  <si>
    <t>METEORNI KANAL M2</t>
  </si>
  <si>
    <t>METEORNI KANAL M3</t>
  </si>
  <si>
    <t>METEORNI KANAL M4</t>
  </si>
  <si>
    <t>METEORNI KANAL M5</t>
  </si>
  <si>
    <t>METEORNI KANAL M6</t>
  </si>
  <si>
    <t>METEORNI KANAL M7</t>
  </si>
  <si>
    <t>METEORNI KANAL M8</t>
  </si>
  <si>
    <t>METEORNI KANAL M9</t>
  </si>
  <si>
    <t>METEORNI KANAL M10</t>
  </si>
  <si>
    <t>METEORNI KANAL M11</t>
  </si>
  <si>
    <t xml:space="preserve">PREDDELA </t>
  </si>
  <si>
    <t>ZEMELJSKA  DELA</t>
  </si>
  <si>
    <t>MONTAŽNA IN BETONSKA DELA</t>
  </si>
  <si>
    <t>Zakoličba trase kanalizacije z niveliranjem kanala</t>
  </si>
  <si>
    <t>Naprava in postavitev gradbenih profilov (na mestih kjer se menja smer ali naklon)</t>
  </si>
  <si>
    <t>Obveščanje javnosti o izvajanju del preko časopisa in radia o zaporah in drugih ovirah za prebivalce - 1 objava v lokalnem časopisu, 1x tedensko objava na lokalnem radiu (ZA CELOTEN OBJEKT SKUPAJ)</t>
  </si>
  <si>
    <t>Zavarovanje prometa med gradnjo ZA CELOTEN KANAL z ustrezno dokumentacijo, pridobitev dovoljenja za cestno zaporo, z ureditvijo prometnega režima v času gradnje (obvestilo, zavarovanje gradbene jame in gradbišča, postavitev prometne signalizacije, postavitev zaščitne ograje, premostitvenih objektov za pešče in ostali promet). Z usmerjanjem prometa v času gradnje. Po končanih delih odstraniti prometno signalizacijo in vzpostaviti prometni režim v prvotno stanje.</t>
  </si>
  <si>
    <t>Izdelava varnostnega načrta gradbišča pred začetkom gradnje po gradbenih predpisih za vse kanale skupaj - sorazmerni del</t>
  </si>
  <si>
    <t>PREDDELA SKUPAJ:</t>
  </si>
  <si>
    <t>Rušenje obstoječih revizijskih jaškov vključno z LTŽ pokrovi, vključno z nakladanjem na prevozno sredstvo ter odvozom na trajno deponijo po izbiri izvajalca. V ceno so vključene tudi vse takse in drugi stroški, ki so povezani s trajnim deponiranjem oziroma recikliranjem</t>
  </si>
  <si>
    <t>RUŠITVENA DELA SKUPAJ:</t>
  </si>
  <si>
    <t>Izkop jarkov za kanalizacijo v terenu III in V ktg., širine dna jarka do 1.5m, globine do 2.0m, naklon brežin 70°-90° z nakladanjem na prevozno sredstvo, odvozom na trajno deponijo po izbiri izvajalca, komplet s stroški ravnanja materiala v deponiji.</t>
  </si>
  <si>
    <t>OPOMBA: V postavki je upoštevano odstranjevanje in odvoz obstoječe kanalizacije, kjer se zaradi nove ruši, po načelu polno za prazno!</t>
  </si>
  <si>
    <t xml:space="preserve"> - v terenu III ktg. (70%)</t>
  </si>
  <si>
    <t xml:space="preserve"> - v terenu V ktg. (30%)</t>
  </si>
  <si>
    <t>Planiranje dna rova kanalizacije s točnostjo +/- 1 cm</t>
  </si>
  <si>
    <t>Izdelava posteljice deb. 10 cm, obsip in zasip kanalizacijskih cevi z gramoznim materialom 4-8mm ter ročno komprimiranje v plasteh po 15 cm do višine 15 cm nad temenom cevi.</t>
  </si>
  <si>
    <t>Zasip jarka z nevezanim materialom, vgrajevanje in zahteve materiala po TSC 06.100:2003; 0-63 mm (jalovina), vključno z dobavo, komprimiranjem in finim planiranjem v plasteh do 30 cm (pod voznimi površinami)</t>
  </si>
  <si>
    <t>Zasip jarka z nevezanim materialom , vgrajevanje in zahteve materiala po TSC 06.200:2003; 0-32 mm (tampon), vključno z dobavo, komprimiranjem in finim planiranjem v plasti 25 cm (pod voznimi površinami)</t>
  </si>
  <si>
    <t>ZEMELJSKA DELA SKUPAJ:</t>
  </si>
  <si>
    <t>Dobava in polaganje PVC gladkih cevi compact komplet z vsemi koleni, standard EN 1401-1 na izvršeno peščeno podlogo v deb.10 cm, cevi fi 400 mm, trdnostni razred SN8 s priključitvijo na jaške, stiki se tesnijo z gumi tesnili</t>
  </si>
  <si>
    <t>Dobava in polaganje PVC gladkih cevi compact, standard EN 1401-1 na izvršeno peščeno podlogo v deb.10 cm, cevi fi 250 mm, trdnostni razred SN8 s priključitvijo na jaške, stiki se tesnijo z gumi tesnili</t>
  </si>
  <si>
    <t xml:space="preserve">Izdelava jaška v sestavi: betonski podstavek C12/15 1,30 x 1,30 m, višine do 0,63 m  na podložni beton d=10 cm, betonska cev fi 100 cm L= 1 m, AB konusni nastavek 100/60 cm, z vsem opažnim in drugim materialom za izvedbo jaška, vključno z izdelavo mulde. Dejanska višina jaška je določena z niveleto kanala in višino terena in se prilagaja z višino in številom betonskih cevi in pokrova - sferični jašek (Meri se globina jaška od vrha pokrova do dna mulde!) </t>
  </si>
  <si>
    <t xml:space="preserve"> - višine do 1,5 m</t>
  </si>
  <si>
    <t>Dobava in vgradnja pokrova iz litega železa po EN124 najmanj C250 vključno z AB vencem,  protihrupnim vložkom iz kompozitnega materiala, premera 600mm z odprtinami za prezračevanje (npr. REXESS CDRK 60EYX44 ali enakovreden). V postavki vključena vsa potrebna dela za postavitev pokrova na potrebno višino in nagib.</t>
  </si>
  <si>
    <t>Izdelava požiralnika s peskolovom iz BC cevi DN 500, z izkopom, zasipom, betonskim temeljem, monolitno kamnito rešetko z režami širine 3 cm, ki je povozna, INOX okvirom, obdelavo priključka na odtok, globine 1.5 m, skupaj z dobavo materiala in vsemi potrebnimi deli.</t>
  </si>
  <si>
    <t>Izdelava iztočne glave (MT1.1). Postavka vključuje obbetoniranje cevi PVC DN 400 z betonom C16/20  na mestu obstoječe iztočne glave vključno z vsem potrebnim materialom</t>
  </si>
  <si>
    <t>MONTAŽNA IN BETONSKA DELA SKUPAJ:</t>
  </si>
  <si>
    <t xml:space="preserve">Dodatna zaščita temelja ali stene objekta ob jarku. V postavko so vključena vsa dela po tehnologiji ki jo izbere izvajalec, ki preprečujejo rušenje in/ali posedanje temelja in/ali zidu objekta, kot npr: dodatno razpiranje jarka z zalitjem prostora med opažem za razpiranje in raščeno zemljino ali zidom s tekočo zalivno maso na osnovi cementa in dodatkov, ali obbetoniranjem temelja po delih, ali injektiranjem,... </t>
  </si>
  <si>
    <t xml:space="preserve">Izdelava geodetskega načrta novega stanja skladno z ZGO-1 in navodili upravljalca kanal. </t>
  </si>
  <si>
    <t>Preizkus vodotesnosti kanalizacije</t>
  </si>
  <si>
    <t>Pregled kanalizacije s kamero</t>
  </si>
  <si>
    <t>Projekt izvedenih del (4 izvodi)</t>
  </si>
  <si>
    <t>OSTALA DELA SKUPAJ:</t>
  </si>
  <si>
    <t xml:space="preserve">SKUPAJ </t>
  </si>
  <si>
    <t>Rušenje obstoječega kamnitega zidu širine do 0,5 m, višine do 1,5 m z nakladanjem materiala na prevozno sredstvo in odvozom na deponijo po izbiri izvajalca komplet z vsemi stroški deponiranja (Zid ob požiralniku z oznako M1.4)</t>
  </si>
  <si>
    <t>Dobava in polaganje PVC gladkih cevi compact komplet z vsemi koleni, standard EN 1401-1 na izvršeno peščeno podlogo v deb.10 cm, cevi fi 200 mm, trdnostni razred SN8 s priključitvijo na jaške, stiki se tesnijo z gumi tesnili</t>
  </si>
  <si>
    <t>Izdelava dodatnega priključka na BC peskolov premera 500 mm za PVC cev DN200 mm</t>
  </si>
  <si>
    <t>Izdelava AB podpornega zidu debeline 20 cm, višine od 0.3 m do 1.5 m in dolžine 6.0 m. Debelina pete zidu je 0.3 m, širina pete je 0.6 m. Postavka vključuje ves potrebni opažni material, beton C25/30, podložni beton C12/15 ter minimalno armaturo. (Zid ob peskolovu z oznako M1.4)</t>
  </si>
  <si>
    <t>Dobava in postavljanje kamnitih blokov debeline do 20 cm na betonsko podlago vključno s polnjenjenjem prostorov med kamni in grobo obdelavo fug z GCM 1:2 (obloga AB zidu).</t>
  </si>
  <si>
    <t>Dobava in montaža jeklene ograje višine 1.0 m na AB zid komplet z vsem pritrdilnim materialom in vsemi potrebnimi deli</t>
  </si>
  <si>
    <t>METEORNI KANAL 3</t>
  </si>
  <si>
    <t>VREDNOST Z DDV</t>
  </si>
  <si>
    <t xml:space="preserve">DDV 22 % </t>
  </si>
  <si>
    <t>8 00</t>
  </si>
  <si>
    <t>8 06</t>
  </si>
  <si>
    <t>TELEKOM SLOVENIJE d.d., Cigaletova 15, 1000 LJUBJANA</t>
  </si>
  <si>
    <t>ELEKTRO PRIMORSKA d.d., Erjavčeva 22, 5000 NOVA GORICA</t>
  </si>
  <si>
    <t>8 00 01</t>
  </si>
  <si>
    <t>8 00 02</t>
  </si>
  <si>
    <t>8 01 10</t>
  </si>
  <si>
    <t>8 01 11</t>
  </si>
  <si>
    <t>8 02 05</t>
  </si>
  <si>
    <t>8 02 06</t>
  </si>
  <si>
    <t>8 02 07</t>
  </si>
  <si>
    <t>8 02 08</t>
  </si>
  <si>
    <t>8 02 09</t>
  </si>
  <si>
    <t>8 02 10</t>
  </si>
  <si>
    <t>8 02 11</t>
  </si>
  <si>
    <t>8 02 12</t>
  </si>
  <si>
    <t>8 02 13</t>
  </si>
  <si>
    <t>8 02 14</t>
  </si>
  <si>
    <t>8 03 05</t>
  </si>
  <si>
    <t>8 03 06</t>
  </si>
  <si>
    <t>8 03 07</t>
  </si>
  <si>
    <t>8 03 08</t>
  </si>
  <si>
    <t>8 03 09</t>
  </si>
  <si>
    <t>8 03 10</t>
  </si>
  <si>
    <t>8 03 11</t>
  </si>
  <si>
    <t>8 03 12</t>
  </si>
  <si>
    <t>8 03 13</t>
  </si>
  <si>
    <t>8 03 14</t>
  </si>
  <si>
    <t>8 03 15</t>
  </si>
  <si>
    <t>8 03 16</t>
  </si>
  <si>
    <t>8 04 06</t>
  </si>
  <si>
    <t>8 04 07</t>
  </si>
  <si>
    <t>8 04 08</t>
  </si>
  <si>
    <t>8 04 09</t>
  </si>
  <si>
    <t>8 04 10</t>
  </si>
  <si>
    <t>8 04 11</t>
  </si>
  <si>
    <t>8 04 12</t>
  </si>
  <si>
    <t>8 04 13</t>
  </si>
  <si>
    <t>8 04 14</t>
  </si>
  <si>
    <t>8 04 15</t>
  </si>
  <si>
    <t>8 04 16</t>
  </si>
  <si>
    <t>8 04 17</t>
  </si>
  <si>
    <t>8 04 18</t>
  </si>
  <si>
    <t>8 05 02</t>
  </si>
  <si>
    <t>8 05 03</t>
  </si>
  <si>
    <t>8 05 04</t>
  </si>
  <si>
    <t>8 05 05</t>
  </si>
  <si>
    <t>8 05 06</t>
  </si>
  <si>
    <t>8 05 07</t>
  </si>
  <si>
    <t>8 05 08</t>
  </si>
  <si>
    <t>8 05 09</t>
  </si>
  <si>
    <t>8 05 10</t>
  </si>
  <si>
    <t>8 05 11</t>
  </si>
  <si>
    <t>8 05 12</t>
  </si>
  <si>
    <t>8 05 13</t>
  </si>
  <si>
    <t>8 05 14</t>
  </si>
  <si>
    <t>8 05 15</t>
  </si>
  <si>
    <t>8 05 16</t>
  </si>
  <si>
    <t>8 06 01</t>
  </si>
  <si>
    <t>8 06 02</t>
  </si>
  <si>
    <t>8 06 03</t>
  </si>
  <si>
    <t>8 06 04</t>
  </si>
  <si>
    <t>8 06 05</t>
  </si>
  <si>
    <t>8 06 06</t>
  </si>
  <si>
    <t>8 06 07</t>
  </si>
  <si>
    <t>8 06 08</t>
  </si>
  <si>
    <t>8 06 09</t>
  </si>
  <si>
    <t>8 06 10</t>
  </si>
  <si>
    <t>8 06 11</t>
  </si>
  <si>
    <t>8 06 12</t>
  </si>
  <si>
    <t>8 06 13</t>
  </si>
  <si>
    <t>8 06 14</t>
  </si>
  <si>
    <t>8 06 15</t>
  </si>
  <si>
    <t>8 06 16</t>
  </si>
  <si>
    <t>8 06 17</t>
  </si>
  <si>
    <t>8 06 18</t>
  </si>
  <si>
    <t>8 06 19</t>
  </si>
  <si>
    <t>8 06 20</t>
  </si>
  <si>
    <t>ZID ZA  RO - 1</t>
  </si>
  <si>
    <t>ZID ZA  RO - 2</t>
  </si>
  <si>
    <t>ZID ZA  RO - 6</t>
  </si>
  <si>
    <t>ZID ZA RO  - 5</t>
  </si>
  <si>
    <t>ZID ZA RO  - 4</t>
  </si>
  <si>
    <t>ZID ZA RO  - 3</t>
  </si>
  <si>
    <t>VGRADITEV OMARE RO - 1  V FASADNI ZID DOMA KRAJEVNE SKUPNOSTI</t>
  </si>
  <si>
    <t>ZID ZA ELEKTRO OMARO RO-1 SKUPAJ</t>
  </si>
  <si>
    <t>ZID ZA  RO -2  Z OBLOGO PODPORNEGA ZIDU PROTI SAMOSTANU</t>
  </si>
  <si>
    <t>ZID ZA ELEKTRO OMARO RO - 2 SKUPAJ</t>
  </si>
  <si>
    <t>ZID ZA  RO - 3  Z OBLOGO PODPORNEGA ZIDU PRED CERKVIJO</t>
  </si>
  <si>
    <t>ZID ZA ELEKTRO OMARO RO-3 SKUPAJ</t>
  </si>
  <si>
    <t>ZID ZA ELEKTRO OMARO RO - 4  NA ZAHODNI STRANI NASELJA</t>
  </si>
  <si>
    <t>ZID ZA ELEKTRO OMARO RO - 4 SKUPAJ</t>
  </si>
  <si>
    <t>ZID ZA ELEKTRO OMARO RO - 5  V GASAH</t>
  </si>
  <si>
    <t>ZID ZA ELEKTRO OMARO  RO - 5 SKUPAJ</t>
  </si>
  <si>
    <t>ZID ZA ELEKTRO OMARO RO - 6  POD STOPNICAMI</t>
  </si>
  <si>
    <t>ZID ZA ELEKTRO OMARO RO - 6  SKUPAJ</t>
  </si>
  <si>
    <t>ZIDOVI  IN UREDITVE ZA  ELEKTRO RAZDELILNE OMARE</t>
  </si>
  <si>
    <t>ZIDOVI IN UREDITVE ZA RAZDELILNE OMARE</t>
  </si>
  <si>
    <t xml:space="preserve">SKUPAJ € </t>
  </si>
  <si>
    <t>Podbijanje obstoječega AB zidu debeline do 30 cm.</t>
  </si>
  <si>
    <t>Rušenje obstoječega kamnitega zidu širine do 0,5 m, višine do 2,0 m z nakladanjem materiala na prevozno sredstvo in odvozom na deponijo po izbiri izvajalca komplet z vsemi stroški deponiranja (Zid med požiralnikoma z oznako M3.3 in M3.4)</t>
  </si>
  <si>
    <t>Izkop humusa na trasi kanalizacije v sloju debeline do 20 cm s prevozom na gradbiščno deponijo</t>
  </si>
  <si>
    <t xml:space="preserve"> - v terenu III ktg. (60%)</t>
  </si>
  <si>
    <t xml:space="preserve"> - v terenu V ktg. (40%)</t>
  </si>
  <si>
    <t>Dobava, montaža, uporaba in demontaža varovalnega opaža jarka v semi vertikalnem izkopu, tehnologije po izbiri izvajalca. Višina opažanja do 2,5 m. obračun po m1 trase kanala obojestransko razprto!</t>
  </si>
  <si>
    <t>Zasip jarka z materialom izkopa ter komprimiranje v plasteh po 30 cm (pod nevoznimi površinami)</t>
  </si>
  <si>
    <t>Nakladanje in odvoz odvečnega materiala od izkopa na deponijo po izbiri izvajalca, komplet z vsemi stroški ravnanja in trajnega deponiranja</t>
  </si>
  <si>
    <t>Dovoz iz gradbiščne deponije in raztiranje humusa v sloju debeline 20 cm</t>
  </si>
  <si>
    <t>Dobava in polaganje PVC gladkih cevi compact komplet z vsemi koleni, standard EN 1401-1 na izvršeno peščeno podlogo v deb.10 cm, cevi fi 315 mm, trdnostni razred SN8 s priključitvijo na jaške, stiki se tesnijo z gumi tesnili</t>
  </si>
  <si>
    <t>Izdelava jaška s poglobljenim dnom v sestavi: betonski podstavek C12/15 1,30 x 1,30 m, višine do 0,40 m  na podložni beton d=10 cm, betonska cev fi 80 cm L= 1 m, AB konusni nastavek 80/60 cm, z vsem opažnim in drugim materialom za izvedbo jaška. Dejanska višina jaška je določena z niveleto kanala in višino terena in se prilagaja z višino in številom betonskih cevi in pokrova. (Svetla višina jaška do 2.5 m)</t>
  </si>
  <si>
    <t xml:space="preserve"> - višine do 2,5 m</t>
  </si>
  <si>
    <t>Izdelava iztočne glave (MT3.1). Postavka vključuje obbetoniranje cevi PVC DN 400 z betonom C16/20  na mestu obstoječe iztočne glave vključno z vsem potrebnim materialom</t>
  </si>
  <si>
    <t>Izkop jarkov za kanalizacijo v terenu III in V ktg., širine dna jarka do 1.5m, globine do 2.5m, naklon brežin 70°-90° z odmetom min. 1,0 m od roba izkopa.</t>
  </si>
  <si>
    <r>
      <t>Fino planiranje, odstranjevanje kamna, sejanje travne mešanice 30 g/m</t>
    </r>
    <r>
      <rPr>
        <vertAlign val="superscript"/>
        <sz val="11"/>
        <rFont val="Arial"/>
        <family val="2"/>
      </rPr>
      <t>2</t>
    </r>
    <r>
      <rPr>
        <sz val="11"/>
        <rFont val="Arial"/>
        <family val="2"/>
      </rPr>
      <t xml:space="preserve"> in dodajanje granulat mineralnega gnojila 30 g/m</t>
    </r>
    <r>
      <rPr>
        <vertAlign val="superscript"/>
        <sz val="11"/>
        <rFont val="Arial"/>
        <family val="2"/>
      </rPr>
      <t>2</t>
    </r>
    <r>
      <rPr>
        <sz val="11"/>
        <rFont val="Arial"/>
        <family val="2"/>
      </rPr>
      <t>,  valjanjem s travnim valjarjem.</t>
    </r>
  </si>
  <si>
    <t xml:space="preserve">SKUPAJ  </t>
  </si>
  <si>
    <t>METEORNI KANAL 4</t>
  </si>
  <si>
    <t>Izkop jarkov za kanalizacijo v terenu III in V ktg., širine dna jarka do 1.0m, globine do 1.5m, naklon brežin 70°-90° z nakladanjem na prevozno sredstvo, odvozom na trajno deponijo po izbiri izvajalca, komplet s stroški ravnanja materiala v deponiji.</t>
  </si>
  <si>
    <t>4 05</t>
  </si>
  <si>
    <t>4 05 01</t>
  </si>
  <si>
    <t>4 05 02</t>
  </si>
  <si>
    <t>4 05 03</t>
  </si>
  <si>
    <t>4 05 04</t>
  </si>
  <si>
    <t>METEORNI KANAL 5</t>
  </si>
  <si>
    <t>Izkop jarkov za kanalizacijo v terenu III in V ktg., širine dna jarka do 1.0m, globine do 1.0m, naklon brežin 70°-90° z nakladanjem na prevozno sredstvo, odvozom na trajno deponijo po izbiri izvajalca, komplet s stroški ravnanja materiala v deponiji.</t>
  </si>
  <si>
    <t>Izdelava dodatnega priključka na BC peskolov premera 500 mm za PVC cev DN 200 mm</t>
  </si>
  <si>
    <t>METEORNI KANAL 6</t>
  </si>
  <si>
    <t>METEORNI KANAL 7</t>
  </si>
  <si>
    <t>7 03 01</t>
  </si>
  <si>
    <t>7 05 04</t>
  </si>
  <si>
    <t>METEORNI KANAL 8</t>
  </si>
  <si>
    <t>Izkop jarkov za kanalizacijo v terenu III in V ktg., širine dna jarka do 1.5m, globine do 2.5m, naklon brežin 70°-90° z nakladanjem na prevozno sredstvo, odvozom na trajno deponijo po izbiri izvajalca, komplet s stroški ravnanja materiala v deponiji.</t>
  </si>
  <si>
    <t>Dobava in polaganje PVC gladkih cevi compact komplet z vsemi koleni, standard EN 1401-1 na izvršeno peščeno podlogo v deb.10 cm, cevi fi 250 mm, trdnostni razred SN8 s priključitvijo na jaške, stiki se tesnijo z gumi tesnili</t>
  </si>
  <si>
    <t>Dobava in polaganje PVC gladkih cevi compact, standard EN 1401-1 na izvršeno peščeno podlogo v deb.10 cm, cevi fi 200 mm, trdnostni razred SN8 s priključitvijo na jaške, stiki se tesnijo z gumi tesnili</t>
  </si>
  <si>
    <t xml:space="preserve">Izdelava obloge betonske stene in plošče v notranjosti prostora s pocinkano podkonstrukcijo, toplotno izolacijo  8 cm steklene volne in dvakrat mavčne plošče deb. 1,25 cm. </t>
  </si>
  <si>
    <t xml:space="preserve">Izdelava zaščite vertikalne hidroizolacije z grobim in finim ometom na rabitz mreži prilepljeni na hidroizolacijo, </t>
  </si>
  <si>
    <t xml:space="preserve">Zidanje kamnite obloge deb. 15 - 20 cm, okrog izdelanega prostora za elektro omaro in ob obstoječem podpornem zidu  iz  klesanega avtohtonega kamna v značilnem vipavskem slogu, iz večjih in manjših kosov, s poudarkom na horizontalnih linijah, s fugiranjem stikov s cementno malto. </t>
  </si>
  <si>
    <t xml:space="preserve">Dobava in vgraditev preklade nad vratno odprtino iz monolitnega kamna dimenzije 170 X 30 X 20 cm. </t>
  </si>
  <si>
    <t xml:space="preserve">Dobava in vgraditev masivnih lesenih dvokrilnih vrat dimenzije 150 X 160 cm,  z lesenim podbojem in kovanim okovjem, krilo iz horizontalnih letev, v tipičnem primorskem stilu, s cilindrično ključavnico. Mere vzeti na objektu po končanih zidarskih delih. </t>
  </si>
  <si>
    <t xml:space="preserve">Dobava in vgraditev masivnih lesenih dvokrilnih vrat dimenzije 230 X 230 cm,  z lesenim podbojem in kovanim okovjem, krilo iz horizontalnih letev, v tipičnem primorskem stilu, s cilindrično ključavnico. Mere za izdelavo vzeti na objektu. </t>
  </si>
  <si>
    <t>Zasip za izvedenim temeljem in zidom s tamponom do višine obstoječega terena</t>
  </si>
  <si>
    <t xml:space="preserve">Nakladanje in odvoz materiala od rušitev na stalno deponijo v razdalji do 10 km, z vsemi stroški. </t>
  </si>
  <si>
    <t xml:space="preserve">Zasutje terena do obstoječe višine po izvedenih zidarskih delih in utrditev, tampon. </t>
  </si>
  <si>
    <t>Rušenje obstoječega podpornega zidu pred cerkvijo iz masivnega kamna deb. cca 60 cm.</t>
  </si>
  <si>
    <t xml:space="preserve">Izkopi za temelj širine 60 cm, dolžine 2,30 m, globine 80 cm, ročno delo. </t>
  </si>
  <si>
    <t xml:space="preserve">Dobava in vgrajevanje betona   C25/30 XC2 ,Dmax 22, S4, PV-II  v betonski okvir  in stropno ploščo prostora za elektro omaro. V ceni tudi armatura. </t>
  </si>
  <si>
    <t>Dobava in vgrajevanje betona   C25/30 XC2 ,Dmax 22, S4, PV-II  v betonski okvir  in stropno ploščo prostora za elektro omaro. V ceni tudi armatura.</t>
  </si>
  <si>
    <t xml:space="preserve">Izdelava betonskega temelja dimenzije 60 X 230  X 80 cm, utrditev podlage, vsa dela in material, tudi armatura. </t>
  </si>
  <si>
    <t xml:space="preserve">Izdelava betonske izravnave po rušenju dela zidu, priprava za hidroizolacijo. </t>
  </si>
  <si>
    <t>Izvedba vertikalne hidroizolacije na prirpavljeno izravnavo,   z 1 x osnovni premaz in 1 x varilni trak, z vsemi pomožnimi deli in prenosi. Hidroizolacijo na robu temeljev zavihati navzdol.</t>
  </si>
  <si>
    <t>Izdelava opaža betonskih sten okvirja , stranic, hrbtišča  in stropna plošča, .</t>
  </si>
  <si>
    <t xml:space="preserve">Dobava in vgrajevanje betona   C25/30 XC2 ,Dmax 22, S4, PV-II  v betonski okvir, hrbtišče   in stropno ploščo prostora za elektro omaro. </t>
  </si>
  <si>
    <t xml:space="preserve">Dobava in vgraditev preklade nad vratno odprtino iz monolitnega kamna dimenzije 180 X 30 X 20 cm. </t>
  </si>
  <si>
    <t xml:space="preserve">Izdelava ab podstavka za elektro omaro višine 20  - 30 cm, vsa dela. </t>
  </si>
  <si>
    <t xml:space="preserve">Popravilo ostalega dela obstoječega kamnitega zidu - izravnava, kompeltiranje z novim delom, noco fugiranje ipd. </t>
  </si>
  <si>
    <t xml:space="preserve">Dobava in vgrajevanje betona C25/30 XC2 ,Dmax 22,  S4 ,PV-II v ab temelj, v ceni tudi armatura. </t>
  </si>
  <si>
    <t xml:space="preserve">Dobava in vgraditev preklade nad vratno odprtino iz monolitnega kamna dimenzije 200 X 30 X 15 cm. </t>
  </si>
  <si>
    <t xml:space="preserve">Dobava in vgraditev zaključne kamnite police na vrhu kamnitega zidu  iz kamna peščenjak deb. 5 cm, z robom 5 cm ter odkapnim profilom. </t>
  </si>
  <si>
    <t xml:space="preserve">Dobava in vgraditev preklade nad vratno odprtino iz monolitnega kamna dimenzije 170 X 30 X 15 cm. </t>
  </si>
  <si>
    <t xml:space="preserve">Dobava in vgraditev masivnih lesenih dvokrilnih vrat dimenzije 220 X 150  cm,  z lesenim podbojem in kovanim okovjem, krilo iz horizontalnih letev, v tipičnem primorskem stilu, s cilindrično ključavnico. </t>
  </si>
  <si>
    <t xml:space="preserve">Dobava in vgraditev masivnih lesenih dvokrilnih vrat dimenzije 200 X 180 cm,  z lesenim podbojem in kovanim okovjem, krilo iz horizontalnih letev, v tipičnem primorskem stilu, s cilindrično ključavnico. Mere vzeti na objektu po končanih zidarskih delih. </t>
  </si>
  <si>
    <t xml:space="preserve">Dobava in vgraditev masivnih lesenih dvokrilnih vrat dimenzije 170 X 160 cm,  z lesenim podbojem in kovanim okovjem, krilo iz horizontalnih letev, v tipičnem primorskem stilu, s cilindrično ključavnico. </t>
  </si>
  <si>
    <t>Rušenje obstoječega podpornega zidu  in obstoječih kamnitih stopnic .</t>
  </si>
  <si>
    <t xml:space="preserve">Izkop zemljine III. - IV. ktg. za  temelje, globina izkopa do nosilnega terena. Strojni, delno ročni izkop. </t>
  </si>
  <si>
    <t>Izdelava opaža betonskih stopnic</t>
  </si>
  <si>
    <t xml:space="preserve">Dobava in vgrajevanje betona   C25/30 XC2 ,Dmax 22, S4, PV-II  stopniščno ploščo. </t>
  </si>
  <si>
    <t xml:space="preserve">Dobava in vgraditev obloge stopnic iz kamnitih plošč debeline 3 cm, nastopna ploskev in zrcalna ploskev, kamen štokan z zaobljenim robom in previsom,  dimenzije stopnic 30/15/120 cm. </t>
  </si>
  <si>
    <t>Dobava in montaža enostavne kovinske ograje iz pocinkanih fe profilov barvanih v antracitno temno barvo - lamele 5 x 1 cm, držalo z zaključkom  iz štokane lamele 5 X 1 cm, vertikalni nosilci 5 x 5 cm, spodnja pasnica 5 x 1 cm.</t>
  </si>
  <si>
    <t xml:space="preserve">Zidanje stranic stopnišča iz enostransko klesanega masivnega avtohtonega kamna v značilnem vipavskem slogu, iz večjih in manjših kosov, s poudarkom na horizonltanih linijah, s fugiranjem stikov s cementno malto. </t>
  </si>
  <si>
    <t xml:space="preserve">Rušenje  odprtine v obstoječem fasadnem zidu objekta Krajevnih skupnosti , zid debeline cca 50 cm, odprtina dimenzije 230 X 230 cm nad terenom ; rušenje do  globine - 50cm po zunanjim tlakom, zid opečno kamnite izvedbe. </t>
  </si>
  <si>
    <t xml:space="preserve">Izdelava betonskega temelja   dimenzije 50 X 230 X 50 cm, vsa dela in material, tudi armatura. </t>
  </si>
  <si>
    <t>Izdelava opaža betonskih sten okvirja , stranice in stropna plošča, zadnja stranica dvostranski opaž proti  notranjemu prostoru.</t>
  </si>
  <si>
    <t xml:space="preserve">Izkopi za temelj širine 50 cm, dolžine 8,50 m, globine 60 cm, ročno delo. </t>
  </si>
  <si>
    <t xml:space="preserve">Izdelava betonskega temelja  ob obstoječem podpornem zidu,  dimenzije 50 X 850  X 60 cm, utrditev podlage, vsa dela in material, tudi armatura. </t>
  </si>
  <si>
    <t>m</t>
  </si>
  <si>
    <t>SKUPAJ</t>
  </si>
  <si>
    <t>2 01</t>
  </si>
  <si>
    <t>2 01 01</t>
  </si>
  <si>
    <t>2 01 02</t>
  </si>
  <si>
    <t>2 01 03</t>
  </si>
  <si>
    <t>2 01 04</t>
  </si>
  <si>
    <t>2 01 05</t>
  </si>
  <si>
    <t>2 01 06</t>
  </si>
  <si>
    <t>2 01 07</t>
  </si>
  <si>
    <t>2 01 08</t>
  </si>
  <si>
    <t>2 01 09</t>
  </si>
  <si>
    <t>3 01</t>
  </si>
  <si>
    <t>3 02</t>
  </si>
  <si>
    <t>3 03</t>
  </si>
  <si>
    <t>3 04</t>
  </si>
  <si>
    <t>3 05</t>
  </si>
  <si>
    <t>3 01 01</t>
  </si>
  <si>
    <t>3 01 02</t>
  </si>
  <si>
    <t>3 01 03</t>
  </si>
  <si>
    <t>3 01 04</t>
  </si>
  <si>
    <t>3 01 05</t>
  </si>
  <si>
    <t>3 01 06</t>
  </si>
  <si>
    <t>3 01 07</t>
  </si>
  <si>
    <t>3 01 08</t>
  </si>
  <si>
    <t>3 01 09</t>
  </si>
  <si>
    <t>3 02 01</t>
  </si>
  <si>
    <t>3 02 02</t>
  </si>
  <si>
    <t>3 02 03</t>
  </si>
  <si>
    <t>3 02 04</t>
  </si>
  <si>
    <t>3 03 01</t>
  </si>
  <si>
    <t>3 03 02</t>
  </si>
  <si>
    <t>3 03 03</t>
  </si>
  <si>
    <t>3 03 04</t>
  </si>
  <si>
    <t>3 03 05</t>
  </si>
  <si>
    <t>3 03 06</t>
  </si>
  <si>
    <t>3 03 07</t>
  </si>
  <si>
    <t>3 03 08</t>
  </si>
  <si>
    <t>3 03 09</t>
  </si>
  <si>
    <t>3 03 10</t>
  </si>
  <si>
    <t>3 03 11</t>
  </si>
  <si>
    <t>3 04 01</t>
  </si>
  <si>
    <t>3 04 02</t>
  </si>
  <si>
    <t>3 04 03</t>
  </si>
  <si>
    <t>3 04 04</t>
  </si>
  <si>
    <t>3 04 05</t>
  </si>
  <si>
    <t>3 04 06</t>
  </si>
  <si>
    <t>3 04 07</t>
  </si>
  <si>
    <t>3 05 01</t>
  </si>
  <si>
    <t>3 05 02</t>
  </si>
  <si>
    <t>3 05 03</t>
  </si>
  <si>
    <t>3 05 04</t>
  </si>
  <si>
    <t>4 01</t>
  </si>
  <si>
    <t>4 01 01</t>
  </si>
  <si>
    <t>4 01 02</t>
  </si>
  <si>
    <t>4 01 03</t>
  </si>
  <si>
    <t>4 01 04</t>
  </si>
  <si>
    <t>4 01 05</t>
  </si>
  <si>
    <t>4 01 06</t>
  </si>
  <si>
    <t>4 01 07</t>
  </si>
  <si>
    <t>INVESTITOR:</t>
  </si>
  <si>
    <t>OBJEKT:</t>
  </si>
  <si>
    <t xml:space="preserve">POPIS DEL </t>
  </si>
  <si>
    <t>PROJEKTANT:</t>
  </si>
  <si>
    <t>ARHIKON d.o.o., Tovarniška cesta 2a,. 5270 AJDOVŠČINA</t>
  </si>
  <si>
    <t>ODGOVORNA OSEBA:</t>
  </si>
  <si>
    <t>NADA GOMILŠEK CURK univ.dipl.inž.arh.</t>
  </si>
  <si>
    <t>ŠT. PROJEKTA:</t>
  </si>
  <si>
    <t xml:space="preserve">ODGOVORNI VODJA PROJEKTA: </t>
  </si>
  <si>
    <t xml:space="preserve">REKAPITULACIJA </t>
  </si>
  <si>
    <t>OBČINA AJDOVŠČINA, Cesta 5. maja 6a, 5270 AJDOVŠČINA</t>
  </si>
  <si>
    <t>VIPAVSKI KRIŽ  - KOMUNALNA INFRASTRUKTURA</t>
  </si>
  <si>
    <t>0605/2013</t>
  </si>
  <si>
    <t>Ajdovščina, december  2013</t>
  </si>
  <si>
    <t>UREDITEV TLAKOVANJA ZUNANJIH POVRŠIN</t>
  </si>
  <si>
    <t>METEORNA KANALIZACIJA</t>
  </si>
  <si>
    <t>FEKALNA KANALIZACIJA</t>
  </si>
  <si>
    <t>VODOVOD</t>
  </si>
  <si>
    <t>FEKALNA KANALIZACIJA - PRIKLJUČKI</t>
  </si>
  <si>
    <t>METEORNA KANALIZACIJA - PRIKLJUČKI</t>
  </si>
  <si>
    <t>VODOVOD -  PRIKLJUČKI</t>
  </si>
  <si>
    <t>UREDITEV TLAKOVANJA ZUNANJIH JAVNIH POVRŠIN</t>
  </si>
  <si>
    <t>CESTA 1</t>
  </si>
  <si>
    <t>CESTA 2</t>
  </si>
  <si>
    <t>CESTA 3</t>
  </si>
  <si>
    <t>CESTA 4</t>
  </si>
  <si>
    <t>CESTA 5</t>
  </si>
  <si>
    <t>CESTA 6</t>
  </si>
  <si>
    <t>CESTA 7</t>
  </si>
  <si>
    <t>CESTA 8</t>
  </si>
  <si>
    <t>CESTA 9</t>
  </si>
  <si>
    <t>CESTA 10</t>
  </si>
  <si>
    <t>CESTA 11</t>
  </si>
  <si>
    <t>CESTA 12</t>
  </si>
  <si>
    <t>UREDITEV TLAKOVANJA SKUPAJ</t>
  </si>
  <si>
    <t>PREDDELA</t>
  </si>
  <si>
    <t>RUŠITVENA DELA</t>
  </si>
  <si>
    <t>BETONSKA IN DRUGA DELA</t>
  </si>
  <si>
    <t>PODPORNI ZIDOVI IN STOPNIŠČA</t>
  </si>
  <si>
    <t>URBANA OPREMA</t>
  </si>
  <si>
    <t>1.</t>
  </si>
  <si>
    <t>Izdelava in postavitev gradbiščne table v skladu z navodili in predpisanimi merami ZGO-1 (Zakona o graditvi objektov). Tabla je dopolnjena s podatki o soinvestitorjih in ostalimi zahtevanimi podatki iz razpisa iz naslova črpanja sredstev iz evropskih skladov.</t>
  </si>
  <si>
    <t xml:space="preserve">Zakoličba zemeljskih, talnih in stenskih glavnih primarnih obstoječih komunalnih in inštalacijskih vodov na območju celotne gradnje v skladu z ZGO: NN in VN elektro vodi, javna razsvetljava, telefon, vodovod, kanalizacija, podzemno hidrantno omrežje, M in F kanalizacije: posamezne zakoličbe ob prisotnosti izvajalca gradbeno obrtniških del in zemeljskih del izvedejo upravljalci posameznih vodov pred pričetkom gradnje. zakoličeno stanje mora biti zaradi dolgotrajne obnove tehnično evidentirano in predano izvajalcu v uporabo pred posegom del. Obračun se izvrši s fiksnim enkratnim zneskom za celoten čas gradnje. </t>
  </si>
  <si>
    <t>Geodetska zakoličba objekta: prenos višinskih kot za celoten poseg na terenu in zavarovanje višin in osi za celoten čas gradnje v skladu z merami PGD/PZI projekta in načrta zakoličbe. Zakoličba mora biti izvedena po navodilih geodetskega načrta in v skladu s situacijo projekta. Obračun po fakturi geometra in pripadajočih stroških figurantov. Fiksni znesek za celoten čas gradnje.</t>
  </si>
  <si>
    <t>Varni odklop ali blindiranje zemeljskih, talnih in stenskih glavnih primarnih in sekundarnih obstoječih komunalnih in inštalacijskih vodov na območju izvajanja rušitvenih del: NN in VN elektro vodi, javna razsvetljava, telefon, vodovod, kanalizacija, podzemno hidrantno omrežje, plinovod, optični kabel: posamezne odklope in blindiranje izvedejo upravljalci posameznih vodov etapno pred pričetkom izvajanja posameznega odseka gradnje skupaj z pogodbenim izvajalcem GOI del. Obračun se vrši od kompleta posamezne vrste vodov v območju lokacije rušitvenih del. Fiksni znesek za celotno gradnjo:</t>
  </si>
  <si>
    <t>Posamezne zaščite elektro, strojnih in telekomunikacijskih inštalacij v času odklaplanja iz glavnega vira napajanja.  Fiksni znesek za celotno gradnjo:</t>
  </si>
  <si>
    <t>Nepredvidena dela, ki se pojavijo pri izvajanju preddel, z vpisom v gradbeni dnevnik in potrditvijo nadzornega organa. Predvidi se 5,00 % od vrednosti vseh preddel. (od post 1 do 6)</t>
  </si>
  <si>
    <t>Obveščanje javnosti o izvajanju del preko časopisa in radia o zaporah in drugih ovirah za prebivalce - 1 objava v lokalnem časopisu, 1x tedensko objava na lokalnem radiu.</t>
  </si>
  <si>
    <t>Izdelava varnostnega načrta po ZGO-1 in določitev koordinatorja iz varstva pri delu za čas gradnje. Dela se bodo izvajala etapno na različnih lokacijah. Ocena izdelave varnostnega načrta in sprotno ažuriranje glede na dinamiko in potek del. Fiksni znesek za celoten čas gradnje.</t>
  </si>
  <si>
    <t xml:space="preserve"> PREDDELA SKUPAJ</t>
  </si>
  <si>
    <t>Strojno rezanje asfalta na lokacijah, kjer se asfaltne površine ločijo od asfalta, ki se ne odstranjuje ne glede na debelino: ločno ali ravno.</t>
  </si>
  <si>
    <t>Rušenje obstoječega asfalta v celotni debelini skupaj z nakladanjem na transportno sredsvo in odvozom na trajno deponijo po izbiri izvajalca komplet z vsemi stroški deponiranja (klasifikacijska številka odpadka: 170903)</t>
  </si>
  <si>
    <t xml:space="preserve">Rušenje obstoječih betonskih tlakov: betonskih plošč, litih betonov in podložnih betonov v celotni debelini do peščenega nasutja skupaj z nakladanjem na transportno sredstvo in odvozom na trajno deponijo po izbiri izvajalca komplet z vsemi stroški deponiranja  (klasifikacijska številka odpadka: 170101) </t>
  </si>
  <si>
    <t>Nepredvidena dela, ki se pojavijo pri izvajanju rušitvenih delih, z vpisom v gradbeni dnevnik in potrditvijo nadzornega organa. Predvidi se 5,00 % od vrednosti vseh rušitvenih del. (od post 1 do 5)</t>
  </si>
  <si>
    <t>RUŠITVENA DELA SKUPAJ</t>
  </si>
  <si>
    <t>ZEMELJSKA DELA</t>
  </si>
  <si>
    <t>široki strojni izkop zemljine III., IV. in V. ktg. z nakladanjem na prevozno sredstvo in odvozom na trajno deponijo po izbiri izvajalca.</t>
  </si>
  <si>
    <t xml:space="preserve"> - v zemljini III./IV. ktg (90%)</t>
  </si>
  <si>
    <t xml:space="preserve"> - v zemljini V. ktg (10%)</t>
  </si>
  <si>
    <t>Strojni izkop v zemljini III., IV. in IV ktg. s pravilnim odsekovanjem stranic in nakladanjem materiala na prevozno sredstvo ter odvoz na trajno deponijo po izbiri izvajalca komplet z vsemi stroški deponiranja (podporni zid)</t>
  </si>
  <si>
    <t xml:space="preserve"> - v zemljini III./IV. ktg (40%)</t>
  </si>
  <si>
    <t xml:space="preserve"> - v zemljini IV. ktg (60%)</t>
  </si>
  <si>
    <t>Izravnava dna zemeljskega površinskega platoja z utrditvijo in nabijanjem do predpisane zbitosti - 250 kN/m2.</t>
  </si>
  <si>
    <t>Zasip pred in za opornim zidom s kamnitim lomljencem v plasteh po 30 cm po TSC 06.100:2003, 0-125 mm, vključno z dobavo grobim planiranjem plasti in valjnanjem do zgoščenosti po MPP &gt; 95%.</t>
  </si>
  <si>
    <t>Dobava drobljenca in izdelava nevezane nosilne plasti enakomerno zrnatega drobljenca po SIST 13242:2003, vgrajevanje in zahteve materiala po TSC 06.200:2003 iz kamnine 0-32 mm v debelini 20 cm</t>
  </si>
  <si>
    <t xml:space="preserve">Planiranje gramoznega nasutja s finim planiranjem z niveliranjem do natančnosti (+/- 1cm) - grederiranjem in utrditev z uvaljanjem do predpisane zbitosti - za polaganje drenažnega betona. </t>
  </si>
  <si>
    <t>ZEMELJSKA DELA SKUPAJ</t>
  </si>
  <si>
    <t>Drenažni beton pod tlakovanimi površinami deb. 15 cm (mikroarmiran s polipropilenskimi vlakni)</t>
  </si>
  <si>
    <t>Izvede se betonska mešanica v sestavi - predpisan beton: 10 % pesek 0-2 mm, 10% drobljenec 4-8 mm, 80 %  drobljenec 8-16mm,  z cca 200 kg/m3 cementa. (sestavo drenažnega betona pred izdelavo potrdi geomehanik in statik).Zrna morajo biti v celoti oblita s cementnim mlekom tako, da prihaja do zlepljenja med posameznimi zrni. Vodocementni faktor znaša 0,35-0,37. Izvede se kot mikroarmiran beton z dodatkom PP vlaken. Drenažni beton je vgrajen v deb. 15 cm in izravnan za polaganje finalnega kamnitega tlaka, ki se izvede skupaj z drenažno malto.</t>
  </si>
  <si>
    <t>Dobava in polaganje plošč iz peščenjaka formatov: 20/20, 40/40, 60/60, 20/40, 40/60 in 20/60 cm - po načrtu arhitekture, debeline 8 cm. Postavka vključuje tudi dobavo in razgrinjanje drenažne malte v debelini do 3 cm. Plošče se polaga eno do druge brez vmesnega prostora. (obdelava kamna po načrtu arhitekture)</t>
  </si>
  <si>
    <t>Dobava in polaganje plošč iz kamna PIETRA PIASENTINA ali REPEN - SVETEL (po izbiri arhitekta) formata 60/60 cm, debeline 8 cm. Postavka vključuje tudi dobavo in razgrinjanje drenažne malte v debelini do 3 cm. Plošče se polaga eno do druge brez vmesnega prostora. (obdelava kamna po načrtu arhitekture)</t>
  </si>
  <si>
    <t>Dobava in polaganje plošč iz kamna PIETRA PIASENTINA ali REPEN - SVETEL (po izbiri arhitekta) formatov 20/20, 40/40, 60/60, 20/40, 40/60 in 20/60 cm - po načrtu arhitekture, debeline 8 cm. Postavka vključuje tudi dobavo in razgrinjanje drenažne malte v debelini do 3 cm. Plošče se polaga eno do druge brez vmesnega prostora. (obdelava kamna po načrtu arhitekture)</t>
  </si>
  <si>
    <t>Izdelava tlaka iz pranega betona debeline 10 cm, frakcije peska 8-16 mm. V postavko je vključena tudi vsa potrebna dela in material za izvedbo delovnih stikov in dilatacij.</t>
  </si>
  <si>
    <t>Zaščita fasade ob izdelavi in negovanju pranega betona.</t>
  </si>
  <si>
    <t>Izdelava betonskih sidrnih blokov iz betona C16/20, komplet z opažanjem, dobavo in vgrajevanjem betona, za sidranje cevovoda</t>
  </si>
  <si>
    <t>Izdelava betonskih podstavkov dim. 40x40x10cm iz betona C16/20, komplet z opažanjem, dobavo in vgrajevanjem betona, za montažo cestnih kap</t>
  </si>
  <si>
    <t>Izdelava betonskih sidrnih blokov dim. 40x20x20cm iz betona C16/20, komplet z opažanjem, dobavo in vgrajevanjem betona, za montažo nadzemnega hidranta</t>
  </si>
  <si>
    <t>Tlačni preizkus vodovoda</t>
  </si>
  <si>
    <t>Izpiranje in dezinfekcija vodovoda</t>
  </si>
  <si>
    <r>
      <t>POC. TULJAVA 1</t>
    </r>
    <r>
      <rPr>
        <vertAlign val="superscript"/>
        <sz val="11"/>
        <rFont val="Arial"/>
        <family val="2"/>
      </rPr>
      <t>1</t>
    </r>
    <r>
      <rPr>
        <sz val="11"/>
        <rFont val="Arial"/>
        <family val="2"/>
      </rPr>
      <t>/</t>
    </r>
    <r>
      <rPr>
        <vertAlign val="subscript"/>
        <sz val="11"/>
        <rFont val="Arial"/>
        <family val="2"/>
      </rPr>
      <t>2</t>
    </r>
    <r>
      <rPr>
        <sz val="11"/>
        <rFont val="Arial"/>
        <family val="2"/>
      </rPr>
      <t>''</t>
    </r>
  </si>
  <si>
    <r>
      <t>POC. KOLENO 1</t>
    </r>
    <r>
      <rPr>
        <vertAlign val="superscript"/>
        <sz val="11"/>
        <rFont val="Arial"/>
        <family val="2"/>
      </rPr>
      <t>1</t>
    </r>
    <r>
      <rPr>
        <sz val="11"/>
        <rFont val="Arial"/>
        <family val="2"/>
      </rPr>
      <t>/</t>
    </r>
    <r>
      <rPr>
        <vertAlign val="subscript"/>
        <sz val="11"/>
        <rFont val="Arial"/>
        <family val="2"/>
      </rPr>
      <t>2</t>
    </r>
    <r>
      <rPr>
        <sz val="11"/>
        <rFont val="Arial"/>
        <family val="2"/>
      </rPr>
      <t>''</t>
    </r>
  </si>
  <si>
    <r>
      <t>POC. KOLENO N/Z 1</t>
    </r>
    <r>
      <rPr>
        <vertAlign val="superscript"/>
        <sz val="11"/>
        <rFont val="Arial"/>
        <family val="2"/>
      </rPr>
      <t>1</t>
    </r>
    <r>
      <rPr>
        <sz val="11"/>
        <rFont val="Arial"/>
        <family val="2"/>
      </rPr>
      <t>/</t>
    </r>
    <r>
      <rPr>
        <vertAlign val="subscript"/>
        <sz val="11"/>
        <rFont val="Arial"/>
        <family val="2"/>
      </rPr>
      <t>2</t>
    </r>
    <r>
      <rPr>
        <sz val="11"/>
        <rFont val="Arial"/>
        <family val="2"/>
      </rPr>
      <t>''</t>
    </r>
  </si>
  <si>
    <t xml:space="preserve"> - v terenu III ktg. (50%)</t>
  </si>
  <si>
    <t xml:space="preserve"> - v terenu V ktg. (50%)</t>
  </si>
  <si>
    <t>FFK DN 80/11,25°</t>
  </si>
  <si>
    <t>FFK DN 80/22,5°</t>
  </si>
  <si>
    <t>X DN 100</t>
  </si>
  <si>
    <t>MMK DN 100/45°</t>
  </si>
  <si>
    <t>MMA DN 100/80</t>
  </si>
  <si>
    <t>podzemni hidrant DN 80</t>
  </si>
  <si>
    <t>ovalna cestna kapa</t>
  </si>
  <si>
    <t>Izdelava betonskih podstavkov dim. 40x40x10cm iz betona C16/20, komplet z opažanjem, dobavo in vgrajevanjem betona, za montažo cestnih kap.</t>
  </si>
  <si>
    <t>Izdelava betonskih sidrnih blokov dim. 40x20x20cm iz betona C16/20, komplet z opažanjem, dobavo in vgrajevanjem betona, za montažo podzemnega hidranta</t>
  </si>
  <si>
    <r>
      <t xml:space="preserve">POC. TULJAVA </t>
    </r>
    <r>
      <rPr>
        <vertAlign val="superscript"/>
        <sz val="11"/>
        <rFont val="Arial"/>
        <family val="2"/>
      </rPr>
      <t>3</t>
    </r>
    <r>
      <rPr>
        <sz val="11"/>
        <rFont val="Arial"/>
        <family val="2"/>
      </rPr>
      <t>/</t>
    </r>
    <r>
      <rPr>
        <vertAlign val="subscript"/>
        <sz val="11"/>
        <rFont val="Arial"/>
        <family val="2"/>
      </rPr>
      <t>4</t>
    </r>
    <r>
      <rPr>
        <sz val="11"/>
        <rFont val="Arial"/>
        <family val="2"/>
      </rPr>
      <t>''</t>
    </r>
  </si>
  <si>
    <r>
      <t xml:space="preserve">POC. KOLENO </t>
    </r>
    <r>
      <rPr>
        <vertAlign val="superscript"/>
        <sz val="11"/>
        <rFont val="Arial"/>
        <family val="2"/>
      </rPr>
      <t>3</t>
    </r>
    <r>
      <rPr>
        <sz val="11"/>
        <rFont val="Arial"/>
        <family val="2"/>
      </rPr>
      <t>/</t>
    </r>
    <r>
      <rPr>
        <vertAlign val="subscript"/>
        <sz val="11"/>
        <rFont val="Arial"/>
        <family val="2"/>
      </rPr>
      <t>4</t>
    </r>
    <r>
      <rPr>
        <sz val="11"/>
        <rFont val="Arial"/>
        <family val="2"/>
      </rPr>
      <t>''</t>
    </r>
  </si>
  <si>
    <r>
      <t xml:space="preserve">POC. KOLENO N/Z </t>
    </r>
    <r>
      <rPr>
        <vertAlign val="superscript"/>
        <sz val="11"/>
        <rFont val="Arial"/>
        <family val="2"/>
      </rPr>
      <t>3</t>
    </r>
    <r>
      <rPr>
        <sz val="11"/>
        <rFont val="Arial"/>
        <family val="2"/>
      </rPr>
      <t>/</t>
    </r>
    <r>
      <rPr>
        <vertAlign val="subscript"/>
        <sz val="11"/>
        <rFont val="Arial"/>
        <family val="2"/>
      </rPr>
      <t>4</t>
    </r>
    <r>
      <rPr>
        <sz val="11"/>
        <rFont val="Arial"/>
        <family val="2"/>
      </rPr>
      <t>''</t>
    </r>
  </si>
  <si>
    <t xml:space="preserve"> - v terenu III ktg. (55%)</t>
  </si>
  <si>
    <t xml:space="preserve"> - v terenu V ktg. (45%)</t>
  </si>
  <si>
    <r>
      <t>Prenašanje  in spuščanje v jarek plastificiranih pocinkanih cevi 1</t>
    </r>
    <r>
      <rPr>
        <vertAlign val="superscript"/>
        <sz val="11"/>
        <rFont val="Arial"/>
        <family val="2"/>
      </rPr>
      <t>1</t>
    </r>
    <r>
      <rPr>
        <sz val="11"/>
        <rFont val="Arial"/>
        <family val="2"/>
      </rPr>
      <t>/</t>
    </r>
    <r>
      <rPr>
        <vertAlign val="subscript"/>
        <sz val="11"/>
        <rFont val="Arial"/>
        <family val="2"/>
      </rPr>
      <t>2</t>
    </r>
    <r>
      <rPr>
        <sz val="11"/>
        <rFont val="Arial"/>
        <family val="2"/>
      </rPr>
      <t>'', z dobavo, montažo in vsem potrebnim materialom</t>
    </r>
  </si>
  <si>
    <r>
      <t>POC. T KOS 1</t>
    </r>
    <r>
      <rPr>
        <vertAlign val="superscript"/>
        <sz val="11"/>
        <rFont val="Arial"/>
        <family val="2"/>
      </rPr>
      <t>1</t>
    </r>
    <r>
      <rPr>
        <sz val="11"/>
        <rFont val="Arial"/>
        <family val="2"/>
      </rPr>
      <t>/</t>
    </r>
    <r>
      <rPr>
        <vertAlign val="subscript"/>
        <sz val="11"/>
        <rFont val="Arial"/>
        <family val="2"/>
      </rPr>
      <t>2</t>
    </r>
    <r>
      <rPr>
        <sz val="11"/>
        <rFont val="Arial"/>
        <family val="2"/>
      </rPr>
      <t>''</t>
    </r>
  </si>
  <si>
    <r>
      <t>POC. R KOS 1</t>
    </r>
    <r>
      <rPr>
        <vertAlign val="superscript"/>
        <sz val="11"/>
        <rFont val="Arial"/>
        <family val="2"/>
      </rPr>
      <t>1</t>
    </r>
    <r>
      <rPr>
        <sz val="11"/>
        <rFont val="Arial"/>
        <family val="2"/>
      </rPr>
      <t>/</t>
    </r>
    <r>
      <rPr>
        <vertAlign val="subscript"/>
        <sz val="11"/>
        <rFont val="Arial"/>
        <family val="2"/>
      </rPr>
      <t>2</t>
    </r>
    <r>
      <rPr>
        <sz val="11"/>
        <rFont val="Arial"/>
        <family val="2"/>
      </rPr>
      <t xml:space="preserve">'' - </t>
    </r>
    <r>
      <rPr>
        <vertAlign val="superscript"/>
        <sz val="11"/>
        <rFont val="Arial"/>
        <family val="2"/>
      </rPr>
      <t>3</t>
    </r>
    <r>
      <rPr>
        <sz val="11"/>
        <rFont val="Arial"/>
        <family val="2"/>
      </rPr>
      <t>/</t>
    </r>
    <r>
      <rPr>
        <vertAlign val="subscript"/>
        <sz val="11"/>
        <rFont val="Arial"/>
        <family val="2"/>
      </rPr>
      <t>4</t>
    </r>
    <r>
      <rPr>
        <sz val="11"/>
        <rFont val="Arial"/>
        <family val="2"/>
      </rPr>
      <t>''</t>
    </r>
  </si>
  <si>
    <r>
      <t>ČEP 1</t>
    </r>
    <r>
      <rPr>
        <vertAlign val="superscript"/>
        <sz val="11"/>
        <rFont val="Arial"/>
        <family val="2"/>
      </rPr>
      <t>1</t>
    </r>
    <r>
      <rPr>
        <sz val="11"/>
        <rFont val="Arial"/>
        <family val="2"/>
      </rPr>
      <t>/</t>
    </r>
    <r>
      <rPr>
        <vertAlign val="subscript"/>
        <sz val="11"/>
        <rFont val="Arial"/>
        <family val="2"/>
      </rPr>
      <t>2</t>
    </r>
    <r>
      <rPr>
        <sz val="11"/>
        <rFont val="Arial"/>
        <family val="2"/>
      </rPr>
      <t>''</t>
    </r>
  </si>
  <si>
    <r>
      <t>KROGELNI VENTIL 1</t>
    </r>
    <r>
      <rPr>
        <vertAlign val="superscript"/>
        <sz val="11"/>
        <rFont val="Arial"/>
        <family val="2"/>
      </rPr>
      <t>1</t>
    </r>
    <r>
      <rPr>
        <sz val="11"/>
        <rFont val="Arial"/>
        <family val="2"/>
      </rPr>
      <t>/</t>
    </r>
    <r>
      <rPr>
        <vertAlign val="subscript"/>
        <sz val="11"/>
        <rFont val="Arial"/>
        <family val="2"/>
      </rPr>
      <t>2</t>
    </r>
    <r>
      <rPr>
        <sz val="11"/>
        <rFont val="Arial"/>
        <family val="2"/>
      </rPr>
      <t>''</t>
    </r>
  </si>
  <si>
    <t>Izkop jarkov za vodovod v terenu III in V ktg., širine dna jarka do 1.0m, globine do 2.5m, naklon brežin 70°-90° z nakladanjem na prevozno sredstvo, odvozom na trajno deponijo po izbiri izvajalca, komplet s stroški ravnanja materiala v deponiji</t>
  </si>
  <si>
    <t>Dobava, montaža, uporaba in demontaža varovalnega opaža jarka v semi vertikalnem izkopu, tehnologije po izbiri izvajalca. Višina opažanja do 2,5 m. Obračun po m1 trase cevovoda obojestransko razprto!</t>
  </si>
  <si>
    <t>T DN 100/80</t>
  </si>
  <si>
    <t>MMB DN 100</t>
  </si>
  <si>
    <t>FFR DN 100/80/200</t>
  </si>
  <si>
    <t>Prenašanje  in spuščanje v jarek plastificiranih pocinkanih cevi 1'', z dobavo, montažo in vsem potrebnim materialom</t>
  </si>
  <si>
    <t>POC. T KOS 1''</t>
  </si>
</sst>
</file>

<file path=xl/styles.xml><?xml version="1.0" encoding="utf-8"?>
<styleSheet xmlns="http://schemas.openxmlformats.org/spreadsheetml/2006/main">
  <numFmts count="8">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s>
  <fonts count="52">
    <font>
      <sz val="10"/>
      <name val="Arial CE"/>
      <family val="2"/>
    </font>
    <font>
      <sz val="11"/>
      <color indexed="55"/>
      <name val="Calibri"/>
      <family val="2"/>
    </font>
    <font>
      <sz val="12"/>
      <name val="Arial CE"/>
      <family val="2"/>
    </font>
    <font>
      <b/>
      <sz val="12"/>
      <name val="Arial CE"/>
      <family val="2"/>
    </font>
    <font>
      <b/>
      <sz val="16"/>
      <name val="Arial CE"/>
      <family val="2"/>
    </font>
    <font>
      <sz val="11"/>
      <name val="Arial CE"/>
      <family val="2"/>
    </font>
    <font>
      <b/>
      <sz val="11"/>
      <name val="Arial CE"/>
      <family val="2"/>
    </font>
    <font>
      <b/>
      <sz val="8"/>
      <name val="Arial CE"/>
      <family val="2"/>
    </font>
    <font>
      <sz val="10"/>
      <name val="Arial"/>
      <family val="2"/>
    </font>
    <font>
      <b/>
      <sz val="10"/>
      <name val="Arial CE"/>
      <family val="0"/>
    </font>
    <font>
      <sz val="11"/>
      <name val="Times New Roman"/>
      <family val="1"/>
    </font>
    <font>
      <sz val="8"/>
      <name val="Arial CE"/>
      <family val="2"/>
    </font>
    <font>
      <sz val="11"/>
      <name val="Arial"/>
      <family val="2"/>
    </font>
    <font>
      <sz val="11"/>
      <color indexed="55"/>
      <name val="Arial CE"/>
      <family val="2"/>
    </font>
    <font>
      <b/>
      <sz val="16"/>
      <color indexed="55"/>
      <name val="Arial CE"/>
      <family val="2"/>
    </font>
    <font>
      <b/>
      <sz val="12"/>
      <color indexed="55"/>
      <name val="Arial CE"/>
      <family val="2"/>
    </font>
    <font>
      <sz val="12"/>
      <color indexed="55"/>
      <name val="Arial CE"/>
      <family val="2"/>
    </font>
    <font>
      <b/>
      <sz val="22"/>
      <name val="Arial CE"/>
      <family val="0"/>
    </font>
    <font>
      <vertAlign val="superscript"/>
      <sz val="11"/>
      <name val="Arial"/>
      <family val="2"/>
    </font>
    <font>
      <sz val="10"/>
      <color indexed="45"/>
      <name val="Arial CE"/>
      <family val="2"/>
    </font>
    <font>
      <b/>
      <sz val="12"/>
      <color indexed="31"/>
      <name val="Arial CE"/>
      <family val="0"/>
    </font>
    <font>
      <b/>
      <sz val="11"/>
      <name val="Arial"/>
      <family val="2"/>
    </font>
    <font>
      <sz val="11"/>
      <color indexed="45"/>
      <name val="Arial"/>
      <family val="2"/>
    </font>
    <font>
      <b/>
      <sz val="12"/>
      <color indexed="45"/>
      <name val="Arial CE"/>
      <family val="0"/>
    </font>
    <font>
      <b/>
      <sz val="11"/>
      <color indexed="55"/>
      <name val="Arial CE"/>
      <family val="2"/>
    </font>
    <font>
      <sz val="11"/>
      <name val="Arial Narrow"/>
      <family val="2"/>
    </font>
    <font>
      <b/>
      <sz val="11"/>
      <name val="Arial Narrow"/>
      <family val="2"/>
    </font>
    <font>
      <sz val="11"/>
      <color indexed="45"/>
      <name val="Arial Narrow"/>
      <family val="2"/>
    </font>
    <font>
      <sz val="9"/>
      <name val="Arial"/>
      <family val="2"/>
    </font>
    <font>
      <b/>
      <sz val="12"/>
      <name val="Arial"/>
      <family val="2"/>
    </font>
    <font>
      <sz val="11"/>
      <color indexed="21"/>
      <name val="Arial"/>
      <family val="2"/>
    </font>
    <font>
      <vertAlign val="subscript"/>
      <sz val="11"/>
      <name val="Arial"/>
      <family val="2"/>
    </font>
    <font>
      <sz val="11"/>
      <name val="Symbol"/>
      <family val="2"/>
    </font>
    <font>
      <vertAlign val="superscript"/>
      <sz val="11"/>
      <name val="Arial CE"/>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55"/>
      <name val="Calibri"/>
      <family val="2"/>
    </font>
    <font>
      <b/>
      <sz val="11"/>
      <color indexed="44"/>
      <name val="Calibri"/>
      <family val="2"/>
    </font>
    <font>
      <sz val="11"/>
      <color indexed="44"/>
      <name val="Calibri"/>
      <family val="2"/>
    </font>
    <font>
      <b/>
      <sz val="11"/>
      <color indexed="23"/>
      <name val="Calibri"/>
      <family val="2"/>
    </font>
    <font>
      <sz val="11"/>
      <color indexed="45"/>
      <name val="Calibri"/>
      <family val="2"/>
    </font>
    <font>
      <i/>
      <sz val="11"/>
      <color indexed="15"/>
      <name val="Calibri"/>
      <family val="2"/>
    </font>
    <font>
      <sz val="11"/>
      <color indexed="23"/>
      <name val="Calibri"/>
      <family val="2"/>
    </font>
    <font>
      <u val="single"/>
      <sz val="10"/>
      <color indexed="12"/>
      <name val="Arial CE"/>
      <family val="2"/>
    </font>
    <font>
      <u val="single"/>
      <sz val="10"/>
      <color indexed="36"/>
      <name val="Arial CE"/>
      <family val="2"/>
    </font>
    <font>
      <b/>
      <sz val="10"/>
      <name val="Arial"/>
      <family val="2"/>
    </font>
  </fonts>
  <fills count="15">
    <fill>
      <patternFill/>
    </fill>
    <fill>
      <patternFill patternType="gray125"/>
    </fill>
    <fill>
      <patternFill patternType="solid">
        <fgColor indexed="19"/>
        <bgColor indexed="64"/>
      </patternFill>
    </fill>
    <fill>
      <patternFill patternType="solid">
        <fgColor indexed="39"/>
        <bgColor indexed="64"/>
      </patternFill>
    </fill>
    <fill>
      <patternFill patternType="solid">
        <fgColor indexed="18"/>
        <bgColor indexed="64"/>
      </patternFill>
    </fill>
    <fill>
      <patternFill patternType="solid">
        <fgColor indexed="23"/>
        <bgColor indexed="64"/>
      </patternFill>
    </fill>
    <fill>
      <patternFill patternType="solid">
        <fgColor indexed="21"/>
        <bgColor indexed="64"/>
      </patternFill>
    </fill>
    <fill>
      <patternFill patternType="solid">
        <fgColor indexed="35"/>
        <bgColor indexed="64"/>
      </patternFill>
    </fill>
    <fill>
      <patternFill patternType="solid">
        <fgColor indexed="14"/>
        <bgColor indexed="64"/>
      </patternFill>
    </fill>
    <fill>
      <patternFill patternType="solid">
        <fgColor indexed="41"/>
        <bgColor indexed="64"/>
      </patternFill>
    </fill>
    <fill>
      <patternFill patternType="solid">
        <fgColor indexed="45"/>
        <bgColor indexed="64"/>
      </patternFill>
    </fill>
    <fill>
      <patternFill patternType="solid">
        <fgColor indexed="49"/>
        <bgColor indexed="64"/>
      </patternFill>
    </fill>
    <fill>
      <patternFill patternType="solid">
        <fgColor indexed="46"/>
        <bgColor indexed="64"/>
      </patternFill>
    </fill>
    <fill>
      <patternFill patternType="solid">
        <fgColor indexed="37"/>
        <bgColor indexed="64"/>
      </patternFill>
    </fill>
    <fill>
      <patternFill patternType="solid">
        <fgColor indexed="47"/>
        <bgColor indexed="64"/>
      </patternFill>
    </fill>
  </fills>
  <borders count="13">
    <border>
      <left/>
      <right/>
      <top/>
      <bottom/>
      <diagonal/>
    </border>
    <border>
      <left style="thin">
        <color indexed="15"/>
      </left>
      <right style="thin">
        <color indexed="15"/>
      </right>
      <top style="thin">
        <color indexed="15"/>
      </top>
      <bottom style="thin">
        <color indexed="15"/>
      </bottom>
    </border>
    <border>
      <left style="double">
        <color indexed="55"/>
      </left>
      <right style="double">
        <color indexed="55"/>
      </right>
      <top style="double">
        <color indexed="55"/>
      </top>
      <bottom style="double">
        <color indexed="55"/>
      </bottom>
    </border>
    <border>
      <left>
        <color indexed="63"/>
      </left>
      <right>
        <color indexed="63"/>
      </right>
      <top>
        <color indexed="63"/>
      </top>
      <bottom style="thick">
        <color indexed="41"/>
      </bottom>
    </border>
    <border>
      <left>
        <color indexed="63"/>
      </left>
      <right>
        <color indexed="63"/>
      </right>
      <top>
        <color indexed="63"/>
      </top>
      <bottom style="thick">
        <color indexed="19"/>
      </bottom>
    </border>
    <border>
      <left>
        <color indexed="63"/>
      </left>
      <right>
        <color indexed="63"/>
      </right>
      <top>
        <color indexed="63"/>
      </top>
      <bottom style="medium">
        <color indexed="19"/>
      </bottom>
    </border>
    <border>
      <left>
        <color indexed="63"/>
      </left>
      <right>
        <color indexed="63"/>
      </right>
      <top>
        <color indexed="63"/>
      </top>
      <bottom style="double">
        <color indexed="44"/>
      </bottom>
    </border>
    <border>
      <left style="thin">
        <color indexed="14"/>
      </left>
      <right style="thin">
        <color indexed="14"/>
      </right>
      <top style="thin">
        <color indexed="14"/>
      </top>
      <bottom style="thin">
        <color indexed="14"/>
      </bottom>
    </border>
    <border>
      <left style="thin">
        <color indexed="55"/>
      </left>
      <right style="thin">
        <color indexed="55"/>
      </right>
      <top style="thin">
        <color indexed="55"/>
      </top>
      <bottom style="thin">
        <color indexed="55"/>
      </bottom>
    </border>
    <border>
      <left>
        <color indexed="63"/>
      </left>
      <right>
        <color indexed="63"/>
      </right>
      <top style="thin">
        <color indexed="41"/>
      </top>
      <bottom style="double">
        <color indexed="41"/>
      </bottom>
    </border>
    <border>
      <left style="thin"/>
      <right/>
      <top style="thin"/>
      <bottom style="thin"/>
    </border>
    <border>
      <left/>
      <right/>
      <top style="thin"/>
      <bottom style="thin"/>
    </border>
    <border>
      <left/>
      <right style="thin"/>
      <top style="thin"/>
      <bottom style="thin"/>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48" fillId="2"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39" fillId="13" borderId="0" applyNumberFormat="0" applyBorder="0" applyAlignment="0" applyProtection="0"/>
    <xf numFmtId="0" fontId="43" fillId="5" borderId="1" applyNumberFormat="0" applyAlignment="0" applyProtection="0"/>
    <xf numFmtId="0" fontId="45" fillId="14" borderId="2" applyNumberFormat="0" applyAlignment="0" applyProtection="0"/>
    <xf numFmtId="0" fontId="47" fillId="0" borderId="0" applyNumberFormat="0" applyFill="0" applyBorder="0" applyAlignment="0" applyProtection="0"/>
    <xf numFmtId="0" fontId="38" fillId="2"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9" fillId="0" borderId="0" applyNumberFormat="0" applyFill="0" applyBorder="0" applyAlignment="0" applyProtection="0"/>
    <xf numFmtId="0" fontId="41" fillId="3" borderId="1" applyNumberFormat="0" applyAlignment="0" applyProtection="0"/>
    <xf numFmtId="0" fontId="44" fillId="0" borderId="6" applyNumberFormat="0" applyFill="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8" fillId="0" borderId="0">
      <alignment/>
      <protection/>
    </xf>
    <xf numFmtId="0" fontId="1" fillId="0" borderId="0">
      <alignment/>
      <protection/>
    </xf>
    <xf numFmtId="49" fontId="0" fillId="0" borderId="0">
      <alignment/>
      <protection/>
    </xf>
    <xf numFmtId="0" fontId="1" fillId="0" borderId="0">
      <alignment/>
      <protection/>
    </xf>
    <xf numFmtId="0" fontId="1" fillId="0" borderId="0">
      <alignment/>
      <protection/>
    </xf>
    <xf numFmtId="0" fontId="10" fillId="0" borderId="0">
      <alignment/>
      <protection/>
    </xf>
    <xf numFmtId="0" fontId="40" fillId="7" borderId="0" applyNumberFormat="0" applyBorder="0" applyAlignment="0" applyProtection="0"/>
    <xf numFmtId="0" fontId="0" fillId="4" borderId="7" applyNumberFormat="0" applyFont="0" applyAlignment="0" applyProtection="0"/>
    <xf numFmtId="0" fontId="50"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2" fillId="5" borderId="8" applyNumberFormat="0" applyAlignment="0" applyProtection="0"/>
    <xf numFmtId="0" fontId="0" fillId="0" borderId="0">
      <alignment/>
      <protection/>
    </xf>
    <xf numFmtId="0" fontId="34" fillId="0" borderId="0" applyNumberFormat="0" applyFill="0" applyBorder="0" applyAlignment="0" applyProtection="0"/>
    <xf numFmtId="0" fontId="4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0" applyNumberFormat="0" applyFill="0" applyBorder="0" applyAlignment="0" applyProtection="0"/>
  </cellStyleXfs>
  <cellXfs count="266">
    <xf numFmtId="0" fontId="0" fillId="0" borderId="0" xfId="0" applyAlignment="1">
      <alignment/>
    </xf>
    <xf numFmtId="0" fontId="4" fillId="0" borderId="0" xfId="0" applyFont="1" applyBorder="1" applyAlignment="1" applyProtection="1">
      <alignment horizontal="left" vertical="top" wrapText="1"/>
      <protection/>
    </xf>
    <xf numFmtId="4" fontId="4" fillId="0" borderId="0" xfId="0" applyNumberFormat="1" applyFont="1" applyBorder="1" applyAlignment="1" applyProtection="1">
      <alignment horizontal="right"/>
      <protection/>
    </xf>
    <xf numFmtId="0" fontId="7" fillId="0" borderId="0" xfId="0" applyFont="1" applyBorder="1" applyAlignment="1" applyProtection="1">
      <alignment horizontal="right"/>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4" fontId="7" fillId="0" borderId="0" xfId="0" applyNumberFormat="1" applyFont="1" applyBorder="1" applyAlignment="1" applyProtection="1">
      <alignment horizontal="right"/>
      <protection/>
    </xf>
    <xf numFmtId="0" fontId="6" fillId="0" borderId="0"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wrapText="1"/>
      <protection/>
    </xf>
    <xf numFmtId="0" fontId="6" fillId="0" borderId="0" xfId="0" applyFont="1" applyFill="1" applyBorder="1" applyAlignment="1" applyProtection="1">
      <alignment horizontal="left"/>
      <protection/>
    </xf>
    <xf numFmtId="0" fontId="5" fillId="0" borderId="0" xfId="0" applyFont="1" applyFill="1" applyBorder="1" applyAlignment="1" applyProtection="1">
      <alignment/>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4" fontId="6" fillId="0" borderId="0" xfId="0" applyNumberFormat="1" applyFont="1" applyFill="1" applyBorder="1" applyAlignment="1" applyProtection="1">
      <alignment horizontal="right"/>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4" fontId="3" fillId="0" borderId="0" xfId="0" applyNumberFormat="1" applyFont="1" applyFill="1" applyBorder="1" applyAlignment="1" applyProtection="1">
      <alignment horizontal="right"/>
      <protection/>
    </xf>
    <xf numFmtId="0" fontId="5"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protection/>
    </xf>
    <xf numFmtId="4" fontId="5" fillId="0" borderId="0" xfId="0" applyNumberFormat="1" applyFont="1" applyBorder="1" applyAlignment="1" applyProtection="1">
      <alignment horizontal="justify" wrapText="1"/>
      <protection/>
    </xf>
    <xf numFmtId="0" fontId="4" fillId="0" borderId="0" xfId="0" applyFont="1" applyBorder="1" applyAlignment="1" applyProtection="1">
      <alignment horizontal="left" vertical="top"/>
      <protection/>
    </xf>
    <xf numFmtId="0" fontId="6" fillId="0" borderId="0" xfId="0" applyFont="1" applyBorder="1" applyAlignment="1" applyProtection="1">
      <alignment horizontal="left" vertical="top"/>
      <protection/>
    </xf>
    <xf numFmtId="0" fontId="6" fillId="0" borderId="0" xfId="0" applyFont="1" applyBorder="1" applyAlignment="1" applyProtection="1">
      <alignment horizontal="left" vertical="top" wrapText="1"/>
      <protection/>
    </xf>
    <xf numFmtId="4" fontId="6" fillId="0" borderId="0" xfId="0" applyNumberFormat="1" applyFont="1" applyBorder="1" applyAlignment="1" applyProtection="1">
      <alignment horizontal="right" vertical="center"/>
      <protection/>
    </xf>
    <xf numFmtId="4" fontId="6" fillId="0" borderId="0" xfId="0" applyNumberFormat="1" applyFont="1" applyBorder="1" applyAlignment="1" applyProtection="1">
      <alignment horizontal="right"/>
      <protection/>
    </xf>
    <xf numFmtId="0" fontId="6" fillId="0" borderId="0" xfId="0" applyFont="1" applyBorder="1" applyAlignment="1" applyProtection="1">
      <alignment horizontal="center" wrapText="1"/>
      <protection/>
    </xf>
    <xf numFmtId="0" fontId="6" fillId="0" borderId="0" xfId="0" applyFont="1" applyBorder="1" applyAlignment="1" applyProtection="1">
      <alignment horizontal="center" vertical="center" wrapText="1"/>
      <protection/>
    </xf>
    <xf numFmtId="0" fontId="5" fillId="0" borderId="0" xfId="0" applyFont="1" applyBorder="1" applyAlignment="1" applyProtection="1">
      <alignment vertical="top" wrapText="1"/>
      <protection/>
    </xf>
    <xf numFmtId="4" fontId="5" fillId="0" borderId="0" xfId="0" applyNumberFormat="1" applyFont="1" applyBorder="1" applyAlignment="1" applyProtection="1">
      <alignment horizontal="right" wrapText="1"/>
      <protection/>
    </xf>
    <xf numFmtId="4" fontId="5" fillId="0" borderId="0" xfId="0" applyNumberFormat="1" applyFont="1" applyBorder="1" applyAlignment="1" applyProtection="1">
      <alignment horizontal="center" wrapText="1"/>
      <protection/>
    </xf>
    <xf numFmtId="0" fontId="5" fillId="0" borderId="0" xfId="0" applyFont="1" applyBorder="1" applyAlignment="1" applyProtection="1">
      <alignment horizontal="justify" wrapText="1"/>
      <protection/>
    </xf>
    <xf numFmtId="0" fontId="5" fillId="0" borderId="0" xfId="0" applyFont="1" applyBorder="1" applyAlignment="1" applyProtection="1">
      <alignment horizontal="justify" vertical="top" wrapText="1"/>
      <protection/>
    </xf>
    <xf numFmtId="49" fontId="5" fillId="0" borderId="0" xfId="0" applyNumberFormat="1" applyFont="1" applyBorder="1" applyAlignment="1" applyProtection="1">
      <alignment vertical="top" wrapText="1"/>
      <protection/>
    </xf>
    <xf numFmtId="0" fontId="0" fillId="0" borderId="0" xfId="0" applyBorder="1" applyAlignment="1">
      <alignment/>
    </xf>
    <xf numFmtId="4" fontId="5" fillId="0" borderId="0" xfId="0" applyNumberFormat="1" applyFont="1" applyFill="1" applyBorder="1" applyAlignment="1" applyProtection="1">
      <alignment/>
      <protection/>
    </xf>
    <xf numFmtId="0" fontId="5" fillId="0" borderId="0" xfId="0" applyFont="1" applyBorder="1" applyAlignment="1" applyProtection="1">
      <alignment horizontal="left" vertical="top"/>
      <protection/>
    </xf>
    <xf numFmtId="0" fontId="5" fillId="0" borderId="0" xfId="0" applyFont="1" applyBorder="1" applyAlignment="1" applyProtection="1">
      <alignment horizontal="left" vertical="top" wrapText="1"/>
      <protection/>
    </xf>
    <xf numFmtId="0" fontId="5" fillId="0" borderId="0" xfId="0" applyFont="1" applyBorder="1" applyAlignment="1" applyProtection="1">
      <alignment horizontal="left" wrapText="1"/>
      <protection/>
    </xf>
    <xf numFmtId="4" fontId="5" fillId="0" borderId="0" xfId="0" applyNumberFormat="1" applyFont="1" applyBorder="1" applyAlignment="1" applyProtection="1">
      <alignment/>
      <protection/>
    </xf>
    <xf numFmtId="0" fontId="5" fillId="0" borderId="0" xfId="0" applyFont="1" applyBorder="1" applyAlignment="1" applyProtection="1">
      <alignment horizontal="center" wrapText="1"/>
      <protection/>
    </xf>
    <xf numFmtId="4" fontId="5" fillId="0" borderId="0" xfId="0" applyNumberFormat="1" applyFont="1" applyBorder="1" applyAlignment="1" applyProtection="1">
      <alignment horizontal="right"/>
      <protection/>
    </xf>
    <xf numFmtId="4" fontId="5" fillId="0" borderId="0" xfId="0" applyNumberFormat="1" applyFont="1" applyFill="1" applyBorder="1" applyAlignment="1" applyProtection="1">
      <alignment horizontal="right"/>
      <protection/>
    </xf>
    <xf numFmtId="0" fontId="0" fillId="0" borderId="0" xfId="0" applyAlignment="1">
      <alignment vertical="top" wrapText="1"/>
    </xf>
    <xf numFmtId="4" fontId="5" fillId="0" borderId="0" xfId="0" applyNumberFormat="1" applyFont="1" applyFill="1" applyBorder="1" applyAlignment="1" applyProtection="1">
      <alignment horizontal="right" wrapText="1"/>
      <protection/>
    </xf>
    <xf numFmtId="0" fontId="0" fillId="0" borderId="0" xfId="0" applyAlignment="1">
      <alignment wrapText="1"/>
    </xf>
    <xf numFmtId="0" fontId="5" fillId="0" borderId="0" xfId="0" applyFont="1" applyBorder="1" applyAlignment="1" applyProtection="1">
      <alignment horizontal="center" wrapText="1"/>
      <protection/>
    </xf>
    <xf numFmtId="4" fontId="5" fillId="0" borderId="0" xfId="0" applyNumberFormat="1" applyFont="1" applyBorder="1" applyAlignment="1" applyProtection="1">
      <alignment horizontal="right"/>
      <protection/>
    </xf>
    <xf numFmtId="0" fontId="0" fillId="0" borderId="0" xfId="0" applyFill="1" applyBorder="1" applyAlignment="1">
      <alignment/>
    </xf>
    <xf numFmtId="0" fontId="15" fillId="0" borderId="0" xfId="0" applyFont="1" applyAlignment="1">
      <alignment horizontal="center" vertical="center"/>
    </xf>
    <xf numFmtId="0" fontId="14" fillId="0" borderId="0" xfId="0" applyFont="1" applyAlignment="1">
      <alignment horizontal="left" vertical="center"/>
    </xf>
    <xf numFmtId="4" fontId="15" fillId="0" borderId="0" xfId="0" applyNumberFormat="1" applyFont="1" applyAlignment="1">
      <alignment horizontal="right" vertical="center"/>
    </xf>
    <xf numFmtId="0" fontId="3" fillId="0" borderId="0" xfId="0" applyFont="1" applyAlignment="1">
      <alignment/>
    </xf>
    <xf numFmtId="0" fontId="17" fillId="0" borderId="0" xfId="0" applyFont="1" applyAlignment="1">
      <alignment/>
    </xf>
    <xf numFmtId="0" fontId="15" fillId="0" borderId="0" xfId="0" applyFont="1" applyAlignment="1">
      <alignment horizontal="left" vertical="top"/>
    </xf>
    <xf numFmtId="0" fontId="4" fillId="0" borderId="0" xfId="0" applyFont="1" applyAlignment="1">
      <alignment/>
    </xf>
    <xf numFmtId="0" fontId="6" fillId="0" borderId="0" xfId="0" applyFont="1" applyAlignment="1">
      <alignment/>
    </xf>
    <xf numFmtId="49" fontId="21" fillId="0" borderId="0" xfId="0" applyNumberFormat="1" applyFont="1" applyFill="1" applyBorder="1" applyAlignment="1" applyProtection="1">
      <alignment wrapText="1"/>
      <protection/>
    </xf>
    <xf numFmtId="4" fontId="21"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4" fontId="12" fillId="0" borderId="0" xfId="0" applyNumberFormat="1" applyFont="1" applyFill="1" applyBorder="1" applyAlignment="1" applyProtection="1">
      <alignment/>
      <protection/>
    </xf>
    <xf numFmtId="4" fontId="2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right" vertical="top"/>
      <protection/>
    </xf>
    <xf numFmtId="49" fontId="12" fillId="0" borderId="0" xfId="0" applyNumberFormat="1" applyFont="1" applyFill="1" applyBorder="1" applyAlignment="1" applyProtection="1">
      <alignment vertical="top" wrapText="1"/>
      <protection/>
    </xf>
    <xf numFmtId="0" fontId="12" fillId="0" borderId="0" xfId="0" applyNumberFormat="1" applyFont="1" applyFill="1" applyBorder="1" applyAlignment="1" applyProtection="1">
      <alignment vertical="top" wrapText="1"/>
      <protection/>
    </xf>
    <xf numFmtId="4" fontId="21"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horizontal="left" vertical="top"/>
      <protection/>
    </xf>
    <xf numFmtId="0" fontId="12" fillId="0" borderId="0" xfId="0" applyNumberFormat="1" applyFont="1" applyFill="1" applyBorder="1" applyAlignment="1" applyProtection="1">
      <alignment horizontal="left" vertical="top"/>
      <protection/>
    </xf>
    <xf numFmtId="4" fontId="21" fillId="0" borderId="0" xfId="0" applyNumberFormat="1" applyFont="1" applyFill="1" applyBorder="1" applyAlignment="1" applyProtection="1">
      <alignment horizontal="right"/>
      <protection/>
    </xf>
    <xf numFmtId="49" fontId="22" fillId="0" borderId="0" xfId="0" applyNumberFormat="1" applyFont="1" applyFill="1" applyBorder="1" applyAlignment="1" applyProtection="1">
      <alignment vertical="top" wrapText="1"/>
      <protection/>
    </xf>
    <xf numFmtId="49" fontId="12" fillId="0" borderId="0" xfId="0" applyNumberFormat="1" applyFont="1" applyFill="1" applyBorder="1" applyAlignment="1" applyProtection="1">
      <alignment/>
      <protection/>
    </xf>
    <xf numFmtId="4" fontId="12" fillId="0" borderId="0" xfId="0" applyNumberFormat="1" applyFont="1" applyFill="1" applyBorder="1" applyAlignment="1" applyProtection="1">
      <alignment horizontal="right"/>
      <protection/>
    </xf>
    <xf numFmtId="49" fontId="21" fillId="0" borderId="0" xfId="0" applyNumberFormat="1" applyFont="1" applyFill="1" applyBorder="1" applyAlignment="1" applyProtection="1">
      <alignment vertical="top" wrapText="1"/>
      <protection/>
    </xf>
    <xf numFmtId="4" fontId="22" fillId="0" borderId="0" xfId="0" applyNumberFormat="1" applyFont="1" applyFill="1" applyBorder="1" applyAlignment="1" applyProtection="1">
      <alignment horizontal="right"/>
      <protection/>
    </xf>
    <xf numFmtId="0" fontId="12" fillId="0" borderId="0" xfId="0" applyNumberFormat="1" applyFont="1" applyFill="1" applyBorder="1" applyAlignment="1" applyProtection="1">
      <alignment wrapText="1"/>
      <protection/>
    </xf>
    <xf numFmtId="0" fontId="19" fillId="0" borderId="0" xfId="0" applyFont="1" applyAlignment="1">
      <alignment/>
    </xf>
    <xf numFmtId="4" fontId="15" fillId="0" borderId="0" xfId="0" applyNumberFormat="1" applyFont="1" applyFill="1" applyBorder="1" applyAlignment="1">
      <alignment horizontal="right" vertical="center"/>
    </xf>
    <xf numFmtId="0" fontId="0" fillId="0" borderId="0" xfId="0" applyFill="1" applyAlignment="1">
      <alignment/>
    </xf>
    <xf numFmtId="4" fontId="23" fillId="0" borderId="0" xfId="0" applyNumberFormat="1" applyFont="1" applyFill="1" applyBorder="1" applyAlignment="1">
      <alignment horizontal="right"/>
    </xf>
    <xf numFmtId="4" fontId="16" fillId="0" borderId="0" xfId="0" applyNumberFormat="1" applyFont="1" applyFill="1" applyBorder="1" applyAlignment="1">
      <alignment horizontal="right" vertical="center"/>
    </xf>
    <xf numFmtId="4" fontId="13" fillId="0" borderId="0" xfId="0" applyNumberFormat="1" applyFont="1" applyFill="1" applyBorder="1" applyAlignment="1">
      <alignment horizontal="right" vertical="center"/>
    </xf>
    <xf numFmtId="4" fontId="0" fillId="0" borderId="0" xfId="0" applyNumberFormat="1" applyFill="1" applyBorder="1" applyAlignment="1">
      <alignment/>
    </xf>
    <xf numFmtId="4" fontId="20" fillId="0" borderId="0" xfId="0" applyNumberFormat="1" applyFont="1" applyFill="1" applyBorder="1" applyAlignment="1">
      <alignment horizontal="right" vertical="center"/>
    </xf>
    <xf numFmtId="0" fontId="24" fillId="0" borderId="0" xfId="0" applyFont="1" applyAlignment="1">
      <alignment horizontal="left" vertical="center"/>
    </xf>
    <xf numFmtId="0" fontId="24" fillId="0" borderId="0" xfId="0" applyFont="1" applyAlignment="1">
      <alignment vertical="center"/>
    </xf>
    <xf numFmtId="0" fontId="5" fillId="0" borderId="0" xfId="0" applyFont="1" applyAlignment="1">
      <alignment/>
    </xf>
    <xf numFmtId="0" fontId="24" fillId="0" borderId="0" xfId="0" applyFont="1" applyAlignment="1">
      <alignment horizontal="left" vertical="top"/>
    </xf>
    <xf numFmtId="0" fontId="6" fillId="0" borderId="0" xfId="0" applyFont="1" applyBorder="1" applyAlignment="1">
      <alignment vertical="center"/>
    </xf>
    <xf numFmtId="0" fontId="6" fillId="0" borderId="0" xfId="0" applyFont="1" applyAlignment="1">
      <alignment/>
    </xf>
    <xf numFmtId="0" fontId="5" fillId="0" borderId="0" xfId="0" applyFont="1" applyFill="1" applyAlignment="1">
      <alignment/>
    </xf>
    <xf numFmtId="0" fontId="6" fillId="0" borderId="0" xfId="0" applyFont="1" applyFill="1" applyBorder="1" applyAlignment="1" applyProtection="1">
      <alignment/>
      <protection/>
    </xf>
    <xf numFmtId="49" fontId="26" fillId="0" borderId="0" xfId="0" applyNumberFormat="1" applyFont="1" applyFill="1" applyBorder="1" applyAlignment="1" applyProtection="1">
      <alignment vertical="top" wrapText="1"/>
      <protection/>
    </xf>
    <xf numFmtId="0" fontId="25" fillId="0" borderId="0" xfId="0" applyNumberFormat="1" applyFont="1" applyFill="1" applyBorder="1" applyAlignment="1" applyProtection="1">
      <alignment/>
      <protection/>
    </xf>
    <xf numFmtId="4" fontId="25" fillId="0" borderId="0" xfId="0" applyNumberFormat="1" applyFont="1" applyFill="1" applyBorder="1" applyAlignment="1" applyProtection="1">
      <alignment/>
      <protection/>
    </xf>
    <xf numFmtId="4" fontId="27" fillId="0" borderId="0" xfId="0" applyNumberFormat="1" applyFont="1" applyFill="1" applyBorder="1" applyAlignment="1" applyProtection="1">
      <alignment/>
      <protection/>
    </xf>
    <xf numFmtId="4" fontId="26" fillId="0" borderId="0" xfId="0" applyNumberFormat="1" applyFont="1" applyFill="1" applyBorder="1" applyAlignment="1" applyProtection="1">
      <alignment/>
      <protection/>
    </xf>
    <xf numFmtId="0" fontId="28" fillId="0" borderId="0" xfId="0" applyNumberFormat="1" applyFont="1" applyFill="1" applyBorder="1" applyAlignment="1" applyProtection="1">
      <alignment horizontal="right" vertical="top"/>
      <protection/>
    </xf>
    <xf numFmtId="9" fontId="12" fillId="0" borderId="0" xfId="0" applyNumberFormat="1" applyFont="1" applyFill="1" applyBorder="1" applyAlignment="1" applyProtection="1">
      <alignment/>
      <protection/>
    </xf>
    <xf numFmtId="0" fontId="0" fillId="0" borderId="0" xfId="0" applyAlignment="1">
      <alignment horizontal="left"/>
    </xf>
    <xf numFmtId="0" fontId="0" fillId="0" borderId="0" xfId="0" applyAlignment="1">
      <alignment horizontal="left" vertical="top"/>
    </xf>
    <xf numFmtId="2" fontId="12" fillId="0" borderId="0" xfId="0" applyNumberFormat="1" applyFont="1" applyFill="1" applyBorder="1" applyAlignment="1" applyProtection="1">
      <alignment/>
      <protection/>
    </xf>
    <xf numFmtId="0" fontId="3" fillId="0" borderId="0" xfId="0" applyFont="1" applyAlignment="1">
      <alignment horizontal="left" vertical="top"/>
    </xf>
    <xf numFmtId="0" fontId="8" fillId="0" borderId="0" xfId="0" applyFont="1" applyAlignment="1">
      <alignment/>
    </xf>
    <xf numFmtId="0" fontId="21" fillId="0" borderId="0" xfId="0" applyNumberFormat="1" applyFont="1" applyFill="1" applyBorder="1" applyAlignment="1" applyProtection="1">
      <alignment wrapText="1"/>
      <protection/>
    </xf>
    <xf numFmtId="0" fontId="5" fillId="0" borderId="0" xfId="0" applyFont="1" applyAlignment="1">
      <alignment horizontal="left"/>
    </xf>
    <xf numFmtId="0" fontId="3" fillId="0" borderId="0" xfId="0" applyFont="1" applyAlignment="1">
      <alignment horizontal="left"/>
    </xf>
    <xf numFmtId="0" fontId="12" fillId="0" borderId="0" xfId="0" applyFont="1" applyBorder="1" applyAlignment="1">
      <alignment/>
    </xf>
    <xf numFmtId="0" fontId="29" fillId="0" borderId="0" xfId="0" applyNumberFormat="1" applyFont="1" applyFill="1" applyBorder="1" applyAlignment="1" applyProtection="1">
      <alignment horizontal="left" vertical="top"/>
      <protection/>
    </xf>
    <xf numFmtId="0" fontId="3" fillId="0" borderId="0" xfId="0" applyFont="1" applyAlignment="1">
      <alignment/>
    </xf>
    <xf numFmtId="0" fontId="28"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center" vertical="top"/>
      <protection/>
    </xf>
    <xf numFmtId="4" fontId="21" fillId="0" borderId="0"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vertical="top"/>
      <protection/>
    </xf>
    <xf numFmtId="4" fontId="12" fillId="0" borderId="0" xfId="0" applyNumberFormat="1" applyFont="1" applyFill="1" applyBorder="1" applyAlignment="1" applyProtection="1">
      <alignment vertical="top"/>
      <protection/>
    </xf>
    <xf numFmtId="4" fontId="22" fillId="0" borderId="0" xfId="0" applyNumberFormat="1" applyFont="1" applyFill="1" applyBorder="1" applyAlignment="1" applyProtection="1">
      <alignment vertical="top"/>
      <protection/>
    </xf>
    <xf numFmtId="9" fontId="12" fillId="0" borderId="0" xfId="0" applyNumberFormat="1" applyFont="1" applyFill="1" applyBorder="1" applyAlignment="1" applyProtection="1">
      <alignment vertical="top"/>
      <protection/>
    </xf>
    <xf numFmtId="2" fontId="12" fillId="0" borderId="0" xfId="0" applyNumberFormat="1" applyFont="1" applyFill="1" applyBorder="1" applyAlignment="1" applyProtection="1">
      <alignment vertical="top"/>
      <protection/>
    </xf>
    <xf numFmtId="4" fontId="21" fillId="0" borderId="0" xfId="0" applyNumberFormat="1" applyFont="1" applyFill="1" applyBorder="1" applyAlignment="1" applyProtection="1">
      <alignment vertical="top"/>
      <protection/>
    </xf>
    <xf numFmtId="49" fontId="12" fillId="0" borderId="0" xfId="0" applyNumberFormat="1" applyFont="1" applyFill="1" applyBorder="1" applyAlignment="1" applyProtection="1">
      <alignment vertical="top"/>
      <protection/>
    </xf>
    <xf numFmtId="1" fontId="12" fillId="0" borderId="0" xfId="0" applyNumberFormat="1" applyFont="1" applyFill="1" applyBorder="1" applyAlignment="1" applyProtection="1">
      <alignment vertical="top"/>
      <protection/>
    </xf>
    <xf numFmtId="1" fontId="21" fillId="0" borderId="0" xfId="0" applyNumberFormat="1" applyFont="1" applyFill="1" applyBorder="1" applyAlignment="1" applyProtection="1">
      <alignment vertical="top"/>
      <protection/>
    </xf>
    <xf numFmtId="2" fontId="12" fillId="0" borderId="0" xfId="0" applyNumberFormat="1" applyFont="1" applyFill="1" applyBorder="1" applyAlignment="1" applyProtection="1">
      <alignment horizontal="left"/>
      <protection/>
    </xf>
    <xf numFmtId="49" fontId="12" fillId="0" borderId="0" xfId="0" applyNumberFormat="1" applyFont="1" applyFill="1" applyBorder="1" applyAlignment="1" applyProtection="1">
      <alignment horizontal="center"/>
      <protection/>
    </xf>
    <xf numFmtId="49" fontId="21" fillId="0" borderId="0" xfId="0" applyNumberFormat="1" applyFont="1" applyFill="1" applyBorder="1" applyAlignment="1" applyProtection="1">
      <alignment horizontal="center"/>
      <protection/>
    </xf>
    <xf numFmtId="1" fontId="21" fillId="0" borderId="0" xfId="0" applyNumberFormat="1" applyFont="1" applyFill="1" applyBorder="1" applyAlignment="1" applyProtection="1">
      <alignment horizontal="left" vertical="top"/>
      <protection/>
    </xf>
    <xf numFmtId="1" fontId="12" fillId="0" borderId="0" xfId="0" applyNumberFormat="1" applyFont="1" applyFill="1" applyBorder="1" applyAlignment="1" applyProtection="1">
      <alignment horizontal="left" vertical="top"/>
      <protection/>
    </xf>
    <xf numFmtId="0" fontId="5" fillId="0" borderId="0" xfId="0" applyFont="1" applyAlignment="1">
      <alignment wrapText="1"/>
    </xf>
    <xf numFmtId="0" fontId="5" fillId="0" borderId="0" xfId="0" applyFont="1" applyAlignment="1">
      <alignment vertical="top" wrapText="1"/>
    </xf>
    <xf numFmtId="0" fontId="3" fillId="0" borderId="0" xfId="0" applyFont="1" applyAlignment="1">
      <alignment horizontal="left" vertical="top"/>
    </xf>
    <xf numFmtId="49" fontId="29" fillId="0" borderId="0" xfId="0" applyNumberFormat="1" applyFont="1" applyFill="1" applyBorder="1" applyAlignment="1" applyProtection="1">
      <alignment horizontal="left" vertical="top" wrapText="1"/>
      <protection/>
    </xf>
    <xf numFmtId="0" fontId="6" fillId="0" borderId="0" xfId="0" applyFont="1" applyFill="1" applyBorder="1" applyAlignment="1" applyProtection="1">
      <alignment/>
      <protection/>
    </xf>
    <xf numFmtId="4" fontId="3" fillId="0" borderId="0" xfId="0" applyNumberFormat="1" applyFont="1" applyAlignment="1">
      <alignment/>
    </xf>
    <xf numFmtId="0" fontId="3" fillId="0" borderId="0" xfId="0" applyFont="1" applyFill="1" applyAlignment="1">
      <alignment/>
    </xf>
    <xf numFmtId="4" fontId="3" fillId="0" borderId="0" xfId="0" applyNumberFormat="1" applyFont="1" applyFill="1" applyAlignment="1">
      <alignment/>
    </xf>
    <xf numFmtId="0" fontId="5" fillId="0" borderId="0" xfId="0" applyFont="1" applyFill="1" applyAlignment="1">
      <alignment/>
    </xf>
    <xf numFmtId="4" fontId="5" fillId="0" borderId="0" xfId="0" applyNumberFormat="1" applyFont="1" applyFill="1" applyBorder="1" applyAlignment="1" applyProtection="1">
      <alignment horizontal="right"/>
      <protection/>
    </xf>
    <xf numFmtId="49" fontId="12" fillId="0" borderId="0" xfId="0" applyNumberFormat="1" applyFont="1" applyFill="1" applyBorder="1" applyAlignment="1" applyProtection="1">
      <alignment vertical="top" wrapText="1" readingOrder="1"/>
      <protection/>
    </xf>
    <xf numFmtId="0" fontId="6" fillId="0" borderId="0" xfId="0" applyFont="1" applyAlignment="1">
      <alignment wrapText="1"/>
    </xf>
    <xf numFmtId="49" fontId="12" fillId="0" borderId="0" xfId="0" applyNumberFormat="1" applyFont="1" applyFill="1" applyBorder="1" applyAlignment="1" applyProtection="1">
      <alignment horizontal="left" wrapText="1"/>
      <protection/>
    </xf>
    <xf numFmtId="4" fontId="12" fillId="0" borderId="0" xfId="0" applyNumberFormat="1" applyFont="1" applyFill="1" applyBorder="1" applyAlignment="1" applyProtection="1">
      <alignment horizontal="left"/>
      <protection/>
    </xf>
    <xf numFmtId="49" fontId="21" fillId="0" borderId="0" xfId="0" applyNumberFormat="1" applyFont="1" applyFill="1" applyBorder="1" applyAlignment="1" applyProtection="1">
      <alignment horizontal="left" wrapText="1"/>
      <protection/>
    </xf>
    <xf numFmtId="49" fontId="12" fillId="0" borderId="0" xfId="0" applyNumberFormat="1" applyFont="1" applyFill="1" applyBorder="1" applyAlignment="1" applyProtection="1">
      <alignment horizontal="left"/>
      <protection/>
    </xf>
    <xf numFmtId="49" fontId="12" fillId="0" borderId="0" xfId="0" applyNumberFormat="1" applyFont="1" applyFill="1" applyBorder="1" applyAlignment="1" applyProtection="1">
      <alignment horizontal="left" vertical="top" wrapText="1"/>
      <protection/>
    </xf>
    <xf numFmtId="4" fontId="22" fillId="0" borderId="0" xfId="0" applyNumberFormat="1" applyFont="1" applyFill="1" applyBorder="1" applyAlignment="1" applyProtection="1">
      <alignment horizontal="left"/>
      <protection/>
    </xf>
    <xf numFmtId="4" fontId="21" fillId="0" borderId="0" xfId="0" applyNumberFormat="1" applyFont="1" applyFill="1" applyBorder="1" applyAlignment="1" applyProtection="1">
      <alignment horizontal="left"/>
      <protection/>
    </xf>
    <xf numFmtId="49" fontId="21" fillId="0" borderId="0" xfId="0" applyNumberFormat="1" applyFont="1" applyFill="1" applyBorder="1" applyAlignment="1" applyProtection="1">
      <alignment horizontal="left"/>
      <protection/>
    </xf>
    <xf numFmtId="0" fontId="12" fillId="0" borderId="0" xfId="0" applyNumberFormat="1" applyFont="1" applyFill="1" applyBorder="1" applyAlignment="1" applyProtection="1">
      <alignment horizontal="left" vertical="top" wrapText="1"/>
      <protection/>
    </xf>
    <xf numFmtId="49" fontId="12" fillId="0" borderId="0" xfId="0" applyNumberFormat="1" applyFont="1" applyFill="1" applyBorder="1" applyAlignment="1" applyProtection="1">
      <alignment horizontal="left" vertical="top" wrapText="1" readingOrder="1"/>
      <protection/>
    </xf>
    <xf numFmtId="0" fontId="5" fillId="0" borderId="0" xfId="0" applyFont="1" applyAlignment="1">
      <alignment horizontal="left" vertical="top" wrapText="1"/>
    </xf>
    <xf numFmtId="0" fontId="29" fillId="0" borderId="0" xfId="0" applyFont="1" applyAlignment="1">
      <alignment horizontal="left"/>
    </xf>
    <xf numFmtId="0" fontId="0" fillId="0" borderId="0" xfId="0" applyAlignment="1">
      <alignment vertical="top"/>
    </xf>
    <xf numFmtId="2" fontId="12" fillId="0" borderId="0" xfId="0" applyNumberFormat="1" applyFont="1" applyFill="1" applyBorder="1" applyAlignment="1" applyProtection="1">
      <alignment horizontal="left" vertical="top"/>
      <protection/>
    </xf>
    <xf numFmtId="49" fontId="21" fillId="0" borderId="0" xfId="0" applyNumberFormat="1" applyFont="1" applyFill="1" applyBorder="1" applyAlignment="1" applyProtection="1">
      <alignment horizontal="left" vertical="top" wrapText="1"/>
      <protection/>
    </xf>
    <xf numFmtId="0" fontId="29" fillId="0" borderId="0" xfId="0" applyFont="1" applyAlignment="1">
      <alignment horizontal="left" vertical="top"/>
    </xf>
    <xf numFmtId="0" fontId="3" fillId="0" borderId="0" xfId="0" applyFont="1" applyAlignment="1">
      <alignment horizontal="left"/>
    </xf>
    <xf numFmtId="0" fontId="12" fillId="0" borderId="0" xfId="0" applyNumberFormat="1" applyFont="1" applyFill="1" applyBorder="1" applyAlignment="1" applyProtection="1">
      <alignment horizontal="left" wrapText="1"/>
      <protection/>
    </xf>
    <xf numFmtId="0" fontId="0" fillId="0" borderId="0" xfId="0" applyAlignment="1">
      <alignment/>
    </xf>
    <xf numFmtId="49" fontId="29" fillId="0" borderId="0" xfId="0" applyNumberFormat="1" applyFont="1" applyFill="1" applyBorder="1" applyAlignment="1" applyProtection="1">
      <alignment horizontal="left" wrapText="1"/>
      <protection/>
    </xf>
    <xf numFmtId="49" fontId="12" fillId="0" borderId="0" xfId="0" applyNumberFormat="1" applyFont="1" applyFill="1" applyBorder="1" applyAlignment="1" applyProtection="1">
      <alignment horizontal="left" wrapText="1" readingOrder="1"/>
      <protection/>
    </xf>
    <xf numFmtId="49" fontId="12" fillId="0" borderId="0" xfId="0" applyNumberFormat="1" applyFont="1" applyFill="1" applyBorder="1" applyAlignment="1" applyProtection="1">
      <alignment horizontal="left" vertical="top"/>
      <protection/>
    </xf>
    <xf numFmtId="4" fontId="12" fillId="0" borderId="0" xfId="0" applyNumberFormat="1" applyFont="1" applyFill="1" applyBorder="1" applyAlignment="1" applyProtection="1">
      <alignment horizontal="left" vertical="top"/>
      <protection/>
    </xf>
    <xf numFmtId="4" fontId="30" fillId="0" borderId="0" xfId="0" applyNumberFormat="1" applyFont="1" applyFill="1" applyBorder="1" applyAlignment="1" applyProtection="1">
      <alignment horizontal="left" vertical="top"/>
      <protection/>
    </xf>
    <xf numFmtId="0" fontId="12" fillId="0" borderId="0" xfId="0" applyFont="1" applyBorder="1" applyAlignment="1">
      <alignment horizontal="left" vertical="top"/>
    </xf>
    <xf numFmtId="0" fontId="3" fillId="0" borderId="0" xfId="0" applyFont="1" applyFill="1" applyBorder="1" applyAlignment="1" applyProtection="1">
      <alignment horizontal="left"/>
      <protection/>
    </xf>
    <xf numFmtId="49" fontId="22" fillId="0" borderId="0" xfId="0" applyNumberFormat="1" applyFont="1" applyFill="1" applyBorder="1" applyAlignment="1" applyProtection="1">
      <alignment horizontal="left" vertical="top" wrapText="1"/>
      <protection/>
    </xf>
    <xf numFmtId="0" fontId="6" fillId="0" borderId="0" xfId="0" applyFont="1" applyAlignment="1">
      <alignment vertical="top" wrapText="1"/>
    </xf>
    <xf numFmtId="0" fontId="0"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left" vertical="top"/>
      <protection/>
    </xf>
    <xf numFmtId="0" fontId="4" fillId="0" borderId="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horizontal="center" wrapText="1"/>
      <protection/>
    </xf>
    <xf numFmtId="4" fontId="4" fillId="0" borderId="0" xfId="0" applyNumberFormat="1" applyFont="1" applyFill="1" applyBorder="1" applyAlignment="1" applyProtection="1">
      <alignment horizontal="right"/>
      <protection/>
    </xf>
    <xf numFmtId="0" fontId="7" fillId="0" borderId="0" xfId="0" applyNumberFormat="1" applyFont="1" applyFill="1" applyBorder="1" applyAlignment="1" applyProtection="1">
      <alignment horizontal="right"/>
      <protection/>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4" fontId="7" fillId="0" borderId="0" xfId="0" applyNumberFormat="1" applyFont="1" applyFill="1" applyBorder="1" applyAlignment="1" applyProtection="1">
      <alignment horizontal="right"/>
      <protection/>
    </xf>
    <xf numFmtId="0" fontId="6"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vertical="top"/>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5" fillId="0" borderId="0" xfId="0" applyNumberFormat="1" applyFont="1" applyFill="1" applyBorder="1" applyAlignment="1" applyProtection="1">
      <alignment horizontal="left" vertical="top"/>
      <protection/>
    </xf>
    <xf numFmtId="0" fontId="5" fillId="0" borderId="0"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justify" vertical="top"/>
      <protection/>
    </xf>
    <xf numFmtId="0" fontId="3" fillId="0" borderId="0" xfId="0" applyNumberFormat="1" applyFont="1" applyFill="1" applyBorder="1" applyAlignment="1" applyProtection="1">
      <alignment wrapText="1"/>
      <protection/>
    </xf>
    <xf numFmtId="4" fontId="0" fillId="0" borderId="0" xfId="0" applyNumberFormat="1" applyAlignment="1">
      <alignment/>
    </xf>
    <xf numFmtId="49" fontId="21" fillId="0" borderId="0" xfId="0" applyNumberFormat="1" applyFont="1" applyFill="1" applyBorder="1" applyAlignment="1" applyProtection="1">
      <alignment horizontal="left" vertical="top"/>
      <protection/>
    </xf>
    <xf numFmtId="4" fontId="4" fillId="0" borderId="0" xfId="0" applyNumberFormat="1" applyFont="1" applyBorder="1" applyAlignment="1" applyProtection="1">
      <alignment horizontal="right"/>
      <protection locked="0"/>
    </xf>
    <xf numFmtId="4" fontId="7" fillId="0" borderId="0" xfId="0" applyNumberFormat="1" applyFont="1" applyBorder="1" applyAlignment="1" applyProtection="1">
      <alignment horizontal="right"/>
      <protection locked="0"/>
    </xf>
    <xf numFmtId="4" fontId="5" fillId="0" borderId="0" xfId="0" applyNumberFormat="1" applyFont="1" applyFill="1" applyBorder="1" applyAlignment="1" applyProtection="1">
      <alignment horizontal="right"/>
      <protection locked="0"/>
    </xf>
    <xf numFmtId="4" fontId="6" fillId="0" borderId="0" xfId="0" applyNumberFormat="1" applyFont="1" applyFill="1" applyBorder="1" applyAlignment="1" applyProtection="1">
      <alignment horizontal="right"/>
      <protection locked="0"/>
    </xf>
    <xf numFmtId="4" fontId="3" fillId="0" borderId="0" xfId="0" applyNumberFormat="1" applyFont="1" applyFill="1" applyBorder="1" applyAlignment="1" applyProtection="1">
      <alignment horizontal="right"/>
      <protection locked="0"/>
    </xf>
    <xf numFmtId="0" fontId="0" fillId="0" borderId="0" xfId="0" applyAlignment="1" applyProtection="1">
      <alignment/>
      <protection locked="0"/>
    </xf>
    <xf numFmtId="4" fontId="21" fillId="0" borderId="0" xfId="0" applyNumberFormat="1" applyFont="1" applyFill="1" applyBorder="1" applyAlignment="1" applyProtection="1">
      <alignment horizontal="center"/>
      <protection locked="0"/>
    </xf>
    <xf numFmtId="4" fontId="21" fillId="0" borderId="0" xfId="0" applyNumberFormat="1" applyFont="1" applyFill="1" applyBorder="1" applyAlignment="1" applyProtection="1">
      <alignment horizontal="right"/>
      <protection locked="0"/>
    </xf>
    <xf numFmtId="4" fontId="12" fillId="0" borderId="0" xfId="0" applyNumberFormat="1" applyFont="1" applyFill="1" applyBorder="1" applyAlignment="1" applyProtection="1">
      <alignment/>
      <protection locked="0"/>
    </xf>
    <xf numFmtId="4" fontId="22" fillId="0" borderId="0" xfId="0" applyNumberFormat="1" applyFont="1" applyFill="1" applyBorder="1" applyAlignment="1" applyProtection="1">
      <alignment/>
      <protection locked="0"/>
    </xf>
    <xf numFmtId="4" fontId="21" fillId="0" borderId="0" xfId="0" applyNumberFormat="1" applyFont="1" applyFill="1" applyBorder="1" applyAlignment="1" applyProtection="1">
      <alignment/>
      <protection locked="0"/>
    </xf>
    <xf numFmtId="4" fontId="27" fillId="0" borderId="0" xfId="0" applyNumberFormat="1" applyFont="1" applyFill="1" applyBorder="1" applyAlignment="1" applyProtection="1">
      <alignment/>
      <protection locked="0"/>
    </xf>
    <xf numFmtId="4" fontId="26" fillId="0" borderId="0" xfId="0" applyNumberFormat="1" applyFont="1" applyFill="1" applyBorder="1" applyAlignment="1" applyProtection="1">
      <alignment/>
      <protection locked="0"/>
    </xf>
    <xf numFmtId="0" fontId="21" fillId="0" borderId="0" xfId="0" applyNumberFormat="1" applyFont="1" applyFill="1" applyBorder="1" applyAlignment="1" applyProtection="1">
      <alignment horizontal="center" vertical="top"/>
      <protection locked="0"/>
    </xf>
    <xf numFmtId="4" fontId="21" fillId="0" borderId="0" xfId="0" applyNumberFormat="1" applyFont="1" applyFill="1" applyBorder="1" applyAlignment="1" applyProtection="1">
      <alignment horizontal="center" vertical="top"/>
      <protection locked="0"/>
    </xf>
    <xf numFmtId="4" fontId="12" fillId="0" borderId="0" xfId="0" applyNumberFormat="1" applyFont="1" applyFill="1" applyBorder="1" applyAlignment="1" applyProtection="1">
      <alignment vertical="top"/>
      <protection locked="0"/>
    </xf>
    <xf numFmtId="4" fontId="22" fillId="0" borderId="0" xfId="0" applyNumberFormat="1" applyFont="1" applyFill="1" applyBorder="1" applyAlignment="1" applyProtection="1">
      <alignment vertical="top"/>
      <protection locked="0"/>
    </xf>
    <xf numFmtId="4" fontId="21" fillId="0" borderId="0" xfId="0" applyNumberFormat="1" applyFont="1" applyFill="1" applyBorder="1" applyAlignment="1" applyProtection="1">
      <alignment vertical="top"/>
      <protection locked="0"/>
    </xf>
    <xf numFmtId="0" fontId="21" fillId="0" borderId="0" xfId="0" applyNumberFormat="1" applyFont="1" applyFill="1" applyBorder="1" applyAlignment="1" applyProtection="1">
      <alignment horizontal="center"/>
      <protection locked="0"/>
    </xf>
    <xf numFmtId="4" fontId="4" fillId="0" borderId="0" xfId="0" applyNumberFormat="1" applyFont="1" applyBorder="1" applyAlignment="1" applyProtection="1">
      <alignment/>
      <protection locked="0"/>
    </xf>
    <xf numFmtId="4" fontId="7" fillId="0" borderId="0" xfId="0" applyNumberFormat="1" applyFont="1" applyBorder="1" applyAlignment="1" applyProtection="1">
      <alignment/>
      <protection locked="0"/>
    </xf>
    <xf numFmtId="4" fontId="5" fillId="0" borderId="0" xfId="0" applyNumberFormat="1" applyFont="1" applyFill="1" applyBorder="1" applyAlignment="1" applyProtection="1">
      <alignment/>
      <protection locked="0"/>
    </xf>
    <xf numFmtId="4" fontId="6" fillId="0" borderId="0" xfId="0" applyNumberFormat="1" applyFont="1" applyFill="1" applyBorder="1" applyAlignment="1" applyProtection="1">
      <alignment/>
      <protection locked="0"/>
    </xf>
    <xf numFmtId="0" fontId="0" fillId="0" borderId="0" xfId="0" applyAlignment="1" applyProtection="1">
      <alignment/>
      <protection locked="0"/>
    </xf>
    <xf numFmtId="0" fontId="5" fillId="0" borderId="0" xfId="0" applyFont="1" applyAlignment="1" applyProtection="1">
      <alignment wrapText="1"/>
      <protection locked="0"/>
    </xf>
    <xf numFmtId="49" fontId="21" fillId="0" borderId="0" xfId="0" applyNumberFormat="1" applyFont="1" applyFill="1" applyBorder="1" applyAlignment="1" applyProtection="1">
      <alignment horizontal="center"/>
      <protection locked="0"/>
    </xf>
    <xf numFmtId="49" fontId="12" fillId="0" borderId="0" xfId="0" applyNumberFormat="1" applyFont="1" applyFill="1" applyBorder="1" applyAlignment="1" applyProtection="1">
      <alignment horizontal="center"/>
      <protection locked="0"/>
    </xf>
    <xf numFmtId="4" fontId="12" fillId="0" borderId="0" xfId="0" applyNumberFormat="1" applyFont="1" applyFill="1" applyBorder="1" applyAlignment="1" applyProtection="1">
      <alignment horizontal="right"/>
      <protection locked="0"/>
    </xf>
    <xf numFmtId="4" fontId="22" fillId="0" borderId="0" xfId="0" applyNumberFormat="1" applyFont="1" applyFill="1" applyBorder="1" applyAlignment="1" applyProtection="1">
      <alignment horizontal="right"/>
      <protection locked="0"/>
    </xf>
    <xf numFmtId="0" fontId="6" fillId="0" borderId="0" xfId="0" applyFont="1" applyAlignment="1" applyProtection="1">
      <alignment wrapText="1"/>
      <protection locked="0"/>
    </xf>
    <xf numFmtId="49" fontId="21" fillId="0" borderId="0" xfId="0" applyNumberFormat="1" applyFont="1" applyFill="1" applyBorder="1" applyAlignment="1" applyProtection="1">
      <alignment horizontal="left"/>
      <protection locked="0"/>
    </xf>
    <xf numFmtId="4" fontId="12" fillId="0" borderId="0" xfId="0" applyNumberFormat="1" applyFont="1" applyFill="1" applyBorder="1" applyAlignment="1" applyProtection="1">
      <alignment horizontal="left"/>
      <protection locked="0"/>
    </xf>
    <xf numFmtId="4" fontId="22" fillId="0" borderId="0" xfId="0" applyNumberFormat="1" applyFont="1" applyFill="1" applyBorder="1" applyAlignment="1" applyProtection="1">
      <alignment horizontal="left"/>
      <protection locked="0"/>
    </xf>
    <xf numFmtId="49" fontId="12" fillId="0" borderId="0" xfId="0" applyNumberFormat="1" applyFont="1" applyFill="1" applyBorder="1" applyAlignment="1" applyProtection="1">
      <alignment horizontal="left"/>
      <protection locked="0"/>
    </xf>
    <xf numFmtId="4" fontId="5" fillId="0" borderId="0" xfId="0" applyNumberFormat="1" applyFont="1" applyFill="1" applyBorder="1" applyAlignment="1" applyProtection="1">
      <alignment horizontal="right"/>
      <protection locked="0"/>
    </xf>
    <xf numFmtId="4" fontId="21" fillId="0" borderId="0" xfId="0" applyNumberFormat="1" applyFont="1" applyFill="1" applyBorder="1" applyAlignment="1" applyProtection="1">
      <alignment horizontal="left"/>
      <protection locked="0"/>
    </xf>
    <xf numFmtId="4" fontId="12" fillId="0" borderId="0" xfId="0" applyNumberFormat="1" applyFont="1" applyFill="1" applyBorder="1" applyAlignment="1" applyProtection="1">
      <alignment horizontal="left" vertical="top"/>
      <protection locked="0"/>
    </xf>
    <xf numFmtId="4" fontId="22" fillId="0" borderId="0" xfId="0" applyNumberFormat="1" applyFont="1" applyFill="1" applyBorder="1" applyAlignment="1" applyProtection="1">
      <alignment horizontal="left" vertical="top"/>
      <protection locked="0"/>
    </xf>
    <xf numFmtId="4" fontId="21" fillId="0" borderId="0" xfId="0" applyNumberFormat="1" applyFont="1" applyFill="1" applyBorder="1" applyAlignment="1" applyProtection="1">
      <alignment horizontal="left" vertical="top"/>
      <protection locked="0"/>
    </xf>
    <xf numFmtId="49" fontId="12" fillId="0" borderId="0" xfId="0" applyNumberFormat="1" applyFont="1" applyFill="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0" fillId="0" borderId="0" xfId="0" applyAlignment="1" applyProtection="1">
      <alignment horizontal="left" vertical="top"/>
      <protection locked="0"/>
    </xf>
    <xf numFmtId="49" fontId="21" fillId="0" borderId="0" xfId="0" applyNumberFormat="1" applyFont="1" applyFill="1" applyBorder="1" applyAlignment="1" applyProtection="1">
      <alignment horizontal="left" vertical="top"/>
      <protection locked="0"/>
    </xf>
    <xf numFmtId="4" fontId="6" fillId="0" borderId="0" xfId="0" applyNumberFormat="1" applyFont="1" applyBorder="1" applyAlignment="1" applyProtection="1">
      <alignment horizontal="right"/>
      <protection locked="0"/>
    </xf>
    <xf numFmtId="4" fontId="2" fillId="0" borderId="0" xfId="0" applyNumberFormat="1" applyFont="1" applyBorder="1" applyAlignment="1" applyProtection="1">
      <alignment horizontal="right"/>
      <protection locked="0"/>
    </xf>
    <xf numFmtId="0" fontId="0" fillId="0" borderId="0" xfId="0" applyAlignment="1" applyProtection="1">
      <alignment vertical="top" wrapText="1"/>
      <protection locked="0"/>
    </xf>
    <xf numFmtId="0" fontId="9" fillId="0" borderId="0" xfId="0" applyFont="1" applyAlignment="1" applyProtection="1">
      <alignment vertical="top" wrapText="1"/>
      <protection locked="0"/>
    </xf>
    <xf numFmtId="4" fontId="5" fillId="0" borderId="0" xfId="0" applyNumberFormat="1" applyFont="1" applyBorder="1" applyAlignment="1" applyProtection="1">
      <alignment horizontal="right"/>
      <protection locked="0"/>
    </xf>
    <xf numFmtId="4" fontId="6" fillId="0" borderId="0" xfId="0" applyNumberFormat="1" applyFont="1" applyFill="1" applyBorder="1" applyAlignment="1" applyProtection="1">
      <alignment horizontal="right"/>
      <protection locked="0"/>
    </xf>
    <xf numFmtId="4" fontId="5" fillId="0" borderId="0" xfId="0" applyNumberFormat="1" applyFont="1" applyBorder="1" applyAlignment="1" applyProtection="1">
      <alignment/>
      <protection locked="0"/>
    </xf>
    <xf numFmtId="4" fontId="6" fillId="0" borderId="0" xfId="0" applyNumberFormat="1" applyFont="1" applyAlignment="1" applyProtection="1">
      <alignment/>
      <protection locked="0"/>
    </xf>
    <xf numFmtId="4" fontId="6" fillId="0" borderId="0" xfId="0" applyNumberFormat="1" applyFont="1" applyBorder="1" applyAlignment="1" applyProtection="1">
      <alignment vertical="center"/>
      <protection locked="0"/>
    </xf>
    <xf numFmtId="0" fontId="0" fillId="0" borderId="0" xfId="0" applyBorder="1" applyAlignment="1" applyProtection="1">
      <alignment/>
      <protection locked="0"/>
    </xf>
    <xf numFmtId="4" fontId="5" fillId="0" borderId="0" xfId="0" applyNumberFormat="1" applyFont="1" applyBorder="1" applyAlignment="1" applyProtection="1">
      <alignment horizontal="right" wrapText="1"/>
      <protection locked="0"/>
    </xf>
    <xf numFmtId="4" fontId="4" fillId="0" borderId="0" xfId="0" applyNumberFormat="1" applyFont="1" applyFill="1" applyBorder="1" applyAlignment="1" applyProtection="1">
      <alignment horizontal="right"/>
      <protection locked="0"/>
    </xf>
    <xf numFmtId="4" fontId="7" fillId="0" borderId="0" xfId="0" applyNumberFormat="1" applyFont="1" applyFill="1" applyBorder="1" applyAlignment="1" applyProtection="1">
      <alignment horizontal="right"/>
      <protection locked="0"/>
    </xf>
    <xf numFmtId="4" fontId="2" fillId="0" borderId="0" xfId="0" applyNumberFormat="1" applyFont="1" applyFill="1" applyBorder="1" applyAlignment="1" applyProtection="1">
      <alignment horizontal="right"/>
      <protection locked="0"/>
    </xf>
    <xf numFmtId="0" fontId="0" fillId="0" borderId="0" xfId="0" applyNumberFormat="1" applyFont="1" applyFill="1" applyBorder="1" applyAlignment="1" applyProtection="1">
      <alignment vertical="top" wrapText="1"/>
      <protection locked="0"/>
    </xf>
    <xf numFmtId="0" fontId="9" fillId="0" borderId="0" xfId="0" applyNumberFormat="1" applyFont="1" applyFill="1" applyBorder="1" applyAlignment="1" applyProtection="1">
      <alignment vertical="top" wrapText="1"/>
      <protection locked="0"/>
    </xf>
    <xf numFmtId="0" fontId="0" fillId="0" borderId="0" xfId="0" applyNumberFormat="1" applyFont="1" applyFill="1" applyBorder="1" applyAlignment="1" applyProtection="1">
      <alignment/>
      <protection locked="0"/>
    </xf>
    <xf numFmtId="4" fontId="6" fillId="0" borderId="0" xfId="0" applyNumberFormat="1" applyFont="1" applyFill="1" applyBorder="1" applyAlignment="1" applyProtection="1">
      <alignment/>
      <protection locked="0"/>
    </xf>
    <xf numFmtId="4" fontId="0" fillId="0" borderId="0" xfId="0" applyNumberFormat="1" applyAlignment="1" applyProtection="1">
      <alignment/>
      <protection locked="0"/>
    </xf>
    <xf numFmtId="0" fontId="51" fillId="0" borderId="0" xfId="0" applyFont="1" applyFill="1" applyBorder="1" applyAlignment="1" applyProtection="1">
      <alignment horizontal="left" wrapText="1"/>
      <protection/>
    </xf>
    <xf numFmtId="0" fontId="4" fillId="5" borderId="10" xfId="0" applyFont="1" applyFill="1"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49" fontId="21" fillId="0" borderId="0" xfId="0" applyNumberFormat="1" applyFont="1" applyFill="1" applyBorder="1" applyAlignment="1" applyProtection="1">
      <alignment horizontal="left"/>
      <protection/>
    </xf>
    <xf numFmtId="49" fontId="21" fillId="0" borderId="0" xfId="0" applyNumberFormat="1" applyFont="1" applyFill="1" applyBorder="1" applyAlignment="1" applyProtection="1">
      <alignment horizontal="center"/>
      <protection/>
    </xf>
    <xf numFmtId="0" fontId="9" fillId="0" borderId="0" xfId="0" applyFont="1" applyAlignment="1">
      <alignment/>
    </xf>
  </cellXfs>
  <cellStyles count="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Input" xfId="49"/>
    <cellStyle name="Linked Cell" xfId="50"/>
    <cellStyle name="Navadno 2" xfId="51"/>
    <cellStyle name="Navadno 3" xfId="52"/>
    <cellStyle name="Navadno 3 2" xfId="53"/>
    <cellStyle name="Navadno 3 2 2" xfId="54"/>
    <cellStyle name="Navadno 3 2 2 2" xfId="55"/>
    <cellStyle name="Navadno 3 2 3" xfId="56"/>
    <cellStyle name="Navadno 3 2_GRADBENA DELA ELEKTRO OMARE " xfId="57"/>
    <cellStyle name="Navadno 3 3" xfId="58"/>
    <cellStyle name="Navadno 3 3 2" xfId="59"/>
    <cellStyle name="Navadno 3 3 2 2" xfId="60"/>
    <cellStyle name="Navadno 3 3 3" xfId="61"/>
    <cellStyle name="Navadno 3 3_GRADBENA DELA ELEKTRO OMARE " xfId="62"/>
    <cellStyle name="Navadno 3 4" xfId="63"/>
    <cellStyle name="Navadno 3 4 2" xfId="64"/>
    <cellStyle name="Navadno 3 5" xfId="65"/>
    <cellStyle name="Navadno 3_GRADBENA DELA ELEKTRO OMARE " xfId="66"/>
    <cellStyle name="Navadno 4" xfId="67"/>
    <cellStyle name="Navadno 4 2" xfId="68"/>
    <cellStyle name="Navadno 4 3" xfId="69"/>
    <cellStyle name="Navadno 4 3 2" xfId="70"/>
    <cellStyle name="Navadno 4 4" xfId="71"/>
    <cellStyle name="Navadno 4_GRADBENA DELA ELEKTRO OMARE " xfId="72"/>
    <cellStyle name="Navadno 5" xfId="73"/>
    <cellStyle name="Navadno 53" xfId="74"/>
    <cellStyle name="Navadno 6" xfId="75"/>
    <cellStyle name="Navadno 6 2" xfId="76"/>
    <cellStyle name="Navadno 6 3" xfId="77"/>
    <cellStyle name="Navadno 6_GRADBENA DELA ELEKTRO OMARE " xfId="78"/>
    <cellStyle name="Navadno 7" xfId="79"/>
    <cellStyle name="Neutral" xfId="80"/>
    <cellStyle name="Note" xfId="81"/>
    <cellStyle name="Followed Hyperlink" xfId="82"/>
    <cellStyle name="Percent" xfId="83"/>
    <cellStyle name="Odstotek 2" xfId="84"/>
    <cellStyle name="Output" xfId="85"/>
    <cellStyle name="TableStyleLight1" xfId="86"/>
    <cellStyle name="Title" xfId="87"/>
    <cellStyle name="Total" xfId="88"/>
    <cellStyle name="Currency" xfId="89"/>
    <cellStyle name="Currency [0]" xfId="90"/>
    <cellStyle name="Comma" xfId="91"/>
    <cellStyle name="Comma [0]" xfId="92"/>
    <cellStyle name="Warning Text"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2060"/>
      <rgbColor rgb="00808000"/>
      <rgbColor rgb="00800080"/>
      <rgbColor rgb="00008080"/>
      <rgbColor rgb="00C0C0C0"/>
      <rgbColor rgb="00808080"/>
      <rgbColor rgb="009999FF"/>
      <rgbColor rgb="00993366"/>
      <rgbColor rgb="00FFFFCC"/>
      <rgbColor rgb="00DBEEF4"/>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8:E44"/>
  <sheetViews>
    <sheetView tabSelected="1" workbookViewId="0" topLeftCell="A1">
      <selection activeCell="E42" sqref="E42"/>
    </sheetView>
  </sheetViews>
  <sheetFormatPr defaultColWidth="9.00390625" defaultRowHeight="12.75"/>
  <cols>
    <col min="2" max="2" width="43.00390625" style="0" customWidth="1"/>
    <col min="5" max="5" width="19.75390625" style="258" customWidth="1"/>
    <col min="6" max="6" width="5.875" style="0" customWidth="1"/>
    <col min="8" max="8" width="11.75390625" style="195" bestFit="1" customWidth="1"/>
  </cols>
  <sheetData>
    <row r="8" spans="1:2" ht="20.25">
      <c r="A8" s="49"/>
      <c r="B8" s="50" t="s">
        <v>458</v>
      </c>
    </row>
    <row r="9" spans="1:2" ht="15.75">
      <c r="A9" s="49"/>
      <c r="B9" s="49"/>
    </row>
    <row r="10" spans="1:5" ht="15">
      <c r="A10" s="85">
        <v>1</v>
      </c>
      <c r="B10" s="86" t="s">
        <v>1204</v>
      </c>
      <c r="E10" s="258">
        <f>'ZUN.P.-UPR.'!F17</f>
        <v>0</v>
      </c>
    </row>
    <row r="11" spans="1:5" ht="15" hidden="1">
      <c r="A11" s="88">
        <v>2</v>
      </c>
      <c r="B11" s="89" t="s">
        <v>1205</v>
      </c>
      <c r="E11" s="258">
        <v>0</v>
      </c>
    </row>
    <row r="12" spans="1:5" ht="15">
      <c r="A12" s="88">
        <v>3</v>
      </c>
      <c r="B12" s="89" t="s">
        <v>1206</v>
      </c>
      <c r="E12" s="258">
        <f>REKAP!E61</f>
        <v>0</v>
      </c>
    </row>
    <row r="13" spans="1:5" ht="15">
      <c r="A13" s="88">
        <v>4</v>
      </c>
      <c r="B13" s="90" t="s">
        <v>1207</v>
      </c>
      <c r="E13" s="258">
        <f>REKAP!E63</f>
        <v>0</v>
      </c>
    </row>
    <row r="14" spans="1:5" ht="15" hidden="1">
      <c r="A14" s="88">
        <v>5</v>
      </c>
      <c r="B14" s="89" t="s">
        <v>1053</v>
      </c>
      <c r="E14" s="258">
        <v>0</v>
      </c>
    </row>
    <row r="15" spans="1:5" ht="15" hidden="1">
      <c r="A15" s="88">
        <v>6</v>
      </c>
      <c r="B15" s="89" t="s">
        <v>421</v>
      </c>
      <c r="E15" s="258">
        <v>0</v>
      </c>
    </row>
    <row r="16" spans="1:5" ht="15" hidden="1">
      <c r="A16" s="88">
        <v>7</v>
      </c>
      <c r="B16" s="89" t="s">
        <v>420</v>
      </c>
      <c r="E16" s="258">
        <v>0</v>
      </c>
    </row>
    <row r="17" spans="1:5" ht="14.25" customHeight="1">
      <c r="A17" s="88">
        <v>8</v>
      </c>
      <c r="B17" s="259" t="s">
        <v>815</v>
      </c>
      <c r="C17" s="259"/>
      <c r="E17" s="258">
        <v>0</v>
      </c>
    </row>
    <row r="18" spans="1:2" ht="15">
      <c r="A18" s="88"/>
      <c r="B18" s="136"/>
    </row>
    <row r="19" spans="1:5" ht="15">
      <c r="A19" s="87"/>
      <c r="B19" s="132" t="s">
        <v>313</v>
      </c>
      <c r="E19" s="258">
        <f>SUM(E10:E18)</f>
        <v>0</v>
      </c>
    </row>
    <row r="20" spans="1:5" ht="14.25">
      <c r="A20" s="87"/>
      <c r="B20" s="87" t="s">
        <v>460</v>
      </c>
      <c r="E20" s="258">
        <f>+E19*0.22</f>
        <v>0</v>
      </c>
    </row>
    <row r="21" spans="1:2" ht="14.25">
      <c r="A21" s="87"/>
      <c r="B21" s="87"/>
    </row>
    <row r="22" spans="1:5" ht="15">
      <c r="A22" s="87"/>
      <c r="B22" s="85" t="s">
        <v>459</v>
      </c>
      <c r="E22" s="258">
        <f>E19</f>
        <v>0</v>
      </c>
    </row>
    <row r="25" spans="1:2" ht="20.25">
      <c r="A25" s="49"/>
      <c r="B25" s="50" t="s">
        <v>814</v>
      </c>
    </row>
    <row r="26" spans="1:2" ht="15.75">
      <c r="A26" s="49"/>
      <c r="B26" s="49"/>
    </row>
    <row r="27" spans="1:5" ht="15">
      <c r="A27" s="85">
        <v>1</v>
      </c>
      <c r="B27" s="86" t="s">
        <v>1204</v>
      </c>
      <c r="E27" s="258">
        <f>'ZUN.P-neupravičeni'!F17</f>
        <v>0</v>
      </c>
    </row>
    <row r="28" spans="1:5" ht="15">
      <c r="A28" s="88">
        <v>2</v>
      </c>
      <c r="B28" s="89" t="s">
        <v>1205</v>
      </c>
      <c r="E28" s="258">
        <f>'2 METEOR.KAN.'!F16</f>
        <v>0</v>
      </c>
    </row>
    <row r="29" spans="1:5" ht="15" hidden="1">
      <c r="A29" s="88">
        <v>3</v>
      </c>
      <c r="B29" s="89" t="s">
        <v>1206</v>
      </c>
      <c r="E29" s="258">
        <v>0</v>
      </c>
    </row>
    <row r="30" spans="1:5" ht="15" hidden="1">
      <c r="A30" s="88">
        <v>4</v>
      </c>
      <c r="B30" s="90" t="s">
        <v>1207</v>
      </c>
      <c r="E30" s="258">
        <v>0</v>
      </c>
    </row>
    <row r="31" spans="1:5" ht="15">
      <c r="A31" s="88">
        <v>5</v>
      </c>
      <c r="B31" s="89" t="s">
        <v>1053</v>
      </c>
      <c r="E31" s="258">
        <f>'8 ZIDOVI ZA RAZD. EL.OMARE'!F11</f>
        <v>0</v>
      </c>
    </row>
    <row r="32" spans="1:5" ht="15">
      <c r="A32" s="88">
        <v>6</v>
      </c>
      <c r="B32" s="89" t="s">
        <v>421</v>
      </c>
      <c r="E32" s="258">
        <f>'GRADB DELA JR'!F6</f>
        <v>0</v>
      </c>
    </row>
    <row r="33" spans="1:5" ht="15">
      <c r="A33" s="88">
        <v>7</v>
      </c>
      <c r="B33" s="89" t="s">
        <v>420</v>
      </c>
      <c r="E33" s="258">
        <f>'ELEKTRO DELA JR'!F6</f>
        <v>0</v>
      </c>
    </row>
    <row r="34" spans="1:2" ht="15">
      <c r="A34" s="88"/>
      <c r="B34" s="89"/>
    </row>
    <row r="35" spans="1:2" ht="15">
      <c r="A35" s="88"/>
      <c r="B35" s="136"/>
    </row>
    <row r="36" spans="1:5" ht="15">
      <c r="A36" s="87"/>
      <c r="B36" s="132" t="s">
        <v>314</v>
      </c>
      <c r="E36" s="258">
        <f>SUM(E27:E35)</f>
        <v>0</v>
      </c>
    </row>
    <row r="37" spans="1:5" ht="14.25">
      <c r="A37" s="87"/>
      <c r="B37" s="87" t="s">
        <v>956</v>
      </c>
      <c r="E37" s="258">
        <f>+E36*0.22</f>
        <v>0</v>
      </c>
    </row>
    <row r="38" spans="1:2" ht="14.25">
      <c r="A38" s="87"/>
      <c r="B38" s="87"/>
    </row>
    <row r="39" spans="1:5" ht="15">
      <c r="A39" s="87"/>
      <c r="B39" s="85" t="s">
        <v>955</v>
      </c>
      <c r="E39" s="258">
        <f>+E36+E37</f>
        <v>0</v>
      </c>
    </row>
    <row r="42" spans="2:5" ht="12.75">
      <c r="B42" s="265" t="s">
        <v>315</v>
      </c>
      <c r="E42" s="258">
        <f>+E19+E36</f>
        <v>0</v>
      </c>
    </row>
    <row r="43" spans="2:5" ht="12.75">
      <c r="B43" t="s">
        <v>316</v>
      </c>
      <c r="E43" s="258">
        <f>+E42*0.22</f>
        <v>0</v>
      </c>
    </row>
    <row r="44" spans="2:5" ht="12.75">
      <c r="B44" s="265" t="s">
        <v>317</v>
      </c>
      <c r="E44" s="258">
        <f>+E42+E43</f>
        <v>0</v>
      </c>
    </row>
  </sheetData>
  <sheetProtection password="C879" sheet="1" objects="1" scenarios="1"/>
  <mergeCells count="1">
    <mergeCell ref="B17:C17"/>
  </mergeCells>
  <printOptions/>
  <pageMargins left="0.75" right="0.75" top="1" bottom="1"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791"/>
  <sheetViews>
    <sheetView view="pageLayout" zoomScale="0" zoomScalePageLayoutView="0" workbookViewId="0" topLeftCell="A1">
      <selection activeCell="I28" sqref="I28"/>
    </sheetView>
  </sheetViews>
  <sheetFormatPr defaultColWidth="9.00390625" defaultRowHeight="12.75"/>
  <cols>
    <col min="2" max="2" width="39.75390625" style="0" customWidth="1"/>
    <col min="3" max="4" width="8.375" style="158" customWidth="1"/>
    <col min="5" max="5" width="12.625" style="220" customWidth="1"/>
    <col min="6" max="6" width="14.875" style="202" customWidth="1"/>
  </cols>
  <sheetData>
    <row r="1" spans="1:6" ht="20.25">
      <c r="A1" s="21">
        <v>6</v>
      </c>
      <c r="B1" s="21" t="s">
        <v>1207</v>
      </c>
      <c r="C1" s="9"/>
      <c r="D1" s="2"/>
      <c r="E1" s="197"/>
      <c r="F1" s="197"/>
    </row>
    <row r="2" spans="1:6" ht="12.75">
      <c r="A2" s="3"/>
      <c r="B2" s="4"/>
      <c r="C2" s="5"/>
      <c r="D2" s="6"/>
      <c r="E2" s="198"/>
      <c r="F2" s="198"/>
    </row>
    <row r="3" spans="1:6" ht="15">
      <c r="A3" s="10">
        <v>1</v>
      </c>
      <c r="B3" s="92" t="s">
        <v>161</v>
      </c>
      <c r="C3" s="5"/>
      <c r="D3" s="6"/>
      <c r="E3" s="198"/>
      <c r="F3" s="231">
        <f>F22</f>
        <v>0</v>
      </c>
    </row>
    <row r="4" spans="1:6" ht="15">
      <c r="A4" s="10">
        <v>2</v>
      </c>
      <c r="B4" s="92" t="s">
        <v>162</v>
      </c>
      <c r="C4" s="5"/>
      <c r="D4" s="6"/>
      <c r="E4" s="198"/>
      <c r="F4" s="231">
        <f>F157</f>
        <v>0</v>
      </c>
    </row>
    <row r="5" spans="1:6" ht="15">
      <c r="A5" s="10">
        <v>3</v>
      </c>
      <c r="B5" s="92" t="s">
        <v>163</v>
      </c>
      <c r="C5" s="5"/>
      <c r="D5" s="6"/>
      <c r="E5" s="198"/>
      <c r="F5" s="231">
        <f>F269</f>
        <v>0</v>
      </c>
    </row>
    <row r="6" spans="1:6" ht="15">
      <c r="A6" s="10">
        <v>4</v>
      </c>
      <c r="B6" s="92" t="s">
        <v>164</v>
      </c>
      <c r="C6" s="5"/>
      <c r="D6" s="6"/>
      <c r="E6" s="198"/>
      <c r="F6" s="231">
        <f>F350</f>
        <v>0</v>
      </c>
    </row>
    <row r="7" spans="1:6" ht="15">
      <c r="A7" s="10">
        <v>5</v>
      </c>
      <c r="B7" s="92" t="s">
        <v>165</v>
      </c>
      <c r="C7" s="5"/>
      <c r="D7" s="6"/>
      <c r="E7" s="198"/>
      <c r="F7" s="231">
        <f>F458</f>
        <v>0</v>
      </c>
    </row>
    <row r="8" spans="1:6" ht="15">
      <c r="A8" s="10">
        <v>6</v>
      </c>
      <c r="B8" s="92" t="s">
        <v>166</v>
      </c>
      <c r="C8" s="5"/>
      <c r="D8" s="6"/>
      <c r="E8" s="198"/>
      <c r="F8" s="231">
        <f>F545</f>
        <v>0</v>
      </c>
    </row>
    <row r="9" spans="1:6" ht="15">
      <c r="A9" s="10">
        <v>7</v>
      </c>
      <c r="B9" s="92" t="s">
        <v>167</v>
      </c>
      <c r="C9" s="5"/>
      <c r="D9" s="6"/>
      <c r="E9" s="198"/>
      <c r="F9" s="231">
        <f>F625</f>
        <v>0</v>
      </c>
    </row>
    <row r="10" spans="1:6" ht="15">
      <c r="A10" s="10">
        <v>8</v>
      </c>
      <c r="B10" s="92" t="s">
        <v>168</v>
      </c>
      <c r="C10" s="12"/>
      <c r="D10" s="42"/>
      <c r="E10" s="199"/>
      <c r="F10" s="231">
        <f>F705</f>
        <v>0</v>
      </c>
    </row>
    <row r="11" spans="1:6" ht="15">
      <c r="A11" s="10"/>
      <c r="B11" s="92" t="s">
        <v>900</v>
      </c>
      <c r="C11" s="12"/>
      <c r="D11" s="42"/>
      <c r="E11" s="199"/>
      <c r="F11" s="231">
        <f>(F3+F4+F5+F6+F7+F8+F9+F10)*0.1</f>
        <v>0</v>
      </c>
    </row>
    <row r="12" spans="1:6" ht="15">
      <c r="A12" s="10"/>
      <c r="B12" s="11"/>
      <c r="C12" s="12"/>
      <c r="D12" s="42"/>
      <c r="E12" s="199"/>
      <c r="F12" s="199"/>
    </row>
    <row r="13" spans="1:6" ht="15.75">
      <c r="A13" s="10"/>
      <c r="B13" s="15" t="s">
        <v>169</v>
      </c>
      <c r="C13" s="13"/>
      <c r="D13" s="14"/>
      <c r="E13" s="200"/>
      <c r="F13" s="200">
        <f>SUM(F3:F12)</f>
        <v>0</v>
      </c>
    </row>
    <row r="16" spans="1:2" ht="15.75">
      <c r="A16" s="103">
        <v>1</v>
      </c>
      <c r="B16" s="103" t="s">
        <v>161</v>
      </c>
    </row>
    <row r="18" spans="1:6" ht="15">
      <c r="A18" s="126" t="s">
        <v>226</v>
      </c>
      <c r="B18" s="142" t="s">
        <v>913</v>
      </c>
      <c r="C18" s="147"/>
      <c r="D18" s="147"/>
      <c r="E18" s="227"/>
      <c r="F18" s="232">
        <f>+F38</f>
        <v>0</v>
      </c>
    </row>
    <row r="19" spans="1:6" ht="15">
      <c r="A19" s="126" t="s">
        <v>228</v>
      </c>
      <c r="B19" s="142" t="s">
        <v>914</v>
      </c>
      <c r="C19" s="147"/>
      <c r="D19" s="147"/>
      <c r="E19" s="227"/>
      <c r="F19" s="232">
        <f>+F53</f>
        <v>0</v>
      </c>
    </row>
    <row r="20" spans="1:6" ht="30">
      <c r="A20" s="126" t="s">
        <v>229</v>
      </c>
      <c r="B20" s="142" t="s">
        <v>170</v>
      </c>
      <c r="C20" s="147"/>
      <c r="D20" s="147"/>
      <c r="E20" s="227"/>
      <c r="F20" s="232">
        <f>+F130</f>
        <v>0</v>
      </c>
    </row>
    <row r="21" spans="1:6" ht="15">
      <c r="A21" s="126" t="s">
        <v>234</v>
      </c>
      <c r="B21" s="142" t="s">
        <v>861</v>
      </c>
      <c r="C21" s="147"/>
      <c r="D21" s="147"/>
      <c r="E21" s="227"/>
      <c r="F21" s="232">
        <f>+F148</f>
        <v>0</v>
      </c>
    </row>
    <row r="22" spans="1:6" ht="15">
      <c r="A22" s="126"/>
      <c r="B22" s="142" t="s">
        <v>1071</v>
      </c>
      <c r="C22" s="147"/>
      <c r="D22" s="147"/>
      <c r="E22" s="227"/>
      <c r="F22" s="232">
        <f>SUM(F18:F21)</f>
        <v>0</v>
      </c>
    </row>
    <row r="23" spans="1:6" ht="14.25">
      <c r="A23" s="127"/>
      <c r="B23" s="140"/>
      <c r="C23" s="143"/>
      <c r="D23" s="143"/>
      <c r="E23" s="230"/>
      <c r="F23" s="228"/>
    </row>
    <row r="24" spans="1:6" ht="15">
      <c r="A24" s="126" t="s">
        <v>226</v>
      </c>
      <c r="B24" s="154" t="s">
        <v>1225</v>
      </c>
      <c r="C24" s="161"/>
      <c r="D24" s="162"/>
      <c r="E24" s="233"/>
      <c r="F24" s="233"/>
    </row>
    <row r="25" spans="1:6" ht="14.25">
      <c r="A25" s="127"/>
      <c r="B25" s="144"/>
      <c r="C25" s="161"/>
      <c r="D25" s="162"/>
      <c r="E25" s="233"/>
      <c r="F25" s="233"/>
    </row>
    <row r="26" spans="1:6" ht="14.25">
      <c r="A26" s="127" t="s">
        <v>237</v>
      </c>
      <c r="B26" s="144" t="s">
        <v>171</v>
      </c>
      <c r="C26" s="161" t="s">
        <v>1130</v>
      </c>
      <c r="D26" s="162">
        <v>161.08</v>
      </c>
      <c r="E26" s="234">
        <v>0</v>
      </c>
      <c r="F26" s="233">
        <f>+D26*E26</f>
        <v>0</v>
      </c>
    </row>
    <row r="27" spans="1:6" ht="14.25">
      <c r="A27" s="127"/>
      <c r="B27" s="153"/>
      <c r="C27" s="161"/>
      <c r="D27" s="162"/>
      <c r="E27" s="234"/>
      <c r="F27" s="233"/>
    </row>
    <row r="28" spans="1:6" ht="42.75">
      <c r="A28" s="127" t="s">
        <v>238</v>
      </c>
      <c r="B28" s="144" t="s">
        <v>917</v>
      </c>
      <c r="C28" s="161" t="s">
        <v>224</v>
      </c>
      <c r="D28" s="162">
        <v>16</v>
      </c>
      <c r="E28" s="234">
        <v>0</v>
      </c>
      <c r="F28" s="233">
        <f>+D28*E28</f>
        <v>0</v>
      </c>
    </row>
    <row r="29" spans="1:6" ht="14.25">
      <c r="A29" s="127"/>
      <c r="B29" s="144"/>
      <c r="C29" s="161"/>
      <c r="D29" s="162"/>
      <c r="E29" s="234"/>
      <c r="F29" s="233"/>
    </row>
    <row r="30" spans="1:6" ht="199.5">
      <c r="A30" s="127" t="s">
        <v>239</v>
      </c>
      <c r="B30" s="150" t="s">
        <v>919</v>
      </c>
      <c r="C30" s="161" t="s">
        <v>225</v>
      </c>
      <c r="D30" s="162">
        <v>1</v>
      </c>
      <c r="E30" s="234">
        <v>0</v>
      </c>
      <c r="F30" s="233">
        <f>+D30*E30</f>
        <v>0</v>
      </c>
    </row>
    <row r="31" spans="1:6" ht="14.25">
      <c r="A31" s="127"/>
      <c r="B31" s="144"/>
      <c r="C31" s="161"/>
      <c r="D31" s="163"/>
      <c r="E31" s="234"/>
      <c r="F31" s="233"/>
    </row>
    <row r="32" spans="1:6" ht="57">
      <c r="A32" s="127" t="s">
        <v>240</v>
      </c>
      <c r="B32" s="144" t="s">
        <v>920</v>
      </c>
      <c r="C32" s="161" t="s">
        <v>225</v>
      </c>
      <c r="D32" s="162">
        <v>0.07</v>
      </c>
      <c r="E32" s="234">
        <v>0</v>
      </c>
      <c r="F32" s="233">
        <f>+D32*E32</f>
        <v>0</v>
      </c>
    </row>
    <row r="33" spans="1:6" ht="14.25">
      <c r="A33" s="127"/>
      <c r="B33" s="144"/>
      <c r="C33" s="161"/>
      <c r="D33" s="162"/>
      <c r="E33" s="234"/>
      <c r="F33" s="233"/>
    </row>
    <row r="34" spans="1:6" ht="171">
      <c r="A34" s="127" t="s">
        <v>241</v>
      </c>
      <c r="B34" s="150" t="s">
        <v>172</v>
      </c>
      <c r="C34" s="161" t="s">
        <v>225</v>
      </c>
      <c r="D34" s="162">
        <v>1</v>
      </c>
      <c r="E34" s="234">
        <v>0</v>
      </c>
      <c r="F34" s="233">
        <f>+D34*E34</f>
        <v>0</v>
      </c>
    </row>
    <row r="35" spans="1:6" ht="14.25">
      <c r="A35" s="127"/>
      <c r="B35" s="144"/>
      <c r="C35" s="161"/>
      <c r="D35" s="162"/>
      <c r="E35" s="234"/>
      <c r="F35" s="233"/>
    </row>
    <row r="36" spans="1:6" ht="142.5">
      <c r="A36" s="127">
        <v>6</v>
      </c>
      <c r="B36" s="150" t="s">
        <v>173</v>
      </c>
      <c r="C36" s="161" t="s">
        <v>224</v>
      </c>
      <c r="D36" s="162">
        <v>16</v>
      </c>
      <c r="E36" s="234">
        <v>0</v>
      </c>
      <c r="F36" s="233">
        <f>+D36*E36</f>
        <v>0</v>
      </c>
    </row>
    <row r="37" spans="1:6" ht="14.25">
      <c r="A37" s="127"/>
      <c r="B37" s="144"/>
      <c r="C37" s="161"/>
      <c r="D37" s="162"/>
      <c r="E37" s="234"/>
      <c r="F37" s="233"/>
    </row>
    <row r="38" spans="1:6" ht="15">
      <c r="A38" s="127"/>
      <c r="B38" s="154" t="s">
        <v>921</v>
      </c>
      <c r="C38" s="161"/>
      <c r="D38" s="162"/>
      <c r="E38" s="233"/>
      <c r="F38" s="235">
        <f>SUM(F26:F37)</f>
        <v>0</v>
      </c>
    </row>
    <row r="39" spans="1:6" ht="15">
      <c r="A39" s="127"/>
      <c r="B39" s="154"/>
      <c r="C39" s="161"/>
      <c r="D39" s="162"/>
      <c r="E39" s="233"/>
      <c r="F39" s="235"/>
    </row>
    <row r="40" spans="1:6" ht="15">
      <c r="A40" s="126" t="s">
        <v>228</v>
      </c>
      <c r="B40" s="154" t="s">
        <v>1245</v>
      </c>
      <c r="C40" s="161"/>
      <c r="D40" s="162"/>
      <c r="E40" s="233"/>
      <c r="F40" s="233"/>
    </row>
    <row r="41" spans="1:6" ht="14.25">
      <c r="A41" s="127"/>
      <c r="B41" s="144"/>
      <c r="C41" s="161"/>
      <c r="D41" s="162"/>
      <c r="E41" s="233"/>
      <c r="F41" s="233"/>
    </row>
    <row r="42" spans="1:6" ht="99.75">
      <c r="A42" s="127" t="s">
        <v>246</v>
      </c>
      <c r="B42" s="148" t="s">
        <v>174</v>
      </c>
      <c r="C42" s="161"/>
      <c r="D42" s="162"/>
      <c r="E42" s="233"/>
      <c r="F42" s="233"/>
    </row>
    <row r="43" spans="1:6" ht="16.5">
      <c r="A43" s="127"/>
      <c r="B43" s="148" t="s">
        <v>1059</v>
      </c>
      <c r="C43" s="161" t="s">
        <v>572</v>
      </c>
      <c r="D43" s="162">
        <v>91.2</v>
      </c>
      <c r="E43" s="234">
        <v>0</v>
      </c>
      <c r="F43" s="233">
        <f>E43*D43</f>
        <v>0</v>
      </c>
    </row>
    <row r="44" spans="1:6" ht="14.25">
      <c r="A44" s="127"/>
      <c r="B44" s="144"/>
      <c r="C44" s="161"/>
      <c r="D44" s="162"/>
      <c r="E44" s="234"/>
      <c r="F44" s="233"/>
    </row>
    <row r="45" spans="1:6" ht="16.5">
      <c r="A45" s="127"/>
      <c r="B45" s="148" t="s">
        <v>1060</v>
      </c>
      <c r="C45" s="161" t="s">
        <v>572</v>
      </c>
      <c r="D45" s="162">
        <v>60.8</v>
      </c>
      <c r="E45" s="234">
        <v>0</v>
      </c>
      <c r="F45" s="233">
        <f>E45*D45</f>
        <v>0</v>
      </c>
    </row>
    <row r="46" spans="1:6" ht="14.25">
      <c r="A46" s="127"/>
      <c r="B46" s="144"/>
      <c r="C46" s="161"/>
      <c r="D46" s="162"/>
      <c r="E46" s="234"/>
      <c r="F46" s="233"/>
    </row>
    <row r="47" spans="1:6" ht="28.5">
      <c r="A47" s="127" t="s">
        <v>247</v>
      </c>
      <c r="B47" s="144" t="s">
        <v>175</v>
      </c>
      <c r="C47" s="161" t="s">
        <v>570</v>
      </c>
      <c r="D47" s="162">
        <v>110</v>
      </c>
      <c r="E47" s="234">
        <v>0</v>
      </c>
      <c r="F47" s="233">
        <f>E47*D47</f>
        <v>0</v>
      </c>
    </row>
    <row r="48" spans="1:6" ht="14.25">
      <c r="A48" s="127"/>
      <c r="B48" s="144"/>
      <c r="C48" s="161"/>
      <c r="D48" s="162"/>
      <c r="E48" s="234"/>
      <c r="F48" s="233"/>
    </row>
    <row r="49" spans="1:6" ht="71.25">
      <c r="A49" s="127" t="s">
        <v>248</v>
      </c>
      <c r="B49" s="148" t="s">
        <v>176</v>
      </c>
      <c r="C49" s="161" t="s">
        <v>572</v>
      </c>
      <c r="D49" s="162">
        <v>43.6</v>
      </c>
      <c r="E49" s="234">
        <v>0</v>
      </c>
      <c r="F49" s="233">
        <f>E49*D49</f>
        <v>0</v>
      </c>
    </row>
    <row r="50" spans="1:6" ht="14.25">
      <c r="A50" s="127"/>
      <c r="B50" s="144"/>
      <c r="C50" s="161"/>
      <c r="D50" s="162"/>
      <c r="E50" s="234"/>
      <c r="F50" s="233"/>
    </row>
    <row r="51" spans="1:6" ht="85.5">
      <c r="A51" s="127" t="s">
        <v>258</v>
      </c>
      <c r="B51" s="148" t="s">
        <v>930</v>
      </c>
      <c r="C51" s="161" t="s">
        <v>572</v>
      </c>
      <c r="D51" s="162">
        <v>60</v>
      </c>
      <c r="E51" s="234">
        <v>0</v>
      </c>
      <c r="F51" s="233">
        <f>+D51*E51</f>
        <v>0</v>
      </c>
    </row>
    <row r="52" spans="1:6" ht="14.25">
      <c r="A52" s="127"/>
      <c r="B52" s="144"/>
      <c r="C52" s="161"/>
      <c r="D52" s="162"/>
      <c r="E52" s="234"/>
      <c r="F52" s="233"/>
    </row>
    <row r="53" spans="1:6" ht="15">
      <c r="A53" s="127"/>
      <c r="B53" s="154" t="s">
        <v>932</v>
      </c>
      <c r="C53" s="161"/>
      <c r="D53" s="162"/>
      <c r="E53" s="233"/>
      <c r="F53" s="235">
        <f>SUM(F42:F52)</f>
        <v>0</v>
      </c>
    </row>
    <row r="54" spans="1:6" ht="14.25">
      <c r="A54" s="127"/>
      <c r="B54" s="144"/>
      <c r="C54" s="161"/>
      <c r="D54" s="162"/>
      <c r="E54" s="233"/>
      <c r="F54" s="233"/>
    </row>
    <row r="55" spans="1:6" ht="30">
      <c r="A55" s="126" t="s">
        <v>229</v>
      </c>
      <c r="B55" s="154" t="s">
        <v>170</v>
      </c>
      <c r="C55" s="161"/>
      <c r="D55" s="162"/>
      <c r="E55" s="233"/>
      <c r="F55" s="233"/>
    </row>
    <row r="56" spans="1:6" ht="15">
      <c r="A56" s="126"/>
      <c r="B56" s="154"/>
      <c r="C56" s="161"/>
      <c r="D56" s="162"/>
      <c r="E56" s="233"/>
      <c r="F56" s="233"/>
    </row>
    <row r="57" spans="1:6" ht="15">
      <c r="A57" s="126" t="s">
        <v>177</v>
      </c>
      <c r="B57" s="154" t="s">
        <v>178</v>
      </c>
      <c r="C57" s="161"/>
      <c r="D57" s="162"/>
      <c r="E57" s="233"/>
      <c r="F57" s="233"/>
    </row>
    <row r="58" spans="1:6" ht="71.25">
      <c r="A58" s="127" t="s">
        <v>259</v>
      </c>
      <c r="B58" s="144" t="s">
        <v>179</v>
      </c>
      <c r="C58" s="161" t="s">
        <v>1130</v>
      </c>
      <c r="D58" s="162">
        <f>D26</f>
        <v>161.08</v>
      </c>
      <c r="E58" s="234">
        <v>0</v>
      </c>
      <c r="F58" s="233">
        <f>+D58*E58</f>
        <v>0</v>
      </c>
    </row>
    <row r="59" spans="1:6" ht="14.25">
      <c r="A59" s="127"/>
      <c r="B59" s="144"/>
      <c r="C59" s="161"/>
      <c r="D59" s="162"/>
      <c r="E59" s="234"/>
      <c r="F59" s="233"/>
    </row>
    <row r="60" spans="1:6" ht="42.75">
      <c r="A60" s="127" t="s">
        <v>260</v>
      </c>
      <c r="B60" s="144" t="s">
        <v>180</v>
      </c>
      <c r="C60" s="161"/>
      <c r="D60" s="162"/>
      <c r="E60" s="236" t="s">
        <v>181</v>
      </c>
      <c r="F60" s="233">
        <f>SUM(F58:F59)*E60</f>
        <v>0</v>
      </c>
    </row>
    <row r="61" spans="1:6" ht="14.25">
      <c r="A61" s="127"/>
      <c r="B61" s="144"/>
      <c r="C61" s="161"/>
      <c r="D61" s="162"/>
      <c r="E61" s="234"/>
      <c r="F61" s="233"/>
    </row>
    <row r="62" spans="1:6" ht="15">
      <c r="A62" s="126" t="s">
        <v>182</v>
      </c>
      <c r="B62" s="154" t="s">
        <v>183</v>
      </c>
      <c r="C62" s="161"/>
      <c r="D62" s="162"/>
      <c r="E62" s="234"/>
      <c r="F62" s="233"/>
    </row>
    <row r="63" spans="1:6" ht="42.75">
      <c r="A63" s="127"/>
      <c r="B63" s="144" t="s">
        <v>184</v>
      </c>
      <c r="C63" s="161"/>
      <c r="D63" s="162"/>
      <c r="E63" s="234"/>
      <c r="F63" s="233"/>
    </row>
    <row r="64" spans="1:6" ht="14.25">
      <c r="A64" s="127"/>
      <c r="B64" s="144"/>
      <c r="C64" s="161"/>
      <c r="D64" s="162"/>
      <c r="E64" s="234"/>
      <c r="F64" s="233"/>
    </row>
    <row r="65" spans="1:6" ht="14.25">
      <c r="A65" s="127" t="s">
        <v>261</v>
      </c>
      <c r="B65" s="144" t="s">
        <v>185</v>
      </c>
      <c r="C65" s="161" t="s">
        <v>224</v>
      </c>
      <c r="D65" s="162">
        <v>2</v>
      </c>
      <c r="E65" s="234">
        <v>0</v>
      </c>
      <c r="F65" s="233">
        <f>E65*D65</f>
        <v>0</v>
      </c>
    </row>
    <row r="66" spans="1:6" ht="14.25">
      <c r="A66" s="127"/>
      <c r="B66" s="144"/>
      <c r="C66" s="161"/>
      <c r="D66" s="162"/>
      <c r="E66" s="234"/>
      <c r="F66" s="233"/>
    </row>
    <row r="67" spans="1:6" ht="14.25">
      <c r="A67" s="127" t="s">
        <v>262</v>
      </c>
      <c r="B67" s="144" t="s">
        <v>186</v>
      </c>
      <c r="C67" s="161" t="s">
        <v>224</v>
      </c>
      <c r="D67" s="162">
        <v>2</v>
      </c>
      <c r="E67" s="234">
        <v>0</v>
      </c>
      <c r="F67" s="233">
        <f>E67*D67</f>
        <v>0</v>
      </c>
    </row>
    <row r="68" spans="1:6" ht="14.25">
      <c r="A68" s="127"/>
      <c r="B68" s="144"/>
      <c r="C68" s="161"/>
      <c r="D68" s="162"/>
      <c r="E68" s="234"/>
      <c r="F68" s="233"/>
    </row>
    <row r="69" spans="1:6" ht="14.25">
      <c r="A69" s="127" t="s">
        <v>263</v>
      </c>
      <c r="B69" s="144" t="s">
        <v>187</v>
      </c>
      <c r="C69" s="161" t="s">
        <v>224</v>
      </c>
      <c r="D69" s="162">
        <v>4</v>
      </c>
      <c r="E69" s="234">
        <v>0</v>
      </c>
      <c r="F69" s="233">
        <f>E69*D69</f>
        <v>0</v>
      </c>
    </row>
    <row r="70" spans="1:6" ht="14.25">
      <c r="A70" s="127"/>
      <c r="B70" s="144"/>
      <c r="C70" s="161"/>
      <c r="D70" s="162"/>
      <c r="E70" s="234"/>
      <c r="F70" s="233"/>
    </row>
    <row r="71" spans="1:6" ht="14.25">
      <c r="A71" s="127" t="s">
        <v>264</v>
      </c>
      <c r="B71" s="144" t="s">
        <v>188</v>
      </c>
      <c r="C71" s="161" t="s">
        <v>224</v>
      </c>
      <c r="D71" s="162">
        <v>1</v>
      </c>
      <c r="E71" s="234">
        <v>0</v>
      </c>
      <c r="F71" s="233">
        <f>E71*D71</f>
        <v>0</v>
      </c>
    </row>
    <row r="72" spans="1:6" ht="14.25">
      <c r="A72" s="127"/>
      <c r="B72" s="144"/>
      <c r="C72" s="161"/>
      <c r="D72" s="162"/>
      <c r="E72" s="234"/>
      <c r="F72" s="233"/>
    </row>
    <row r="73" spans="1:6" ht="14.25">
      <c r="A73" s="127" t="s">
        <v>265</v>
      </c>
      <c r="B73" s="144" t="s">
        <v>189</v>
      </c>
      <c r="C73" s="161" t="s">
        <v>224</v>
      </c>
      <c r="D73" s="162">
        <v>1</v>
      </c>
      <c r="E73" s="234">
        <v>0</v>
      </c>
      <c r="F73" s="233">
        <f>E73*D73</f>
        <v>0</v>
      </c>
    </row>
    <row r="74" spans="1:6" ht="14.25">
      <c r="A74" s="127"/>
      <c r="B74" s="144"/>
      <c r="C74" s="161"/>
      <c r="D74" s="162"/>
      <c r="E74" s="234"/>
      <c r="F74" s="233"/>
    </row>
    <row r="75" spans="1:6" ht="14.25">
      <c r="A75" s="127" t="s">
        <v>266</v>
      </c>
      <c r="B75" s="144" t="s">
        <v>190</v>
      </c>
      <c r="C75" s="161" t="s">
        <v>224</v>
      </c>
      <c r="D75" s="162">
        <v>1</v>
      </c>
      <c r="E75" s="234">
        <v>0</v>
      </c>
      <c r="F75" s="233">
        <f>E75*D75</f>
        <v>0</v>
      </c>
    </row>
    <row r="76" spans="1:6" ht="14.25">
      <c r="A76" s="127"/>
      <c r="B76" s="144"/>
      <c r="C76" s="161"/>
      <c r="D76" s="162"/>
      <c r="E76" s="234"/>
      <c r="F76" s="233"/>
    </row>
    <row r="77" spans="1:6" ht="14.25">
      <c r="A77" s="127" t="s">
        <v>267</v>
      </c>
      <c r="B77" s="144" t="s">
        <v>191</v>
      </c>
      <c r="C77" s="161" t="s">
        <v>224</v>
      </c>
      <c r="D77" s="162">
        <v>13</v>
      </c>
      <c r="E77" s="234">
        <v>0</v>
      </c>
      <c r="F77" s="233">
        <f>E77*D77</f>
        <v>0</v>
      </c>
    </row>
    <row r="78" spans="1:6" ht="14.25">
      <c r="A78" s="127"/>
      <c r="B78" s="144"/>
      <c r="C78" s="161"/>
      <c r="D78" s="162"/>
      <c r="E78" s="234"/>
      <c r="F78" s="233"/>
    </row>
    <row r="79" spans="1:6" ht="14.25">
      <c r="A79" s="127" t="s">
        <v>268</v>
      </c>
      <c r="B79" s="144" t="s">
        <v>192</v>
      </c>
      <c r="C79" s="161" t="s">
        <v>224</v>
      </c>
      <c r="D79" s="162">
        <v>2</v>
      </c>
      <c r="E79" s="234">
        <v>0</v>
      </c>
      <c r="F79" s="233">
        <f>E79*D79</f>
        <v>0</v>
      </c>
    </row>
    <row r="80" spans="1:6" ht="14.25">
      <c r="A80" s="127"/>
      <c r="B80" s="144"/>
      <c r="C80" s="161"/>
      <c r="D80" s="162"/>
      <c r="E80" s="234"/>
      <c r="F80" s="233"/>
    </row>
    <row r="81" spans="1:6" ht="14.25">
      <c r="A81" s="127" t="s">
        <v>269</v>
      </c>
      <c r="B81" s="144" t="s">
        <v>193</v>
      </c>
      <c r="C81" s="161" t="s">
        <v>224</v>
      </c>
      <c r="D81" s="162">
        <v>3</v>
      </c>
      <c r="E81" s="234">
        <v>0</v>
      </c>
      <c r="F81" s="233">
        <f>E81*D81</f>
        <v>0</v>
      </c>
    </row>
    <row r="82" spans="1:6" ht="14.25">
      <c r="A82" s="127"/>
      <c r="B82" s="144"/>
      <c r="C82" s="161"/>
      <c r="D82" s="162"/>
      <c r="E82" s="234"/>
      <c r="F82" s="233"/>
    </row>
    <row r="83" spans="1:6" ht="14.25">
      <c r="A83" s="127" t="s">
        <v>270</v>
      </c>
      <c r="B83" s="144" t="s">
        <v>194</v>
      </c>
      <c r="C83" s="161" t="s">
        <v>224</v>
      </c>
      <c r="D83" s="162">
        <v>1</v>
      </c>
      <c r="E83" s="234">
        <v>0</v>
      </c>
      <c r="F83" s="233">
        <f>E83*D83</f>
        <v>0</v>
      </c>
    </row>
    <row r="84" spans="1:6" ht="14.25">
      <c r="A84" s="127"/>
      <c r="B84" s="144"/>
      <c r="C84" s="161"/>
      <c r="D84" s="162"/>
      <c r="E84" s="234"/>
      <c r="F84" s="233"/>
    </row>
    <row r="85" spans="1:6" ht="14.25">
      <c r="A85" s="127" t="s">
        <v>271</v>
      </c>
      <c r="B85" s="144" t="s">
        <v>195</v>
      </c>
      <c r="C85" s="161" t="s">
        <v>224</v>
      </c>
      <c r="D85" s="162">
        <v>3</v>
      </c>
      <c r="E85" s="234">
        <v>0</v>
      </c>
      <c r="F85" s="233">
        <f>E85*D85</f>
        <v>0</v>
      </c>
    </row>
    <row r="86" spans="1:6" ht="14.25">
      <c r="A86" s="127"/>
      <c r="B86" s="144"/>
      <c r="C86" s="161"/>
      <c r="D86" s="162"/>
      <c r="E86" s="234"/>
      <c r="F86" s="233"/>
    </row>
    <row r="87" spans="1:6" ht="14.25">
      <c r="A87" s="127" t="s">
        <v>272</v>
      </c>
      <c r="B87" s="144" t="s">
        <v>196</v>
      </c>
      <c r="C87" s="161" t="s">
        <v>224</v>
      </c>
      <c r="D87" s="162">
        <v>4</v>
      </c>
      <c r="E87" s="234">
        <v>0</v>
      </c>
      <c r="F87" s="233">
        <f>E87*D87</f>
        <v>0</v>
      </c>
    </row>
    <row r="88" spans="1:6" ht="14.25">
      <c r="A88" s="127"/>
      <c r="B88" s="144"/>
      <c r="C88" s="161"/>
      <c r="D88" s="162"/>
      <c r="E88" s="234"/>
      <c r="F88" s="233"/>
    </row>
    <row r="89" spans="1:6" ht="14.25">
      <c r="A89" s="127" t="s">
        <v>273</v>
      </c>
      <c r="B89" s="144" t="s">
        <v>197</v>
      </c>
      <c r="C89" s="161" t="s">
        <v>224</v>
      </c>
      <c r="D89" s="162">
        <v>2</v>
      </c>
      <c r="E89" s="234">
        <v>0</v>
      </c>
      <c r="F89" s="233">
        <f>E89*D89</f>
        <v>0</v>
      </c>
    </row>
    <row r="90" spans="1:6" ht="14.25">
      <c r="A90" s="127"/>
      <c r="B90" s="144"/>
      <c r="C90" s="161"/>
      <c r="D90" s="162"/>
      <c r="E90" s="234"/>
      <c r="F90" s="233"/>
    </row>
    <row r="91" spans="1:6" ht="14.25">
      <c r="A91" s="127" t="s">
        <v>274</v>
      </c>
      <c r="B91" s="144" t="s">
        <v>198</v>
      </c>
      <c r="C91" s="161" t="s">
        <v>224</v>
      </c>
      <c r="D91" s="162">
        <v>3</v>
      </c>
      <c r="E91" s="234">
        <v>0</v>
      </c>
      <c r="F91" s="233">
        <f>E91*D91</f>
        <v>0</v>
      </c>
    </row>
    <row r="92" spans="1:6" ht="14.25">
      <c r="A92" s="127"/>
      <c r="B92" s="144"/>
      <c r="C92" s="161"/>
      <c r="D92" s="162"/>
      <c r="E92" s="234"/>
      <c r="F92" s="233"/>
    </row>
    <row r="93" spans="1:6" ht="14.25">
      <c r="A93" s="127" t="s">
        <v>216</v>
      </c>
      <c r="B93" s="144" t="s">
        <v>199</v>
      </c>
      <c r="C93" s="161" t="s">
        <v>224</v>
      </c>
      <c r="D93" s="162">
        <v>2</v>
      </c>
      <c r="E93" s="234">
        <v>0</v>
      </c>
      <c r="F93" s="233">
        <f>E93*D93</f>
        <v>0</v>
      </c>
    </row>
    <row r="94" spans="1:6" ht="14.25">
      <c r="A94" s="127"/>
      <c r="B94" s="144"/>
      <c r="C94" s="161"/>
      <c r="D94" s="162"/>
      <c r="E94" s="234"/>
      <c r="F94" s="233"/>
    </row>
    <row r="95" spans="1:6" ht="14.25">
      <c r="A95" s="127" t="s">
        <v>217</v>
      </c>
      <c r="B95" s="144" t="s">
        <v>200</v>
      </c>
      <c r="C95" s="161" t="s">
        <v>224</v>
      </c>
      <c r="D95" s="162">
        <v>2</v>
      </c>
      <c r="E95" s="234">
        <v>0</v>
      </c>
      <c r="F95" s="233">
        <f>E95*D95</f>
        <v>0</v>
      </c>
    </row>
    <row r="96" spans="1:6" ht="14.25">
      <c r="A96" s="127"/>
      <c r="B96" s="144"/>
      <c r="C96" s="161"/>
      <c r="D96" s="162"/>
      <c r="E96" s="234"/>
      <c r="F96" s="233"/>
    </row>
    <row r="97" spans="1:6" ht="14.25">
      <c r="A97" s="127" t="s">
        <v>218</v>
      </c>
      <c r="B97" s="144" t="s">
        <v>201</v>
      </c>
      <c r="C97" s="161" t="s">
        <v>224</v>
      </c>
      <c r="D97" s="162">
        <v>1</v>
      </c>
      <c r="E97" s="234">
        <v>0</v>
      </c>
      <c r="F97" s="233">
        <f>E97*D97</f>
        <v>0</v>
      </c>
    </row>
    <row r="98" spans="1:6" ht="14.25">
      <c r="A98" s="127"/>
      <c r="B98" s="144"/>
      <c r="C98" s="161"/>
      <c r="D98" s="162"/>
      <c r="E98" s="234"/>
      <c r="F98" s="233"/>
    </row>
    <row r="99" spans="1:6" ht="14.25">
      <c r="A99" s="127" t="s">
        <v>219</v>
      </c>
      <c r="B99" s="144" t="s">
        <v>202</v>
      </c>
      <c r="C99" s="161" t="s">
        <v>224</v>
      </c>
      <c r="D99" s="162">
        <v>1</v>
      </c>
      <c r="E99" s="234">
        <v>0</v>
      </c>
      <c r="F99" s="233">
        <f>E99*D99</f>
        <v>0</v>
      </c>
    </row>
    <row r="100" spans="1:6" ht="14.25">
      <c r="A100" s="127"/>
      <c r="B100" s="144"/>
      <c r="C100" s="161"/>
      <c r="D100" s="162"/>
      <c r="E100" s="234"/>
      <c r="F100" s="233"/>
    </row>
    <row r="101" spans="1:6" ht="14.25">
      <c r="A101" s="127" t="s">
        <v>220</v>
      </c>
      <c r="B101" s="144" t="s">
        <v>203</v>
      </c>
      <c r="C101" s="161" t="s">
        <v>224</v>
      </c>
      <c r="D101" s="162">
        <v>1</v>
      </c>
      <c r="E101" s="234">
        <v>0</v>
      </c>
      <c r="F101" s="233">
        <f>E101*D101</f>
        <v>0</v>
      </c>
    </row>
    <row r="102" spans="1:6" ht="14.25">
      <c r="A102" s="127"/>
      <c r="B102" s="144"/>
      <c r="C102" s="161"/>
      <c r="D102" s="162"/>
      <c r="E102" s="234"/>
      <c r="F102" s="233"/>
    </row>
    <row r="103" spans="1:6" ht="14.25">
      <c r="A103" s="127" t="s">
        <v>221</v>
      </c>
      <c r="B103" s="144" t="s">
        <v>204</v>
      </c>
      <c r="C103" s="161" t="s">
        <v>224</v>
      </c>
      <c r="D103" s="162">
        <v>1</v>
      </c>
      <c r="E103" s="234">
        <v>0</v>
      </c>
      <c r="F103" s="233">
        <f>E103*D103</f>
        <v>0</v>
      </c>
    </row>
    <row r="104" spans="1:6" ht="14.25">
      <c r="A104" s="127"/>
      <c r="B104" s="144"/>
      <c r="C104" s="161"/>
      <c r="D104" s="162"/>
      <c r="E104" s="234"/>
      <c r="F104" s="233"/>
    </row>
    <row r="105" spans="1:6" ht="14.25">
      <c r="A105" s="127" t="s">
        <v>327</v>
      </c>
      <c r="B105" s="144" t="s">
        <v>205</v>
      </c>
      <c r="C105" s="161" t="s">
        <v>224</v>
      </c>
      <c r="D105" s="162">
        <v>1</v>
      </c>
      <c r="E105" s="234">
        <v>0</v>
      </c>
      <c r="F105" s="233">
        <f>E105*D105</f>
        <v>0</v>
      </c>
    </row>
    <row r="106" spans="1:6" ht="14.25">
      <c r="A106" s="127"/>
      <c r="B106" s="144"/>
      <c r="C106" s="161"/>
      <c r="D106" s="162"/>
      <c r="E106" s="234"/>
      <c r="F106" s="233"/>
    </row>
    <row r="107" spans="1:6" ht="18.75">
      <c r="A107" s="127" t="s">
        <v>328</v>
      </c>
      <c r="B107" s="144" t="s">
        <v>1269</v>
      </c>
      <c r="C107" s="161" t="s">
        <v>224</v>
      </c>
      <c r="D107" s="162">
        <v>1</v>
      </c>
      <c r="E107" s="234">
        <v>0</v>
      </c>
      <c r="F107" s="233">
        <f>E107*D107</f>
        <v>0</v>
      </c>
    </row>
    <row r="108" spans="1:6" ht="14.25">
      <c r="A108" s="127"/>
      <c r="B108" s="144"/>
      <c r="C108" s="161"/>
      <c r="D108" s="162"/>
      <c r="E108" s="234"/>
      <c r="F108" s="233"/>
    </row>
    <row r="109" spans="1:6" ht="18.75">
      <c r="A109" s="127" t="s">
        <v>329</v>
      </c>
      <c r="B109" s="144" t="s">
        <v>1270</v>
      </c>
      <c r="C109" s="161" t="s">
        <v>224</v>
      </c>
      <c r="D109" s="162">
        <v>1</v>
      </c>
      <c r="E109" s="234">
        <v>0</v>
      </c>
      <c r="F109" s="233">
        <f>E109*D109</f>
        <v>0</v>
      </c>
    </row>
    <row r="110" spans="1:6" ht="14.25">
      <c r="A110" s="127"/>
      <c r="B110" s="144"/>
      <c r="C110" s="161"/>
      <c r="D110" s="162"/>
      <c r="E110" s="234"/>
      <c r="F110" s="233"/>
    </row>
    <row r="111" spans="1:6" ht="18.75">
      <c r="A111" s="127" t="s">
        <v>330</v>
      </c>
      <c r="B111" s="144" t="s">
        <v>1271</v>
      </c>
      <c r="C111" s="161" t="s">
        <v>224</v>
      </c>
      <c r="D111" s="162">
        <v>1</v>
      </c>
      <c r="E111" s="234">
        <v>0</v>
      </c>
      <c r="F111" s="233">
        <f>E111*D111</f>
        <v>0</v>
      </c>
    </row>
    <row r="112" spans="1:6" ht="14.25">
      <c r="A112" s="127"/>
      <c r="B112" s="144"/>
      <c r="C112" s="161"/>
      <c r="D112" s="162"/>
      <c r="E112" s="234"/>
      <c r="F112" s="233"/>
    </row>
    <row r="113" spans="1:6" ht="15">
      <c r="A113" s="126" t="s">
        <v>206</v>
      </c>
      <c r="B113" s="154" t="s">
        <v>207</v>
      </c>
      <c r="C113" s="161"/>
      <c r="D113" s="162"/>
      <c r="E113" s="234"/>
      <c r="F113" s="233"/>
    </row>
    <row r="114" spans="1:6" ht="42.75">
      <c r="A114" s="126"/>
      <c r="B114" s="144" t="s">
        <v>184</v>
      </c>
      <c r="C114" s="161"/>
      <c r="D114" s="162"/>
      <c r="E114" s="234"/>
      <c r="F114" s="233"/>
    </row>
    <row r="115" spans="1:6" ht="14.25">
      <c r="A115" s="127"/>
      <c r="B115" s="144"/>
      <c r="C115" s="161"/>
      <c r="D115" s="162"/>
      <c r="E115" s="234"/>
      <c r="F115" s="233"/>
    </row>
    <row r="116" spans="1:6" ht="14.25">
      <c r="A116" s="127" t="s">
        <v>331</v>
      </c>
      <c r="B116" s="144" t="s">
        <v>208</v>
      </c>
      <c r="C116" s="161" t="s">
        <v>224</v>
      </c>
      <c r="D116" s="162">
        <v>1</v>
      </c>
      <c r="E116" s="234">
        <v>0</v>
      </c>
      <c r="F116" s="233">
        <f>E116*D116</f>
        <v>0</v>
      </c>
    </row>
    <row r="117" spans="1:6" ht="14.25">
      <c r="A117" s="127"/>
      <c r="B117" s="144"/>
      <c r="C117" s="161"/>
      <c r="D117" s="162"/>
      <c r="E117" s="234"/>
      <c r="F117" s="233"/>
    </row>
    <row r="118" spans="1:6" ht="14.25">
      <c r="A118" s="127" t="s">
        <v>332</v>
      </c>
      <c r="B118" s="144" t="s">
        <v>209</v>
      </c>
      <c r="C118" s="161" t="s">
        <v>224</v>
      </c>
      <c r="D118" s="162">
        <v>5</v>
      </c>
      <c r="E118" s="234">
        <v>0</v>
      </c>
      <c r="F118" s="233">
        <f>E118*D118</f>
        <v>0</v>
      </c>
    </row>
    <row r="119" spans="1:6" ht="14.25">
      <c r="A119" s="127"/>
      <c r="B119" s="144"/>
      <c r="C119" s="161"/>
      <c r="D119" s="162"/>
      <c r="E119" s="234"/>
      <c r="F119" s="233"/>
    </row>
    <row r="120" spans="1:6" ht="14.25">
      <c r="A120" s="127" t="s">
        <v>333</v>
      </c>
      <c r="B120" s="144" t="s">
        <v>210</v>
      </c>
      <c r="C120" s="161" t="s">
        <v>224</v>
      </c>
      <c r="D120" s="162">
        <v>6</v>
      </c>
      <c r="E120" s="234">
        <v>0</v>
      </c>
      <c r="F120" s="233">
        <f>E120*D120</f>
        <v>0</v>
      </c>
    </row>
    <row r="121" spans="1:6" ht="14.25">
      <c r="A121" s="127"/>
      <c r="B121" s="144"/>
      <c r="C121" s="161"/>
      <c r="D121" s="162"/>
      <c r="E121" s="234"/>
      <c r="F121" s="233"/>
    </row>
    <row r="122" spans="1:6" ht="14.25">
      <c r="A122" s="127" t="s">
        <v>334</v>
      </c>
      <c r="B122" s="144" t="s">
        <v>211</v>
      </c>
      <c r="C122" s="161" t="s">
        <v>224</v>
      </c>
      <c r="D122" s="162">
        <v>6</v>
      </c>
      <c r="E122" s="234">
        <v>0</v>
      </c>
      <c r="F122" s="233">
        <f>E122*D122</f>
        <v>0</v>
      </c>
    </row>
    <row r="123" spans="1:6" ht="14.25">
      <c r="A123" s="127"/>
      <c r="B123" s="144"/>
      <c r="C123" s="161"/>
      <c r="D123" s="162"/>
      <c r="E123" s="234"/>
      <c r="F123" s="233"/>
    </row>
    <row r="124" spans="1:6" ht="28.5">
      <c r="A124" s="127" t="s">
        <v>335</v>
      </c>
      <c r="B124" s="149" t="s">
        <v>212</v>
      </c>
      <c r="C124" s="161" t="s">
        <v>224</v>
      </c>
      <c r="D124" s="162">
        <v>2</v>
      </c>
      <c r="E124" s="234">
        <v>0</v>
      </c>
      <c r="F124" s="233">
        <f>E124*D124</f>
        <v>0</v>
      </c>
    </row>
    <row r="125" spans="1:6" ht="14.25">
      <c r="A125" s="127"/>
      <c r="B125" s="149"/>
      <c r="C125" s="161"/>
      <c r="D125" s="162"/>
      <c r="E125" s="234"/>
      <c r="F125" s="233"/>
    </row>
    <row r="126" spans="1:6" ht="14.25">
      <c r="A126" s="127" t="s">
        <v>336</v>
      </c>
      <c r="B126" s="149" t="s">
        <v>213</v>
      </c>
      <c r="C126" s="161" t="s">
        <v>224</v>
      </c>
      <c r="D126" s="162">
        <v>2</v>
      </c>
      <c r="E126" s="234">
        <v>0</v>
      </c>
      <c r="F126" s="233">
        <f>E126*D126</f>
        <v>0</v>
      </c>
    </row>
    <row r="127" spans="1:6" ht="14.25">
      <c r="A127" s="127"/>
      <c r="B127" s="144"/>
      <c r="C127" s="161"/>
      <c r="D127" s="162"/>
      <c r="E127" s="234"/>
      <c r="F127" s="233"/>
    </row>
    <row r="128" spans="1:6" ht="14.25">
      <c r="A128" s="127" t="s">
        <v>337</v>
      </c>
      <c r="B128" s="144" t="s">
        <v>214</v>
      </c>
      <c r="C128" s="161" t="s">
        <v>224</v>
      </c>
      <c r="D128" s="162">
        <v>2</v>
      </c>
      <c r="E128" s="234">
        <v>0</v>
      </c>
      <c r="F128" s="233">
        <f>E128*D128</f>
        <v>0</v>
      </c>
    </row>
    <row r="129" spans="1:6" ht="14.25">
      <c r="A129" s="127"/>
      <c r="B129" s="144"/>
      <c r="C129" s="161"/>
      <c r="D129" s="162"/>
      <c r="E129" s="234"/>
      <c r="F129" s="233"/>
    </row>
    <row r="130" spans="1:6" ht="30">
      <c r="A130" s="127"/>
      <c r="B130" s="154" t="s">
        <v>215</v>
      </c>
      <c r="C130" s="161"/>
      <c r="D130" s="162"/>
      <c r="E130" s="233"/>
      <c r="F130" s="235">
        <f>SUM(F58:F129)</f>
        <v>0</v>
      </c>
    </row>
    <row r="131" spans="1:6" ht="15">
      <c r="A131" s="127"/>
      <c r="B131" s="154"/>
      <c r="C131" s="161"/>
      <c r="D131" s="162"/>
      <c r="E131" s="233"/>
      <c r="F131" s="235"/>
    </row>
    <row r="132" spans="1:6" ht="15">
      <c r="A132" s="126" t="s">
        <v>234</v>
      </c>
      <c r="B132" s="154" t="s">
        <v>861</v>
      </c>
      <c r="C132" s="161"/>
      <c r="D132" s="162"/>
      <c r="E132" s="233"/>
      <c r="F132" s="233"/>
    </row>
    <row r="133" spans="1:6" ht="15">
      <c r="A133" s="126"/>
      <c r="B133" s="154"/>
      <c r="C133" s="161"/>
      <c r="D133" s="162"/>
      <c r="E133" s="233"/>
      <c r="F133" s="233"/>
    </row>
    <row r="134" spans="1:6" ht="57">
      <c r="A134" s="127" t="s">
        <v>275</v>
      </c>
      <c r="B134" s="144" t="s">
        <v>1264</v>
      </c>
      <c r="C134" s="161" t="s">
        <v>224</v>
      </c>
      <c r="D134" s="162">
        <v>8</v>
      </c>
      <c r="E134" s="234">
        <v>0</v>
      </c>
      <c r="F134" s="233">
        <f>+D134*E134</f>
        <v>0</v>
      </c>
    </row>
    <row r="135" spans="1:6" ht="14.25">
      <c r="A135" s="127"/>
      <c r="B135" s="144"/>
      <c r="C135" s="161"/>
      <c r="D135" s="162"/>
      <c r="E135" s="234"/>
      <c r="F135" s="233"/>
    </row>
    <row r="136" spans="1:6" ht="57">
      <c r="A136" s="127" t="s">
        <v>276</v>
      </c>
      <c r="B136" s="144" t="s">
        <v>1265</v>
      </c>
      <c r="C136" s="161" t="s">
        <v>224</v>
      </c>
      <c r="D136" s="162">
        <v>6</v>
      </c>
      <c r="E136" s="234">
        <v>0</v>
      </c>
      <c r="F136" s="233">
        <f>+D136*E136</f>
        <v>0</v>
      </c>
    </row>
    <row r="137" spans="1:6" ht="15">
      <c r="A137" s="127"/>
      <c r="B137" s="154"/>
      <c r="C137" s="161"/>
      <c r="D137" s="162"/>
      <c r="E137" s="233"/>
      <c r="F137" s="233"/>
    </row>
    <row r="138" spans="1:6" ht="71.25">
      <c r="A138" s="127" t="s">
        <v>277</v>
      </c>
      <c r="B138" s="144" t="s">
        <v>1266</v>
      </c>
      <c r="C138" s="161" t="s">
        <v>224</v>
      </c>
      <c r="D138" s="162">
        <v>1</v>
      </c>
      <c r="E138" s="234">
        <v>0</v>
      </c>
      <c r="F138" s="233">
        <f>+D138*E138</f>
        <v>0</v>
      </c>
    </row>
    <row r="139" spans="1:6" ht="14.25">
      <c r="A139" s="127"/>
      <c r="B139" s="144"/>
      <c r="C139" s="161"/>
      <c r="D139" s="162"/>
      <c r="E139" s="234"/>
      <c r="F139" s="233"/>
    </row>
    <row r="140" spans="1:6" ht="42.75">
      <c r="A140" s="127" t="s">
        <v>278</v>
      </c>
      <c r="B140" s="144" t="s">
        <v>942</v>
      </c>
      <c r="C140" s="161" t="s">
        <v>1130</v>
      </c>
      <c r="D140" s="162">
        <f>D26</f>
        <v>161.08</v>
      </c>
      <c r="E140" s="234">
        <v>0</v>
      </c>
      <c r="F140" s="233">
        <f>+D140*E140</f>
        <v>0</v>
      </c>
    </row>
    <row r="141" spans="1:6" ht="14.25">
      <c r="A141" s="127"/>
      <c r="B141" s="144"/>
      <c r="C141" s="161"/>
      <c r="D141" s="162"/>
      <c r="E141" s="233"/>
      <c r="F141" s="233"/>
    </row>
    <row r="142" spans="1:6" ht="14.25">
      <c r="A142" s="127" t="s">
        <v>279</v>
      </c>
      <c r="B142" s="144" t="s">
        <v>1267</v>
      </c>
      <c r="C142" s="161" t="s">
        <v>1130</v>
      </c>
      <c r="D142" s="162">
        <f>D140</f>
        <v>161.08</v>
      </c>
      <c r="E142" s="234">
        <v>0</v>
      </c>
      <c r="F142" s="233">
        <f>+D142*E142</f>
        <v>0</v>
      </c>
    </row>
    <row r="143" spans="1:6" ht="14.25">
      <c r="A143" s="127"/>
      <c r="B143" s="144"/>
      <c r="C143" s="161"/>
      <c r="D143" s="162"/>
      <c r="E143" s="233"/>
      <c r="F143" s="233"/>
    </row>
    <row r="144" spans="1:6" ht="14.25">
      <c r="A144" s="127" t="s">
        <v>280</v>
      </c>
      <c r="B144" s="144" t="s">
        <v>1268</v>
      </c>
      <c r="C144" s="161" t="s">
        <v>1130</v>
      </c>
      <c r="D144" s="162">
        <f>D142</f>
        <v>161.08</v>
      </c>
      <c r="E144" s="234">
        <v>0</v>
      </c>
      <c r="F144" s="233">
        <f>+D144*E144</f>
        <v>0</v>
      </c>
    </row>
    <row r="145" spans="1:6" ht="14.25">
      <c r="A145" s="127"/>
      <c r="B145" s="144"/>
      <c r="C145" s="161"/>
      <c r="D145" s="162"/>
      <c r="E145" s="233"/>
      <c r="F145" s="233"/>
    </row>
    <row r="146" spans="1:6" ht="14.25">
      <c r="A146" s="127" t="s">
        <v>281</v>
      </c>
      <c r="B146" s="144" t="s">
        <v>945</v>
      </c>
      <c r="C146" s="161" t="s">
        <v>225</v>
      </c>
      <c r="D146" s="162">
        <v>1</v>
      </c>
      <c r="E146" s="234">
        <v>0</v>
      </c>
      <c r="F146" s="233">
        <f>+D146*E146</f>
        <v>0</v>
      </c>
    </row>
    <row r="147" spans="1:6" ht="14.25">
      <c r="A147" s="127"/>
      <c r="B147" s="144"/>
      <c r="C147" s="161"/>
      <c r="D147" s="162"/>
      <c r="E147" s="234"/>
      <c r="F147" s="233"/>
    </row>
    <row r="148" spans="1:6" ht="15">
      <c r="A148" s="127"/>
      <c r="B148" s="154" t="s">
        <v>946</v>
      </c>
      <c r="C148" s="161"/>
      <c r="D148" s="162"/>
      <c r="E148" s="233"/>
      <c r="F148" s="235">
        <f>SUM(F134:F146)</f>
        <v>0</v>
      </c>
    </row>
    <row r="149" spans="1:6" ht="14.25">
      <c r="A149" s="164"/>
      <c r="B149" s="164"/>
      <c r="C149" s="164"/>
      <c r="D149" s="164"/>
      <c r="E149" s="237"/>
      <c r="F149" s="237"/>
    </row>
    <row r="150" spans="1:6" ht="12.75">
      <c r="A150" s="101"/>
      <c r="B150" s="101"/>
      <c r="C150" s="101"/>
      <c r="D150" s="101"/>
      <c r="E150" s="238"/>
      <c r="F150" s="238"/>
    </row>
    <row r="151" spans="1:6" ht="15.75">
      <c r="A151" s="103">
        <v>2</v>
      </c>
      <c r="B151" s="103" t="s">
        <v>162</v>
      </c>
      <c r="C151" s="101"/>
      <c r="D151" s="101"/>
      <c r="E151" s="238"/>
      <c r="F151" s="238"/>
    </row>
    <row r="152" spans="1:6" ht="12.75">
      <c r="A152" s="101"/>
      <c r="B152" s="101"/>
      <c r="C152" s="101"/>
      <c r="D152" s="101"/>
      <c r="E152" s="238"/>
      <c r="F152" s="238"/>
    </row>
    <row r="153" spans="1:6" ht="15">
      <c r="A153" s="126" t="s">
        <v>1132</v>
      </c>
      <c r="B153" s="154" t="s">
        <v>913</v>
      </c>
      <c r="C153" s="196"/>
      <c r="D153" s="196"/>
      <c r="E153" s="239"/>
      <c r="F153" s="235">
        <f>+F173</f>
        <v>0</v>
      </c>
    </row>
    <row r="154" spans="1:6" ht="15">
      <c r="A154" s="126" t="s">
        <v>592</v>
      </c>
      <c r="B154" s="154" t="s">
        <v>914</v>
      </c>
      <c r="C154" s="196"/>
      <c r="D154" s="196"/>
      <c r="E154" s="239"/>
      <c r="F154" s="235">
        <f>+F188</f>
        <v>0</v>
      </c>
    </row>
    <row r="155" spans="1:6" ht="30">
      <c r="A155" s="126" t="s">
        <v>593</v>
      </c>
      <c r="B155" s="154" t="s">
        <v>170</v>
      </c>
      <c r="C155" s="196"/>
      <c r="D155" s="196"/>
      <c r="E155" s="239"/>
      <c r="F155" s="235">
        <f>+F243</f>
        <v>0</v>
      </c>
    </row>
    <row r="156" spans="1:6" ht="15">
      <c r="A156" s="126" t="s">
        <v>594</v>
      </c>
      <c r="B156" s="154" t="s">
        <v>861</v>
      </c>
      <c r="C156" s="196"/>
      <c r="D156" s="196"/>
      <c r="E156" s="239"/>
      <c r="F156" s="235">
        <f>+F261</f>
        <v>0</v>
      </c>
    </row>
    <row r="157" spans="1:6" ht="15">
      <c r="A157" s="126"/>
      <c r="B157" s="154" t="s">
        <v>1071</v>
      </c>
      <c r="C157" s="196"/>
      <c r="D157" s="196"/>
      <c r="E157" s="239"/>
      <c r="F157" s="235">
        <f>SUM(F153:F156)</f>
        <v>0</v>
      </c>
    </row>
    <row r="158" spans="1:6" ht="14.25">
      <c r="A158" s="127"/>
      <c r="B158" s="144"/>
      <c r="C158" s="161"/>
      <c r="D158" s="161"/>
      <c r="E158" s="236"/>
      <c r="F158" s="233"/>
    </row>
    <row r="159" spans="1:6" ht="15">
      <c r="A159" s="126" t="s">
        <v>1132</v>
      </c>
      <c r="B159" s="154" t="s">
        <v>1225</v>
      </c>
      <c r="C159" s="161"/>
      <c r="D159" s="162"/>
      <c r="E159" s="233"/>
      <c r="F159" s="233"/>
    </row>
    <row r="160" spans="1:6" ht="14.25">
      <c r="A160" s="127"/>
      <c r="B160" s="144"/>
      <c r="C160" s="161"/>
      <c r="D160" s="162"/>
      <c r="E160" s="233"/>
      <c r="F160" s="233"/>
    </row>
    <row r="161" spans="1:6" ht="14.25">
      <c r="A161" s="127" t="s">
        <v>1133</v>
      </c>
      <c r="B161" s="144" t="s">
        <v>171</v>
      </c>
      <c r="C161" s="161" t="s">
        <v>1130</v>
      </c>
      <c r="D161" s="162">
        <v>191.95</v>
      </c>
      <c r="E161" s="234">
        <v>0</v>
      </c>
      <c r="F161" s="233">
        <f>+D161*E161</f>
        <v>0</v>
      </c>
    </row>
    <row r="162" spans="1:6" ht="14.25">
      <c r="A162" s="127"/>
      <c r="B162" s="153"/>
      <c r="C162" s="161"/>
      <c r="D162" s="162"/>
      <c r="E162" s="234"/>
      <c r="F162" s="233"/>
    </row>
    <row r="163" spans="1:6" ht="42.75">
      <c r="A163" s="127" t="s">
        <v>1134</v>
      </c>
      <c r="B163" s="144" t="s">
        <v>917</v>
      </c>
      <c r="C163" s="161" t="s">
        <v>224</v>
      </c>
      <c r="D163" s="162">
        <v>20</v>
      </c>
      <c r="E163" s="234">
        <v>0</v>
      </c>
      <c r="F163" s="233">
        <f>+D163*E163</f>
        <v>0</v>
      </c>
    </row>
    <row r="164" spans="1:6" ht="14.25">
      <c r="A164" s="127"/>
      <c r="B164" s="144"/>
      <c r="C164" s="161"/>
      <c r="D164" s="162"/>
      <c r="E164" s="234"/>
      <c r="F164" s="233"/>
    </row>
    <row r="165" spans="1:6" ht="199.5">
      <c r="A165" s="127" t="s">
        <v>1135</v>
      </c>
      <c r="B165" s="150" t="s">
        <v>919</v>
      </c>
      <c r="C165" s="161" t="s">
        <v>225</v>
      </c>
      <c r="D165" s="162">
        <v>1</v>
      </c>
      <c r="E165" s="234">
        <v>0</v>
      </c>
      <c r="F165" s="233">
        <f>+D165*E165</f>
        <v>0</v>
      </c>
    </row>
    <row r="166" spans="1:6" ht="14.25">
      <c r="A166" s="127"/>
      <c r="B166" s="144"/>
      <c r="C166" s="161"/>
      <c r="D166" s="163"/>
      <c r="E166" s="234"/>
      <c r="F166" s="233"/>
    </row>
    <row r="167" spans="1:6" ht="57">
      <c r="A167" s="127" t="s">
        <v>1136</v>
      </c>
      <c r="B167" s="144" t="s">
        <v>920</v>
      </c>
      <c r="C167" s="161" t="s">
        <v>225</v>
      </c>
      <c r="D167" s="162">
        <v>0.08</v>
      </c>
      <c r="E167" s="234">
        <v>0</v>
      </c>
      <c r="F167" s="233">
        <f>+D167*E167</f>
        <v>0</v>
      </c>
    </row>
    <row r="168" spans="1:6" ht="14.25">
      <c r="A168" s="127"/>
      <c r="B168" s="144"/>
      <c r="C168" s="161"/>
      <c r="D168" s="162"/>
      <c r="E168" s="234"/>
      <c r="F168" s="233"/>
    </row>
    <row r="169" spans="1:6" ht="171">
      <c r="A169" s="127" t="s">
        <v>1137</v>
      </c>
      <c r="B169" s="150" t="s">
        <v>172</v>
      </c>
      <c r="C169" s="161" t="s">
        <v>225</v>
      </c>
      <c r="D169" s="162">
        <v>1</v>
      </c>
      <c r="E169" s="234">
        <v>0</v>
      </c>
      <c r="F169" s="233">
        <f>+D169*E169</f>
        <v>0</v>
      </c>
    </row>
    <row r="170" spans="1:6" ht="14.25">
      <c r="A170" s="127"/>
      <c r="B170" s="144"/>
      <c r="C170" s="161"/>
      <c r="D170" s="162"/>
      <c r="E170" s="234"/>
      <c r="F170" s="233"/>
    </row>
    <row r="171" spans="1:6" ht="142.5">
      <c r="A171" s="127" t="s">
        <v>1138</v>
      </c>
      <c r="B171" s="150" t="s">
        <v>173</v>
      </c>
      <c r="C171" s="161" t="s">
        <v>224</v>
      </c>
      <c r="D171" s="162">
        <v>15</v>
      </c>
      <c r="E171" s="234">
        <v>0</v>
      </c>
      <c r="F171" s="233">
        <f>+D171*E171</f>
        <v>0</v>
      </c>
    </row>
    <row r="172" spans="1:6" ht="14.25">
      <c r="A172" s="127"/>
      <c r="B172" s="144"/>
      <c r="C172" s="161"/>
      <c r="D172" s="162"/>
      <c r="E172" s="234"/>
      <c r="F172" s="233"/>
    </row>
    <row r="173" spans="1:6" ht="15">
      <c r="A173" s="127"/>
      <c r="B173" s="154" t="s">
        <v>921</v>
      </c>
      <c r="C173" s="161"/>
      <c r="D173" s="162"/>
      <c r="E173" s="233"/>
      <c r="F173" s="235">
        <f>SUM(F161:F172)</f>
        <v>0</v>
      </c>
    </row>
    <row r="174" spans="1:6" ht="15">
      <c r="A174" s="127"/>
      <c r="B174" s="154"/>
      <c r="C174" s="161"/>
      <c r="D174" s="162"/>
      <c r="E174" s="233"/>
      <c r="F174" s="235"/>
    </row>
    <row r="175" spans="1:6" ht="15">
      <c r="A175" s="126" t="s">
        <v>592</v>
      </c>
      <c r="B175" s="154" t="s">
        <v>1245</v>
      </c>
      <c r="C175" s="161"/>
      <c r="D175" s="162"/>
      <c r="E175" s="233"/>
      <c r="F175" s="233"/>
    </row>
    <row r="176" spans="1:6" ht="14.25">
      <c r="A176" s="127"/>
      <c r="B176" s="144"/>
      <c r="C176" s="161"/>
      <c r="D176" s="162"/>
      <c r="E176" s="233"/>
      <c r="F176" s="233"/>
    </row>
    <row r="177" spans="1:6" ht="99.75">
      <c r="A177" s="127" t="s">
        <v>597</v>
      </c>
      <c r="B177" s="148" t="s">
        <v>174</v>
      </c>
      <c r="C177" s="161"/>
      <c r="D177" s="162"/>
      <c r="E177" s="233"/>
      <c r="F177" s="233"/>
    </row>
    <row r="178" spans="1:6" ht="16.5">
      <c r="A178" s="127"/>
      <c r="B178" s="148" t="s">
        <v>1272</v>
      </c>
      <c r="C178" s="161" t="s">
        <v>572</v>
      </c>
      <c r="D178" s="162">
        <v>73</v>
      </c>
      <c r="E178" s="234">
        <v>0</v>
      </c>
      <c r="F178" s="233">
        <f>E178*D178</f>
        <v>0</v>
      </c>
    </row>
    <row r="179" spans="1:6" ht="14.25">
      <c r="A179" s="127"/>
      <c r="B179" s="144"/>
      <c r="C179" s="161"/>
      <c r="D179" s="162"/>
      <c r="E179" s="234"/>
      <c r="F179" s="233"/>
    </row>
    <row r="180" spans="1:6" ht="16.5">
      <c r="A180" s="127"/>
      <c r="B180" s="148" t="s">
        <v>1273</v>
      </c>
      <c r="C180" s="161" t="s">
        <v>572</v>
      </c>
      <c r="D180" s="162">
        <v>73</v>
      </c>
      <c r="E180" s="234">
        <v>0</v>
      </c>
      <c r="F180" s="233">
        <f>E180*D180</f>
        <v>0</v>
      </c>
    </row>
    <row r="181" spans="1:6" ht="14.25">
      <c r="A181" s="127"/>
      <c r="B181" s="144"/>
      <c r="C181" s="161"/>
      <c r="D181" s="162"/>
      <c r="E181" s="234"/>
      <c r="F181" s="233"/>
    </row>
    <row r="182" spans="1:6" ht="28.5">
      <c r="A182" s="127" t="s">
        <v>598</v>
      </c>
      <c r="B182" s="144" t="s">
        <v>175</v>
      </c>
      <c r="C182" s="161" t="s">
        <v>570</v>
      </c>
      <c r="D182" s="162">
        <v>105</v>
      </c>
      <c r="E182" s="234">
        <v>0</v>
      </c>
      <c r="F182" s="233">
        <f>E182*D182</f>
        <v>0</v>
      </c>
    </row>
    <row r="183" spans="1:6" ht="14.25">
      <c r="A183" s="127"/>
      <c r="B183" s="144"/>
      <c r="C183" s="161"/>
      <c r="D183" s="162"/>
      <c r="E183" s="234"/>
      <c r="F183" s="233"/>
    </row>
    <row r="184" spans="1:6" ht="71.25">
      <c r="A184" s="127" t="s">
        <v>599</v>
      </c>
      <c r="B184" s="148" t="s">
        <v>176</v>
      </c>
      <c r="C184" s="161" t="s">
        <v>572</v>
      </c>
      <c r="D184" s="162">
        <v>41.9</v>
      </c>
      <c r="E184" s="234">
        <v>0</v>
      </c>
      <c r="F184" s="233">
        <f>E184*D184</f>
        <v>0</v>
      </c>
    </row>
    <row r="185" spans="1:6" ht="14.25">
      <c r="A185" s="127"/>
      <c r="B185" s="144"/>
      <c r="C185" s="161"/>
      <c r="D185" s="162"/>
      <c r="E185" s="234"/>
      <c r="F185" s="233"/>
    </row>
    <row r="186" spans="1:6" ht="85.5">
      <c r="A186" s="127" t="s">
        <v>600</v>
      </c>
      <c r="B186" s="148" t="s">
        <v>930</v>
      </c>
      <c r="C186" s="161" t="s">
        <v>572</v>
      </c>
      <c r="D186" s="162">
        <v>59.5</v>
      </c>
      <c r="E186" s="234">
        <v>0</v>
      </c>
      <c r="F186" s="233">
        <f>+D186*E186</f>
        <v>0</v>
      </c>
    </row>
    <row r="187" spans="1:6" ht="14.25">
      <c r="A187" s="127"/>
      <c r="B187" s="144"/>
      <c r="C187" s="161"/>
      <c r="D187" s="162"/>
      <c r="E187" s="234"/>
      <c r="F187" s="233"/>
    </row>
    <row r="188" spans="1:6" ht="15">
      <c r="A188" s="127"/>
      <c r="B188" s="154" t="s">
        <v>932</v>
      </c>
      <c r="C188" s="161"/>
      <c r="D188" s="162"/>
      <c r="E188" s="233"/>
      <c r="F188" s="235">
        <f>SUM(F177:F187)</f>
        <v>0</v>
      </c>
    </row>
    <row r="189" spans="1:6" ht="14.25">
      <c r="A189" s="127"/>
      <c r="B189" s="144"/>
      <c r="C189" s="161"/>
      <c r="D189" s="162"/>
      <c r="E189" s="233"/>
      <c r="F189" s="233"/>
    </row>
    <row r="190" spans="1:6" ht="30">
      <c r="A190" s="126" t="s">
        <v>593</v>
      </c>
      <c r="B190" s="154" t="s">
        <v>170</v>
      </c>
      <c r="C190" s="161"/>
      <c r="D190" s="162"/>
      <c r="E190" s="233"/>
      <c r="F190" s="233"/>
    </row>
    <row r="191" spans="1:6" ht="15">
      <c r="A191" s="126"/>
      <c r="B191" s="154"/>
      <c r="C191" s="161"/>
      <c r="D191" s="162"/>
      <c r="E191" s="233"/>
      <c r="F191" s="233"/>
    </row>
    <row r="192" spans="1:6" ht="15">
      <c r="A192" s="126" t="s">
        <v>177</v>
      </c>
      <c r="B192" s="154" t="s">
        <v>178</v>
      </c>
      <c r="C192" s="161"/>
      <c r="D192" s="162"/>
      <c r="E192" s="233"/>
      <c r="F192" s="233"/>
    </row>
    <row r="193" spans="1:6" ht="71.25">
      <c r="A193" s="127" t="s">
        <v>604</v>
      </c>
      <c r="B193" s="144" t="s">
        <v>179</v>
      </c>
      <c r="C193" s="161" t="s">
        <v>1130</v>
      </c>
      <c r="D193" s="162">
        <f>D161</f>
        <v>191.95</v>
      </c>
      <c r="E193" s="234">
        <v>0</v>
      </c>
      <c r="F193" s="233">
        <f>+D193*E193</f>
        <v>0</v>
      </c>
    </row>
    <row r="194" spans="1:6" ht="14.25">
      <c r="A194" s="127"/>
      <c r="B194" s="144"/>
      <c r="C194" s="161"/>
      <c r="D194" s="162"/>
      <c r="E194" s="234"/>
      <c r="F194" s="233"/>
    </row>
    <row r="195" spans="1:6" ht="42.75">
      <c r="A195" s="127" t="s">
        <v>605</v>
      </c>
      <c r="B195" s="144" t="s">
        <v>180</v>
      </c>
      <c r="C195" s="161"/>
      <c r="D195" s="162"/>
      <c r="E195" s="236" t="s">
        <v>181</v>
      </c>
      <c r="F195" s="233">
        <f>SUM(F193:F194)*E195</f>
        <v>0</v>
      </c>
    </row>
    <row r="196" spans="1:6" ht="14.25">
      <c r="A196" s="127"/>
      <c r="B196" s="144"/>
      <c r="C196" s="161"/>
      <c r="D196" s="162"/>
      <c r="E196" s="234"/>
      <c r="F196" s="233"/>
    </row>
    <row r="197" spans="1:6" ht="15">
      <c r="A197" s="126" t="s">
        <v>182</v>
      </c>
      <c r="B197" s="154" t="s">
        <v>183</v>
      </c>
      <c r="C197" s="161"/>
      <c r="D197" s="162"/>
      <c r="E197" s="234"/>
      <c r="F197" s="233"/>
    </row>
    <row r="198" spans="1:6" ht="42.75">
      <c r="A198" s="127"/>
      <c r="B198" s="144" t="s">
        <v>184</v>
      </c>
      <c r="C198" s="161"/>
      <c r="D198" s="162"/>
      <c r="E198" s="234"/>
      <c r="F198" s="233"/>
    </row>
    <row r="199" spans="1:6" ht="14.25">
      <c r="A199" s="127"/>
      <c r="B199" s="144"/>
      <c r="C199" s="161"/>
      <c r="D199" s="162"/>
      <c r="E199" s="234"/>
      <c r="F199" s="233"/>
    </row>
    <row r="200" spans="1:6" ht="14.25">
      <c r="A200" s="127" t="s">
        <v>606</v>
      </c>
      <c r="B200" s="144" t="s">
        <v>188</v>
      </c>
      <c r="C200" s="161" t="s">
        <v>224</v>
      </c>
      <c r="D200" s="162">
        <v>2</v>
      </c>
      <c r="E200" s="234">
        <v>0</v>
      </c>
      <c r="F200" s="233">
        <f>E200*D200</f>
        <v>0</v>
      </c>
    </row>
    <row r="201" spans="1:6" ht="14.25">
      <c r="A201" s="127"/>
      <c r="B201" s="144"/>
      <c r="C201" s="161"/>
      <c r="D201" s="162"/>
      <c r="E201" s="234"/>
      <c r="F201" s="233"/>
    </row>
    <row r="202" spans="1:6" ht="14.25">
      <c r="A202" s="127" t="s">
        <v>607</v>
      </c>
      <c r="B202" s="144" t="s">
        <v>189</v>
      </c>
      <c r="C202" s="161" t="s">
        <v>224</v>
      </c>
      <c r="D202" s="162">
        <v>1</v>
      </c>
      <c r="E202" s="234">
        <v>0</v>
      </c>
      <c r="F202" s="233">
        <f>E202*D202</f>
        <v>0</v>
      </c>
    </row>
    <row r="203" spans="1:6" ht="14.25">
      <c r="A203" s="127"/>
      <c r="B203" s="144"/>
      <c r="C203" s="161"/>
      <c r="D203" s="162"/>
      <c r="E203" s="234"/>
      <c r="F203" s="233"/>
    </row>
    <row r="204" spans="1:6" ht="14.25">
      <c r="A204" s="127" t="s">
        <v>10</v>
      </c>
      <c r="B204" s="144" t="s">
        <v>1274</v>
      </c>
      <c r="C204" s="161" t="s">
        <v>224</v>
      </c>
      <c r="D204" s="162">
        <v>1</v>
      </c>
      <c r="E204" s="234">
        <v>0</v>
      </c>
      <c r="F204" s="233">
        <f>E204*D204</f>
        <v>0</v>
      </c>
    </row>
    <row r="205" spans="1:6" ht="14.25">
      <c r="A205" s="127"/>
      <c r="B205" s="144"/>
      <c r="C205" s="161"/>
      <c r="D205" s="162"/>
      <c r="E205" s="234"/>
      <c r="F205" s="233"/>
    </row>
    <row r="206" spans="1:6" ht="14.25">
      <c r="A206" s="127" t="s">
        <v>11</v>
      </c>
      <c r="B206" s="144" t="s">
        <v>1275</v>
      </c>
      <c r="C206" s="161" t="s">
        <v>224</v>
      </c>
      <c r="D206" s="162">
        <v>1</v>
      </c>
      <c r="E206" s="234">
        <v>0</v>
      </c>
      <c r="F206" s="233">
        <f>E206*D206</f>
        <v>0</v>
      </c>
    </row>
    <row r="207" spans="1:6" ht="14.25">
      <c r="A207" s="127"/>
      <c r="B207" s="144"/>
      <c r="C207" s="161"/>
      <c r="D207" s="162"/>
      <c r="E207" s="234"/>
      <c r="F207" s="233"/>
    </row>
    <row r="208" spans="1:6" ht="14.25">
      <c r="A208" s="127" t="s">
        <v>12</v>
      </c>
      <c r="B208" s="144" t="s">
        <v>191</v>
      </c>
      <c r="C208" s="161" t="s">
        <v>224</v>
      </c>
      <c r="D208" s="162">
        <v>5</v>
      </c>
      <c r="E208" s="234">
        <v>0</v>
      </c>
      <c r="F208" s="233">
        <f>E208*D208</f>
        <v>0</v>
      </c>
    </row>
    <row r="209" spans="1:6" ht="14.25">
      <c r="A209" s="127"/>
      <c r="B209" s="144"/>
      <c r="C209" s="161"/>
      <c r="D209" s="162"/>
      <c r="E209" s="234"/>
      <c r="F209" s="233"/>
    </row>
    <row r="210" spans="1:6" ht="14.25">
      <c r="A210" s="127" t="s">
        <v>338</v>
      </c>
      <c r="B210" s="144" t="s">
        <v>192</v>
      </c>
      <c r="C210" s="161" t="s">
        <v>224</v>
      </c>
      <c r="D210" s="162">
        <v>2</v>
      </c>
      <c r="E210" s="234">
        <v>0</v>
      </c>
      <c r="F210" s="233">
        <f>E210*D210</f>
        <v>0</v>
      </c>
    </row>
    <row r="211" spans="1:6" ht="14.25">
      <c r="A211" s="127"/>
      <c r="B211" s="144"/>
      <c r="C211" s="161"/>
      <c r="D211" s="162"/>
      <c r="E211" s="234"/>
      <c r="F211" s="233"/>
    </row>
    <row r="212" spans="1:6" ht="14.25">
      <c r="A212" s="127" t="s">
        <v>339</v>
      </c>
      <c r="B212" s="144" t="s">
        <v>1276</v>
      </c>
      <c r="C212" s="161" t="s">
        <v>224</v>
      </c>
      <c r="D212" s="162">
        <v>1</v>
      </c>
      <c r="E212" s="234">
        <v>0</v>
      </c>
      <c r="F212" s="233">
        <f>E212*D212</f>
        <v>0</v>
      </c>
    </row>
    <row r="213" spans="1:6" ht="14.25">
      <c r="A213" s="127"/>
      <c r="B213" s="144"/>
      <c r="C213" s="161"/>
      <c r="D213" s="162"/>
      <c r="E213" s="234"/>
      <c r="F213" s="233"/>
    </row>
    <row r="214" spans="1:6" ht="14.25">
      <c r="A214" s="127" t="s">
        <v>340</v>
      </c>
      <c r="B214" s="144" t="s">
        <v>196</v>
      </c>
      <c r="C214" s="161" t="s">
        <v>224</v>
      </c>
      <c r="D214" s="162">
        <v>2</v>
      </c>
      <c r="E214" s="234">
        <v>0</v>
      </c>
      <c r="F214" s="233">
        <f>E214*D214</f>
        <v>0</v>
      </c>
    </row>
    <row r="215" spans="1:6" ht="14.25">
      <c r="A215" s="127"/>
      <c r="B215" s="144"/>
      <c r="C215" s="161"/>
      <c r="D215" s="162"/>
      <c r="E215" s="234"/>
      <c r="F215" s="233"/>
    </row>
    <row r="216" spans="1:6" ht="14.25">
      <c r="A216" s="127" t="s">
        <v>341</v>
      </c>
      <c r="B216" s="144" t="s">
        <v>198</v>
      </c>
      <c r="C216" s="161" t="s">
        <v>224</v>
      </c>
      <c r="D216" s="162">
        <v>4</v>
      </c>
      <c r="E216" s="234">
        <v>0</v>
      </c>
      <c r="F216" s="233">
        <f>E216*D216</f>
        <v>0</v>
      </c>
    </row>
    <row r="217" spans="1:6" ht="14.25">
      <c r="A217" s="127"/>
      <c r="B217" s="144"/>
      <c r="C217" s="161"/>
      <c r="D217" s="162"/>
      <c r="E217" s="234"/>
      <c r="F217" s="233"/>
    </row>
    <row r="218" spans="1:6" ht="14.25">
      <c r="A218" s="127" t="s">
        <v>342</v>
      </c>
      <c r="B218" s="144" t="s">
        <v>200</v>
      </c>
      <c r="C218" s="161" t="s">
        <v>224</v>
      </c>
      <c r="D218" s="162">
        <v>4</v>
      </c>
      <c r="E218" s="234">
        <v>0</v>
      </c>
      <c r="F218" s="233">
        <f>E218*D218</f>
        <v>0</v>
      </c>
    </row>
    <row r="219" spans="1:6" ht="14.25">
      <c r="A219" s="127"/>
      <c r="B219" s="144"/>
      <c r="C219" s="161"/>
      <c r="D219" s="162"/>
      <c r="E219" s="234"/>
      <c r="F219" s="233"/>
    </row>
    <row r="220" spans="1:6" ht="14.25">
      <c r="A220" s="127" t="s">
        <v>344</v>
      </c>
      <c r="B220" s="144" t="s">
        <v>1277</v>
      </c>
      <c r="C220" s="161" t="s">
        <v>224</v>
      </c>
      <c r="D220" s="162">
        <v>5</v>
      </c>
      <c r="E220" s="234">
        <v>0</v>
      </c>
      <c r="F220" s="233">
        <f>E220*D220</f>
        <v>0</v>
      </c>
    </row>
    <row r="221" spans="1:6" ht="14.25">
      <c r="A221" s="127"/>
      <c r="B221" s="144"/>
      <c r="C221" s="161"/>
      <c r="D221" s="162"/>
      <c r="E221" s="234"/>
      <c r="F221" s="233"/>
    </row>
    <row r="222" spans="1:6" ht="14.25">
      <c r="A222" s="127" t="s">
        <v>343</v>
      </c>
      <c r="B222" s="144" t="s">
        <v>1278</v>
      </c>
      <c r="C222" s="161" t="s">
        <v>224</v>
      </c>
      <c r="D222" s="162">
        <v>1</v>
      </c>
      <c r="E222" s="234">
        <v>0</v>
      </c>
      <c r="F222" s="233">
        <f>E222*D222</f>
        <v>0</v>
      </c>
    </row>
    <row r="223" spans="1:6" ht="14.25">
      <c r="A223" s="127"/>
      <c r="B223" s="144"/>
      <c r="C223" s="161"/>
      <c r="D223" s="162"/>
      <c r="E223" s="234"/>
      <c r="F223" s="233"/>
    </row>
    <row r="224" spans="1:6" ht="18.75">
      <c r="A224" s="127" t="s">
        <v>345</v>
      </c>
      <c r="B224" s="144" t="s">
        <v>1283</v>
      </c>
      <c r="C224" s="161" t="s">
        <v>224</v>
      </c>
      <c r="D224" s="162">
        <v>1</v>
      </c>
      <c r="E224" s="234">
        <v>0</v>
      </c>
      <c r="F224" s="233">
        <f>E224*D224</f>
        <v>0</v>
      </c>
    </row>
    <row r="225" spans="1:6" ht="14.25">
      <c r="A225" s="127"/>
      <c r="B225" s="144"/>
      <c r="C225" s="161"/>
      <c r="D225" s="162"/>
      <c r="E225" s="234"/>
      <c r="F225" s="233"/>
    </row>
    <row r="226" spans="1:6" ht="18.75">
      <c r="A226" s="127" t="s">
        <v>346</v>
      </c>
      <c r="B226" s="144" t="s">
        <v>1284</v>
      </c>
      <c r="C226" s="161" t="s">
        <v>224</v>
      </c>
      <c r="D226" s="162">
        <v>1</v>
      </c>
      <c r="E226" s="234">
        <v>0</v>
      </c>
      <c r="F226" s="233">
        <f>E226*D226</f>
        <v>0</v>
      </c>
    </row>
    <row r="227" spans="1:6" ht="14.25">
      <c r="A227" s="127"/>
      <c r="B227" s="144"/>
      <c r="C227" s="161"/>
      <c r="D227" s="162"/>
      <c r="E227" s="234"/>
      <c r="F227" s="233"/>
    </row>
    <row r="228" spans="1:6" ht="18.75">
      <c r="A228" s="127" t="s">
        <v>347</v>
      </c>
      <c r="B228" s="144" t="s">
        <v>1285</v>
      </c>
      <c r="C228" s="161" t="s">
        <v>224</v>
      </c>
      <c r="D228" s="162">
        <v>1</v>
      </c>
      <c r="E228" s="234">
        <v>0</v>
      </c>
      <c r="F228" s="233">
        <f>E228*D228</f>
        <v>0</v>
      </c>
    </row>
    <row r="229" spans="1:6" ht="14.25">
      <c r="A229" s="127"/>
      <c r="B229" s="144"/>
      <c r="C229" s="161"/>
      <c r="D229" s="162"/>
      <c r="E229" s="234"/>
      <c r="F229" s="233"/>
    </row>
    <row r="230" spans="1:6" ht="15">
      <c r="A230" s="126" t="s">
        <v>206</v>
      </c>
      <c r="B230" s="154" t="s">
        <v>207</v>
      </c>
      <c r="C230" s="161"/>
      <c r="D230" s="162"/>
      <c r="E230" s="234"/>
      <c r="F230" s="233"/>
    </row>
    <row r="231" spans="1:6" ht="42.75">
      <c r="A231" s="126"/>
      <c r="B231" s="144" t="s">
        <v>184</v>
      </c>
      <c r="C231" s="161"/>
      <c r="D231" s="162"/>
      <c r="E231" s="234"/>
      <c r="F231" s="233"/>
    </row>
    <row r="232" spans="1:6" ht="14.25">
      <c r="A232" s="127"/>
      <c r="B232" s="144"/>
      <c r="C232" s="161"/>
      <c r="D232" s="162"/>
      <c r="E232" s="234"/>
      <c r="F232" s="233"/>
    </row>
    <row r="233" spans="1:6" ht="14.25">
      <c r="A233" s="127" t="s">
        <v>348</v>
      </c>
      <c r="B233" s="144" t="s">
        <v>209</v>
      </c>
      <c r="C233" s="161" t="s">
        <v>224</v>
      </c>
      <c r="D233" s="162">
        <v>4</v>
      </c>
      <c r="E233" s="234">
        <v>0</v>
      </c>
      <c r="F233" s="233">
        <f>E233*D233</f>
        <v>0</v>
      </c>
    </row>
    <row r="234" spans="1:6" ht="14.25">
      <c r="A234" s="127"/>
      <c r="B234" s="144"/>
      <c r="C234" s="161"/>
      <c r="D234" s="162"/>
      <c r="E234" s="234"/>
      <c r="F234" s="233"/>
    </row>
    <row r="235" spans="1:6" ht="14.25">
      <c r="A235" s="127" t="s">
        <v>349</v>
      </c>
      <c r="B235" s="144" t="s">
        <v>210</v>
      </c>
      <c r="C235" s="161" t="s">
        <v>224</v>
      </c>
      <c r="D235" s="162">
        <v>4</v>
      </c>
      <c r="E235" s="234">
        <v>0</v>
      </c>
      <c r="F235" s="233">
        <f>E235*D235</f>
        <v>0</v>
      </c>
    </row>
    <row r="236" spans="1:6" ht="14.25">
      <c r="A236" s="127"/>
      <c r="B236" s="144"/>
      <c r="C236" s="161"/>
      <c r="D236" s="162"/>
      <c r="E236" s="234"/>
      <c r="F236" s="233"/>
    </row>
    <row r="237" spans="1:6" ht="14.25">
      <c r="A237" s="127" t="s">
        <v>350</v>
      </c>
      <c r="B237" s="144" t="s">
        <v>211</v>
      </c>
      <c r="C237" s="161" t="s">
        <v>224</v>
      </c>
      <c r="D237" s="162">
        <v>4</v>
      </c>
      <c r="E237" s="234">
        <v>0</v>
      </c>
      <c r="F237" s="233">
        <f>E237*D237</f>
        <v>0</v>
      </c>
    </row>
    <row r="238" spans="1:6" ht="14.25">
      <c r="A238" s="127"/>
      <c r="B238" s="144"/>
      <c r="C238" s="161"/>
      <c r="D238" s="162"/>
      <c r="E238" s="234"/>
      <c r="F238" s="233"/>
    </row>
    <row r="239" spans="1:6" ht="14.25">
      <c r="A239" s="127" t="s">
        <v>351</v>
      </c>
      <c r="B239" s="149" t="s">
        <v>1279</v>
      </c>
      <c r="C239" s="161" t="s">
        <v>224</v>
      </c>
      <c r="D239" s="162">
        <v>1</v>
      </c>
      <c r="E239" s="234">
        <v>0</v>
      </c>
      <c r="F239" s="233">
        <f>E239*D239</f>
        <v>0</v>
      </c>
    </row>
    <row r="240" spans="1:6" ht="14.25">
      <c r="A240" s="127"/>
      <c r="B240" s="149"/>
      <c r="C240" s="161"/>
      <c r="D240" s="162"/>
      <c r="E240" s="234"/>
      <c r="F240" s="233"/>
    </row>
    <row r="241" spans="1:6" ht="14.25">
      <c r="A241" s="127" t="s">
        <v>352</v>
      </c>
      <c r="B241" s="149" t="s">
        <v>1280</v>
      </c>
      <c r="C241" s="161" t="s">
        <v>224</v>
      </c>
      <c r="D241" s="162">
        <v>1</v>
      </c>
      <c r="E241" s="234">
        <v>0</v>
      </c>
      <c r="F241" s="233">
        <f>E241*D241</f>
        <v>0</v>
      </c>
    </row>
    <row r="242" spans="1:6" ht="14.25">
      <c r="A242" s="127"/>
      <c r="B242" s="144"/>
      <c r="C242" s="161"/>
      <c r="D242" s="162"/>
      <c r="E242" s="234"/>
      <c r="F242" s="233"/>
    </row>
    <row r="243" spans="1:6" ht="30">
      <c r="A243" s="127"/>
      <c r="B243" s="154" t="s">
        <v>215</v>
      </c>
      <c r="C243" s="161"/>
      <c r="D243" s="162"/>
      <c r="E243" s="233"/>
      <c r="F243" s="235">
        <f>SUM(F193:F242)</f>
        <v>0</v>
      </c>
    </row>
    <row r="244" spans="1:6" ht="15">
      <c r="A244" s="127"/>
      <c r="B244" s="154"/>
      <c r="C244" s="161"/>
      <c r="D244" s="162"/>
      <c r="E244" s="233"/>
      <c r="F244" s="235"/>
    </row>
    <row r="245" spans="1:6" ht="15">
      <c r="A245" s="126" t="s">
        <v>594</v>
      </c>
      <c r="B245" s="154" t="s">
        <v>861</v>
      </c>
      <c r="C245" s="161"/>
      <c r="D245" s="162"/>
      <c r="E245" s="233"/>
      <c r="F245" s="233"/>
    </row>
    <row r="246" spans="1:6" ht="15">
      <c r="A246" s="126"/>
      <c r="B246" s="154"/>
      <c r="C246" s="161"/>
      <c r="D246" s="162"/>
      <c r="E246" s="233"/>
      <c r="F246" s="233"/>
    </row>
    <row r="247" spans="1:6" ht="57">
      <c r="A247" s="127" t="s">
        <v>608</v>
      </c>
      <c r="B247" s="144" t="s">
        <v>1264</v>
      </c>
      <c r="C247" s="161" t="s">
        <v>224</v>
      </c>
      <c r="D247" s="162">
        <v>8</v>
      </c>
      <c r="E247" s="234">
        <v>0</v>
      </c>
      <c r="F247" s="233">
        <f>+D247*E247</f>
        <v>0</v>
      </c>
    </row>
    <row r="248" spans="1:6" ht="14.25">
      <c r="A248" s="127"/>
      <c r="B248" s="144"/>
      <c r="C248" s="161"/>
      <c r="D248" s="162"/>
      <c r="E248" s="234"/>
      <c r="F248" s="233"/>
    </row>
    <row r="249" spans="1:6" ht="57">
      <c r="A249" s="127" t="s">
        <v>609</v>
      </c>
      <c r="B249" s="144" t="s">
        <v>1281</v>
      </c>
      <c r="C249" s="161" t="s">
        <v>224</v>
      </c>
      <c r="D249" s="162">
        <v>6</v>
      </c>
      <c r="E249" s="234">
        <v>0</v>
      </c>
      <c r="F249" s="233">
        <f>+D249*E249</f>
        <v>0</v>
      </c>
    </row>
    <row r="250" spans="1:6" ht="14.25">
      <c r="A250" s="127"/>
      <c r="B250" s="144"/>
      <c r="C250" s="161"/>
      <c r="D250" s="162"/>
      <c r="E250" s="234"/>
      <c r="F250" s="233"/>
    </row>
    <row r="251" spans="1:6" ht="71.25">
      <c r="A251" s="127" t="s">
        <v>610</v>
      </c>
      <c r="B251" s="144" t="s">
        <v>1282</v>
      </c>
      <c r="C251" s="161" t="s">
        <v>224</v>
      </c>
      <c r="D251" s="162">
        <v>1</v>
      </c>
      <c r="E251" s="234">
        <v>0</v>
      </c>
      <c r="F251" s="233">
        <f>+D251*E251</f>
        <v>0</v>
      </c>
    </row>
    <row r="252" spans="1:6" ht="14.25">
      <c r="A252" s="127"/>
      <c r="B252" s="144"/>
      <c r="C252" s="161"/>
      <c r="D252" s="162"/>
      <c r="E252" s="234"/>
      <c r="F252" s="233"/>
    </row>
    <row r="253" spans="1:6" ht="42.75">
      <c r="A253" s="127" t="s">
        <v>611</v>
      </c>
      <c r="B253" s="144" t="s">
        <v>942</v>
      </c>
      <c r="C253" s="161" t="s">
        <v>1130</v>
      </c>
      <c r="D253" s="162">
        <f>D161</f>
        <v>191.95</v>
      </c>
      <c r="E253" s="234">
        <v>0</v>
      </c>
      <c r="F253" s="233">
        <f>+D253*E253</f>
        <v>0</v>
      </c>
    </row>
    <row r="254" spans="1:6" ht="14.25">
      <c r="A254" s="127"/>
      <c r="B254" s="144"/>
      <c r="C254" s="161"/>
      <c r="D254" s="162"/>
      <c r="E254" s="233"/>
      <c r="F254" s="233"/>
    </row>
    <row r="255" spans="1:6" ht="14.25">
      <c r="A255" s="127" t="s">
        <v>612</v>
      </c>
      <c r="B255" s="144" t="s">
        <v>1267</v>
      </c>
      <c r="C255" s="161" t="s">
        <v>1130</v>
      </c>
      <c r="D255" s="162">
        <f>D253</f>
        <v>191.95</v>
      </c>
      <c r="E255" s="234">
        <v>0</v>
      </c>
      <c r="F255" s="233">
        <f>+D255*E255</f>
        <v>0</v>
      </c>
    </row>
    <row r="256" spans="1:6" ht="14.25">
      <c r="A256" s="127"/>
      <c r="B256" s="144"/>
      <c r="C256" s="161"/>
      <c r="D256" s="162"/>
      <c r="E256" s="233"/>
      <c r="F256" s="233"/>
    </row>
    <row r="257" spans="1:6" ht="14.25">
      <c r="A257" s="127" t="s">
        <v>613</v>
      </c>
      <c r="B257" s="144" t="s">
        <v>1268</v>
      </c>
      <c r="C257" s="161" t="s">
        <v>1130</v>
      </c>
      <c r="D257" s="162">
        <f>D255</f>
        <v>191.95</v>
      </c>
      <c r="E257" s="234">
        <v>0</v>
      </c>
      <c r="F257" s="233">
        <f>+D257*E257</f>
        <v>0</v>
      </c>
    </row>
    <row r="258" spans="1:6" ht="14.25">
      <c r="A258" s="127"/>
      <c r="B258" s="144"/>
      <c r="C258" s="161"/>
      <c r="D258" s="162"/>
      <c r="E258" s="233"/>
      <c r="F258" s="233"/>
    </row>
    <row r="259" spans="1:6" ht="14.25">
      <c r="A259" s="127" t="s">
        <v>353</v>
      </c>
      <c r="B259" s="144" t="s">
        <v>945</v>
      </c>
      <c r="C259" s="161" t="s">
        <v>225</v>
      </c>
      <c r="D259" s="162">
        <v>1</v>
      </c>
      <c r="E259" s="234">
        <v>0</v>
      </c>
      <c r="F259" s="233">
        <f>+D259*E259</f>
        <v>0</v>
      </c>
    </row>
    <row r="260" spans="1:6" ht="14.25">
      <c r="A260" s="127"/>
      <c r="B260" s="144"/>
      <c r="C260" s="161"/>
      <c r="D260" s="162"/>
      <c r="E260" s="234"/>
      <c r="F260" s="233"/>
    </row>
    <row r="261" spans="1:6" ht="15">
      <c r="A261" s="127"/>
      <c r="B261" s="154" t="s">
        <v>946</v>
      </c>
      <c r="C261" s="161"/>
      <c r="D261" s="162"/>
      <c r="E261" s="233"/>
      <c r="F261" s="235">
        <f>SUM(F247:F259)</f>
        <v>0</v>
      </c>
    </row>
    <row r="262" spans="1:6" ht="12.75">
      <c r="A262" s="101"/>
      <c r="B262" s="101"/>
      <c r="C262" s="101"/>
      <c r="D262" s="101"/>
      <c r="E262" s="238"/>
      <c r="F262" s="238"/>
    </row>
    <row r="263" spans="1:6" ht="15.75">
      <c r="A263" s="103">
        <v>3</v>
      </c>
      <c r="B263" s="103" t="s">
        <v>163</v>
      </c>
      <c r="C263" s="101"/>
      <c r="D263" s="101"/>
      <c r="E263" s="238"/>
      <c r="F263" s="238"/>
    </row>
    <row r="264" spans="1:6" ht="12.75">
      <c r="A264" s="101"/>
      <c r="B264" s="101"/>
      <c r="C264" s="101"/>
      <c r="D264" s="101"/>
      <c r="E264" s="238"/>
      <c r="F264" s="238"/>
    </row>
    <row r="265" spans="1:6" ht="15">
      <c r="A265" s="126" t="s">
        <v>1142</v>
      </c>
      <c r="B265" s="154" t="s">
        <v>913</v>
      </c>
      <c r="C265" s="196"/>
      <c r="D265" s="196"/>
      <c r="E265" s="239"/>
      <c r="F265" s="235">
        <f>+F285</f>
        <v>0</v>
      </c>
    </row>
    <row r="266" spans="1:6" ht="15">
      <c r="A266" s="126" t="s">
        <v>1143</v>
      </c>
      <c r="B266" s="154" t="s">
        <v>914</v>
      </c>
      <c r="C266" s="196"/>
      <c r="D266" s="196"/>
      <c r="E266" s="239"/>
      <c r="F266" s="235">
        <f>+F300</f>
        <v>0</v>
      </c>
    </row>
    <row r="267" spans="1:6" ht="30">
      <c r="A267" s="126" t="s">
        <v>1144</v>
      </c>
      <c r="B267" s="154" t="s">
        <v>170</v>
      </c>
      <c r="C267" s="196"/>
      <c r="D267" s="196"/>
      <c r="E267" s="239"/>
      <c r="F267" s="235">
        <f>+F329</f>
        <v>0</v>
      </c>
    </row>
    <row r="268" spans="1:6" ht="15">
      <c r="A268" s="126" t="s">
        <v>1145</v>
      </c>
      <c r="B268" s="154" t="s">
        <v>861</v>
      </c>
      <c r="C268" s="196"/>
      <c r="D268" s="196"/>
      <c r="E268" s="239"/>
      <c r="F268" s="235">
        <f>+F341</f>
        <v>0</v>
      </c>
    </row>
    <row r="269" spans="1:6" ht="15">
      <c r="A269" s="126"/>
      <c r="B269" s="154" t="s">
        <v>1071</v>
      </c>
      <c r="C269" s="196"/>
      <c r="D269" s="196"/>
      <c r="E269" s="239"/>
      <c r="F269" s="235">
        <f>SUM(F265:F268)</f>
        <v>0</v>
      </c>
    </row>
    <row r="270" spans="1:6" ht="14.25">
      <c r="A270" s="127"/>
      <c r="B270" s="144"/>
      <c r="C270" s="161"/>
      <c r="D270" s="161"/>
      <c r="E270" s="236"/>
      <c r="F270" s="233"/>
    </row>
    <row r="271" spans="1:6" ht="15">
      <c r="A271" s="126" t="s">
        <v>1142</v>
      </c>
      <c r="B271" s="154" t="s">
        <v>1225</v>
      </c>
      <c r="C271" s="161"/>
      <c r="D271" s="162"/>
      <c r="E271" s="233"/>
      <c r="F271" s="233"/>
    </row>
    <row r="272" spans="1:6" ht="14.25">
      <c r="A272" s="127"/>
      <c r="B272" s="144"/>
      <c r="C272" s="161"/>
      <c r="D272" s="162"/>
      <c r="E272" s="233"/>
      <c r="F272" s="233"/>
    </row>
    <row r="273" spans="1:6" ht="14.25">
      <c r="A273" s="127" t="s">
        <v>1147</v>
      </c>
      <c r="B273" s="144" t="s">
        <v>171</v>
      </c>
      <c r="C273" s="161" t="s">
        <v>1130</v>
      </c>
      <c r="D273" s="162">
        <v>21.9</v>
      </c>
      <c r="E273" s="234">
        <v>0</v>
      </c>
      <c r="F273" s="233">
        <f>+D273*E273</f>
        <v>0</v>
      </c>
    </row>
    <row r="274" spans="1:6" ht="14.25">
      <c r="A274" s="127"/>
      <c r="B274" s="153"/>
      <c r="C274" s="161"/>
      <c r="D274" s="162"/>
      <c r="E274" s="234"/>
      <c r="F274" s="233"/>
    </row>
    <row r="275" spans="1:6" ht="42.75">
      <c r="A275" s="127" t="s">
        <v>1148</v>
      </c>
      <c r="B275" s="144" t="s">
        <v>917</v>
      </c>
      <c r="C275" s="161" t="s">
        <v>224</v>
      </c>
      <c r="D275" s="162">
        <v>6</v>
      </c>
      <c r="E275" s="234">
        <v>0</v>
      </c>
      <c r="F275" s="233">
        <f>+D275*E275</f>
        <v>0</v>
      </c>
    </row>
    <row r="276" spans="1:6" ht="14.25">
      <c r="A276" s="127"/>
      <c r="B276" s="144"/>
      <c r="C276" s="161"/>
      <c r="D276" s="162"/>
      <c r="E276" s="234"/>
      <c r="F276" s="233"/>
    </row>
    <row r="277" spans="1:6" ht="199.5">
      <c r="A277" s="127" t="s">
        <v>1149</v>
      </c>
      <c r="B277" s="150" t="s">
        <v>919</v>
      </c>
      <c r="C277" s="161" t="s">
        <v>225</v>
      </c>
      <c r="D277" s="162">
        <v>1</v>
      </c>
      <c r="E277" s="234">
        <v>0</v>
      </c>
      <c r="F277" s="233">
        <f>+D277*E277</f>
        <v>0</v>
      </c>
    </row>
    <row r="278" spans="1:6" ht="14.25">
      <c r="A278" s="127"/>
      <c r="B278" s="144"/>
      <c r="C278" s="161"/>
      <c r="D278" s="163"/>
      <c r="E278" s="234"/>
      <c r="F278" s="233"/>
    </row>
    <row r="279" spans="1:6" ht="57">
      <c r="A279" s="127" t="s">
        <v>1150</v>
      </c>
      <c r="B279" s="144" t="s">
        <v>920</v>
      </c>
      <c r="C279" s="161" t="s">
        <v>225</v>
      </c>
      <c r="D279" s="162">
        <v>0.01</v>
      </c>
      <c r="E279" s="234">
        <v>0</v>
      </c>
      <c r="F279" s="233">
        <f>+D279*E279</f>
        <v>0</v>
      </c>
    </row>
    <row r="280" spans="1:6" ht="14.25">
      <c r="A280" s="127"/>
      <c r="B280" s="144"/>
      <c r="C280" s="161"/>
      <c r="D280" s="162"/>
      <c r="E280" s="234"/>
      <c r="F280" s="233"/>
    </row>
    <row r="281" spans="1:6" ht="171">
      <c r="A281" s="127" t="s">
        <v>1151</v>
      </c>
      <c r="B281" s="150" t="s">
        <v>172</v>
      </c>
      <c r="C281" s="161" t="s">
        <v>225</v>
      </c>
      <c r="D281" s="162">
        <v>1</v>
      </c>
      <c r="E281" s="234">
        <v>0</v>
      </c>
      <c r="F281" s="233">
        <f>+D281*E281</f>
        <v>0</v>
      </c>
    </row>
    <row r="282" spans="1:6" ht="14.25">
      <c r="A282" s="127"/>
      <c r="B282" s="144"/>
      <c r="C282" s="161"/>
      <c r="D282" s="162"/>
      <c r="E282" s="234"/>
      <c r="F282" s="233"/>
    </row>
    <row r="283" spans="1:6" ht="142.5">
      <c r="A283" s="127" t="s">
        <v>1152</v>
      </c>
      <c r="B283" s="150" t="s">
        <v>173</v>
      </c>
      <c r="C283" s="161" t="s">
        <v>224</v>
      </c>
      <c r="D283" s="162">
        <v>4</v>
      </c>
      <c r="E283" s="234">
        <v>0</v>
      </c>
      <c r="F283" s="233">
        <f>+D283*E283</f>
        <v>0</v>
      </c>
    </row>
    <row r="284" spans="1:6" ht="14.25">
      <c r="A284" s="127"/>
      <c r="B284" s="144"/>
      <c r="C284" s="161"/>
      <c r="D284" s="162"/>
      <c r="E284" s="234"/>
      <c r="F284" s="233"/>
    </row>
    <row r="285" spans="1:6" ht="15">
      <c r="A285" s="127"/>
      <c r="B285" s="154" t="s">
        <v>921</v>
      </c>
      <c r="C285" s="161"/>
      <c r="D285" s="162"/>
      <c r="E285" s="233"/>
      <c r="F285" s="235">
        <f>SUM(F273:F284)</f>
        <v>0</v>
      </c>
    </row>
    <row r="286" spans="1:6" ht="15">
      <c r="A286" s="127"/>
      <c r="B286" s="154"/>
      <c r="C286" s="161"/>
      <c r="D286" s="162"/>
      <c r="E286" s="233"/>
      <c r="F286" s="235"/>
    </row>
    <row r="287" spans="1:6" ht="15">
      <c r="A287" s="126" t="s">
        <v>1143</v>
      </c>
      <c r="B287" s="154" t="s">
        <v>1245</v>
      </c>
      <c r="C287" s="161"/>
      <c r="D287" s="162"/>
      <c r="E287" s="233"/>
      <c r="F287" s="233"/>
    </row>
    <row r="288" spans="1:6" ht="14.25">
      <c r="A288" s="127"/>
      <c r="B288" s="144"/>
      <c r="C288" s="161"/>
      <c r="D288" s="162"/>
      <c r="E288" s="233"/>
      <c r="F288" s="233"/>
    </row>
    <row r="289" spans="1:6" ht="99.75">
      <c r="A289" s="127" t="s">
        <v>1156</v>
      </c>
      <c r="B289" s="148" t="s">
        <v>174</v>
      </c>
      <c r="C289" s="161"/>
      <c r="D289" s="162"/>
      <c r="E289" s="233"/>
      <c r="F289" s="233"/>
    </row>
    <row r="290" spans="1:6" ht="16.5">
      <c r="A290" s="127"/>
      <c r="B290" s="148" t="s">
        <v>1286</v>
      </c>
      <c r="C290" s="161" t="s">
        <v>572</v>
      </c>
      <c r="D290" s="162">
        <v>10.7</v>
      </c>
      <c r="E290" s="234">
        <v>0</v>
      </c>
      <c r="F290" s="233">
        <f>E290*D290</f>
        <v>0</v>
      </c>
    </row>
    <row r="291" spans="1:6" ht="14.25">
      <c r="A291" s="127"/>
      <c r="B291" s="144"/>
      <c r="C291" s="161"/>
      <c r="D291" s="162"/>
      <c r="E291" s="234"/>
      <c r="F291" s="233"/>
    </row>
    <row r="292" spans="1:6" ht="16.5">
      <c r="A292" s="127"/>
      <c r="B292" s="148" t="s">
        <v>1287</v>
      </c>
      <c r="C292" s="161" t="s">
        <v>572</v>
      </c>
      <c r="D292" s="162">
        <v>8.8</v>
      </c>
      <c r="E292" s="234">
        <v>0</v>
      </c>
      <c r="F292" s="233">
        <f>E292*D292</f>
        <v>0</v>
      </c>
    </row>
    <row r="293" spans="1:6" ht="14.25">
      <c r="A293" s="127"/>
      <c r="B293" s="144"/>
      <c r="C293" s="161"/>
      <c r="D293" s="162"/>
      <c r="E293" s="234"/>
      <c r="F293" s="233"/>
    </row>
    <row r="294" spans="1:6" ht="28.5">
      <c r="A294" s="127" t="s">
        <v>1157</v>
      </c>
      <c r="B294" s="144" t="s">
        <v>175</v>
      </c>
      <c r="C294" s="161" t="s">
        <v>570</v>
      </c>
      <c r="D294" s="162">
        <v>11.5</v>
      </c>
      <c r="E294" s="234">
        <v>0</v>
      </c>
      <c r="F294" s="233">
        <f>E294*D294</f>
        <v>0</v>
      </c>
    </row>
    <row r="295" spans="1:6" ht="14.25">
      <c r="A295" s="127"/>
      <c r="B295" s="144"/>
      <c r="C295" s="161"/>
      <c r="D295" s="162"/>
      <c r="E295" s="234"/>
      <c r="F295" s="233"/>
    </row>
    <row r="296" spans="1:6" ht="71.25">
      <c r="A296" s="127" t="s">
        <v>1158</v>
      </c>
      <c r="B296" s="148" t="s">
        <v>176</v>
      </c>
      <c r="C296" s="161" t="s">
        <v>572</v>
      </c>
      <c r="D296" s="162">
        <v>4.6</v>
      </c>
      <c r="E296" s="234">
        <v>0</v>
      </c>
      <c r="F296" s="233">
        <f>E296*D296</f>
        <v>0</v>
      </c>
    </row>
    <row r="297" spans="1:6" ht="14.25">
      <c r="A297" s="127"/>
      <c r="B297" s="144"/>
      <c r="C297" s="161"/>
      <c r="D297" s="162"/>
      <c r="E297" s="234"/>
      <c r="F297" s="233"/>
    </row>
    <row r="298" spans="1:6" ht="85.5">
      <c r="A298" s="127" t="s">
        <v>1159</v>
      </c>
      <c r="B298" s="148" t="s">
        <v>930</v>
      </c>
      <c r="C298" s="161" t="s">
        <v>572</v>
      </c>
      <c r="D298" s="162">
        <v>8.3</v>
      </c>
      <c r="E298" s="234">
        <v>0</v>
      </c>
      <c r="F298" s="233">
        <f>+D298*E298</f>
        <v>0</v>
      </c>
    </row>
    <row r="299" spans="1:6" ht="14.25">
      <c r="A299" s="127"/>
      <c r="B299" s="144"/>
      <c r="C299" s="161"/>
      <c r="D299" s="162"/>
      <c r="E299" s="234"/>
      <c r="F299" s="233"/>
    </row>
    <row r="300" spans="1:6" ht="15">
      <c r="A300" s="127"/>
      <c r="B300" s="154" t="s">
        <v>932</v>
      </c>
      <c r="C300" s="161"/>
      <c r="D300" s="162"/>
      <c r="E300" s="233"/>
      <c r="F300" s="235">
        <f>SUM(F289:F299)</f>
        <v>0</v>
      </c>
    </row>
    <row r="301" spans="1:6" ht="14.25">
      <c r="A301" s="127"/>
      <c r="B301" s="144"/>
      <c r="C301" s="161"/>
      <c r="D301" s="162"/>
      <c r="E301" s="233"/>
      <c r="F301" s="233"/>
    </row>
    <row r="302" spans="1:6" ht="30">
      <c r="A302" s="126" t="s">
        <v>1144</v>
      </c>
      <c r="B302" s="154" t="s">
        <v>170</v>
      </c>
      <c r="C302" s="161"/>
      <c r="D302" s="162"/>
      <c r="E302" s="233"/>
      <c r="F302" s="233"/>
    </row>
    <row r="303" spans="1:6" ht="15">
      <c r="A303" s="126"/>
      <c r="B303" s="154"/>
      <c r="C303" s="161"/>
      <c r="D303" s="162"/>
      <c r="E303" s="233"/>
      <c r="F303" s="233"/>
    </row>
    <row r="304" spans="1:6" ht="15">
      <c r="A304" s="126" t="s">
        <v>177</v>
      </c>
      <c r="B304" s="154" t="s">
        <v>178</v>
      </c>
      <c r="C304" s="161"/>
      <c r="D304" s="162"/>
      <c r="E304" s="233"/>
      <c r="F304" s="233"/>
    </row>
    <row r="305" spans="1:6" ht="61.5">
      <c r="A305" s="127" t="s">
        <v>1160</v>
      </c>
      <c r="B305" s="144" t="s">
        <v>1288</v>
      </c>
      <c r="C305" s="161" t="s">
        <v>1130</v>
      </c>
      <c r="D305" s="162">
        <f>D273</f>
        <v>21.9</v>
      </c>
      <c r="E305" s="234">
        <v>0</v>
      </c>
      <c r="F305" s="233">
        <f>+D305*E305</f>
        <v>0</v>
      </c>
    </row>
    <row r="306" spans="1:6" ht="14.25">
      <c r="A306" s="127"/>
      <c r="B306" s="144"/>
      <c r="C306" s="161"/>
      <c r="D306" s="162"/>
      <c r="E306" s="234"/>
      <c r="F306" s="233"/>
    </row>
    <row r="307" spans="1:6" ht="42.75">
      <c r="A307" s="127" t="s">
        <v>1161</v>
      </c>
      <c r="B307" s="144" t="s">
        <v>180</v>
      </c>
      <c r="C307" s="161"/>
      <c r="D307" s="162"/>
      <c r="E307" s="236" t="s">
        <v>181</v>
      </c>
      <c r="F307" s="233">
        <f>SUM(F305:F306)*E307</f>
        <v>0</v>
      </c>
    </row>
    <row r="308" spans="1:6" ht="14.25">
      <c r="A308" s="127"/>
      <c r="B308" s="144"/>
      <c r="C308" s="161"/>
      <c r="D308" s="162"/>
      <c r="E308" s="234"/>
      <c r="F308" s="233"/>
    </row>
    <row r="309" spans="1:6" ht="15">
      <c r="A309" s="126" t="s">
        <v>182</v>
      </c>
      <c r="B309" s="154" t="s">
        <v>183</v>
      </c>
      <c r="C309" s="161"/>
      <c r="D309" s="162"/>
      <c r="E309" s="234"/>
      <c r="F309" s="233"/>
    </row>
    <row r="310" spans="1:6" ht="42.75">
      <c r="A310" s="127"/>
      <c r="B310" s="144" t="s">
        <v>184</v>
      </c>
      <c r="C310" s="161"/>
      <c r="D310" s="162"/>
      <c r="E310" s="234"/>
      <c r="F310" s="233"/>
    </row>
    <row r="311" spans="1:6" ht="14.25">
      <c r="A311" s="127"/>
      <c r="B311" s="144"/>
      <c r="C311" s="161"/>
      <c r="D311" s="162"/>
      <c r="E311" s="234"/>
      <c r="F311" s="233"/>
    </row>
    <row r="312" spans="1:6" ht="18.75">
      <c r="A312" s="127" t="s">
        <v>1162</v>
      </c>
      <c r="B312" s="144" t="s">
        <v>1284</v>
      </c>
      <c r="C312" s="161" t="s">
        <v>224</v>
      </c>
      <c r="D312" s="162">
        <v>1</v>
      </c>
      <c r="E312" s="234">
        <v>0</v>
      </c>
      <c r="F312" s="233">
        <f>E312*D312</f>
        <v>0</v>
      </c>
    </row>
    <row r="313" spans="1:6" ht="14.25">
      <c r="A313" s="127"/>
      <c r="B313" s="144"/>
      <c r="C313" s="161"/>
      <c r="D313" s="162"/>
      <c r="E313" s="234"/>
      <c r="F313" s="233"/>
    </row>
    <row r="314" spans="1:6" ht="18.75">
      <c r="A314" s="127" t="s">
        <v>1163</v>
      </c>
      <c r="B314" s="144" t="s">
        <v>1270</v>
      </c>
      <c r="C314" s="161" t="s">
        <v>224</v>
      </c>
      <c r="D314" s="162">
        <v>3</v>
      </c>
      <c r="E314" s="234">
        <v>0</v>
      </c>
      <c r="F314" s="233">
        <f>E314*D314</f>
        <v>0</v>
      </c>
    </row>
    <row r="315" spans="1:6" ht="14.25">
      <c r="A315" s="127"/>
      <c r="B315" s="144"/>
      <c r="C315" s="161"/>
      <c r="D315" s="162"/>
      <c r="E315" s="234"/>
      <c r="F315" s="233"/>
    </row>
    <row r="316" spans="1:6" ht="18.75">
      <c r="A316" s="127" t="s">
        <v>1164</v>
      </c>
      <c r="B316" s="144" t="s">
        <v>1271</v>
      </c>
      <c r="C316" s="161" t="s">
        <v>224</v>
      </c>
      <c r="D316" s="162">
        <v>3</v>
      </c>
      <c r="E316" s="234">
        <v>0</v>
      </c>
      <c r="F316" s="233">
        <f>E316*D316</f>
        <v>0</v>
      </c>
    </row>
    <row r="317" spans="1:6" ht="14.25">
      <c r="A317" s="127"/>
      <c r="B317" s="144"/>
      <c r="C317" s="161"/>
      <c r="D317" s="162"/>
      <c r="E317" s="234"/>
      <c r="F317" s="233"/>
    </row>
    <row r="318" spans="1:6" ht="18.75">
      <c r="A318" s="127" t="s">
        <v>1165</v>
      </c>
      <c r="B318" s="144" t="s">
        <v>1289</v>
      </c>
      <c r="C318" s="161" t="s">
        <v>224</v>
      </c>
      <c r="D318" s="162">
        <v>1</v>
      </c>
      <c r="E318" s="234">
        <v>0</v>
      </c>
      <c r="F318" s="233">
        <f>E318*D318</f>
        <v>0</v>
      </c>
    </row>
    <row r="319" spans="1:6" ht="14.25">
      <c r="A319" s="127"/>
      <c r="B319" s="144"/>
      <c r="C319" s="161"/>
      <c r="D319" s="162"/>
      <c r="E319" s="234"/>
      <c r="F319" s="233"/>
    </row>
    <row r="320" spans="1:6" ht="18.75">
      <c r="A320" s="127" t="s">
        <v>1166</v>
      </c>
      <c r="B320" s="144" t="s">
        <v>1290</v>
      </c>
      <c r="C320" s="161" t="s">
        <v>224</v>
      </c>
      <c r="D320" s="162">
        <v>1</v>
      </c>
      <c r="E320" s="234">
        <v>0</v>
      </c>
      <c r="F320" s="233">
        <f>E320*D320</f>
        <v>0</v>
      </c>
    </row>
    <row r="321" spans="1:6" ht="14.25">
      <c r="A321" s="127"/>
      <c r="B321" s="144"/>
      <c r="C321" s="161"/>
      <c r="D321" s="162"/>
      <c r="E321" s="234"/>
      <c r="F321" s="233"/>
    </row>
    <row r="322" spans="1:6" ht="18.75">
      <c r="A322" s="127" t="s">
        <v>1167</v>
      </c>
      <c r="B322" s="144" t="s">
        <v>1291</v>
      </c>
      <c r="C322" s="161" t="s">
        <v>224</v>
      </c>
      <c r="D322" s="162">
        <v>1</v>
      </c>
      <c r="E322" s="234">
        <v>0</v>
      </c>
      <c r="F322" s="233">
        <f>E322*D322</f>
        <v>0</v>
      </c>
    </row>
    <row r="323" spans="1:6" ht="14.25">
      <c r="A323" s="127"/>
      <c r="B323" s="144"/>
      <c r="C323" s="161"/>
      <c r="D323" s="162"/>
      <c r="E323" s="234"/>
      <c r="F323" s="233"/>
    </row>
    <row r="324" spans="1:6" ht="15">
      <c r="A324" s="126" t="s">
        <v>206</v>
      </c>
      <c r="B324" s="154" t="s">
        <v>207</v>
      </c>
      <c r="C324" s="161"/>
      <c r="D324" s="162"/>
      <c r="E324" s="234"/>
      <c r="F324" s="233"/>
    </row>
    <row r="325" spans="1:6" ht="42.75">
      <c r="A325" s="126"/>
      <c r="B325" s="144" t="s">
        <v>184</v>
      </c>
      <c r="C325" s="161"/>
      <c r="D325" s="162"/>
      <c r="E325" s="234"/>
      <c r="F325" s="233"/>
    </row>
    <row r="326" spans="1:6" ht="14.25">
      <c r="A326" s="127"/>
      <c r="B326" s="144"/>
      <c r="C326" s="161"/>
      <c r="D326" s="162"/>
      <c r="E326" s="234"/>
      <c r="F326" s="233"/>
    </row>
    <row r="327" spans="1:6" ht="18.75">
      <c r="A327" s="127" t="s">
        <v>1168</v>
      </c>
      <c r="B327" s="144" t="s">
        <v>1292</v>
      </c>
      <c r="C327" s="161" t="s">
        <v>224</v>
      </c>
      <c r="D327" s="162">
        <v>1</v>
      </c>
      <c r="E327" s="234">
        <v>0</v>
      </c>
      <c r="F327" s="233">
        <f>E327*D327</f>
        <v>0</v>
      </c>
    </row>
    <row r="328" spans="1:6" ht="14.25">
      <c r="A328" s="127"/>
      <c r="B328" s="144"/>
      <c r="C328" s="161"/>
      <c r="D328" s="162"/>
      <c r="E328" s="234"/>
      <c r="F328" s="233"/>
    </row>
    <row r="329" spans="1:6" ht="30">
      <c r="A329" s="127"/>
      <c r="B329" s="154" t="s">
        <v>215</v>
      </c>
      <c r="C329" s="161"/>
      <c r="D329" s="162"/>
      <c r="E329" s="233"/>
      <c r="F329" s="235">
        <f>SUM(F305:F328)</f>
        <v>0</v>
      </c>
    </row>
    <row r="330" spans="1:6" ht="15">
      <c r="A330" s="127"/>
      <c r="B330" s="154"/>
      <c r="C330" s="161"/>
      <c r="D330" s="162"/>
      <c r="E330" s="233"/>
      <c r="F330" s="235"/>
    </row>
    <row r="331" spans="1:6" ht="15">
      <c r="A331" s="126" t="s">
        <v>1145</v>
      </c>
      <c r="B331" s="154" t="s">
        <v>861</v>
      </c>
      <c r="C331" s="161"/>
      <c r="D331" s="162"/>
      <c r="E331" s="233"/>
      <c r="F331" s="233"/>
    </row>
    <row r="332" spans="1:6" ht="15">
      <c r="A332" s="126"/>
      <c r="B332" s="154"/>
      <c r="C332" s="161"/>
      <c r="D332" s="162"/>
      <c r="E332" s="233"/>
      <c r="F332" s="233"/>
    </row>
    <row r="333" spans="1:6" ht="42.75">
      <c r="A333" s="127" t="s">
        <v>1171</v>
      </c>
      <c r="B333" s="144" t="s">
        <v>942</v>
      </c>
      <c r="C333" s="161" t="s">
        <v>1130</v>
      </c>
      <c r="D333" s="162">
        <f>D273</f>
        <v>21.9</v>
      </c>
      <c r="E333" s="234">
        <v>0</v>
      </c>
      <c r="F333" s="233">
        <f>+D333*E333</f>
        <v>0</v>
      </c>
    </row>
    <row r="334" spans="1:6" ht="14.25">
      <c r="A334" s="127"/>
      <c r="B334" s="144"/>
      <c r="C334" s="161"/>
      <c r="D334" s="162"/>
      <c r="E334" s="233"/>
      <c r="F334" s="233"/>
    </row>
    <row r="335" spans="1:6" ht="14.25">
      <c r="A335" s="127" t="s">
        <v>1172</v>
      </c>
      <c r="B335" s="144" t="s">
        <v>1267</v>
      </c>
      <c r="C335" s="161" t="s">
        <v>1130</v>
      </c>
      <c r="D335" s="162">
        <f>D333</f>
        <v>21.9</v>
      </c>
      <c r="E335" s="234">
        <v>0</v>
      </c>
      <c r="F335" s="233">
        <f>+D335*E335</f>
        <v>0</v>
      </c>
    </row>
    <row r="336" spans="1:6" ht="14.25">
      <c r="A336" s="127"/>
      <c r="B336" s="144"/>
      <c r="C336" s="161"/>
      <c r="D336" s="162"/>
      <c r="E336" s="233"/>
      <c r="F336" s="233"/>
    </row>
    <row r="337" spans="1:6" ht="14.25">
      <c r="A337" s="127" t="s">
        <v>1173</v>
      </c>
      <c r="B337" s="144" t="s">
        <v>1268</v>
      </c>
      <c r="C337" s="161" t="s">
        <v>1130</v>
      </c>
      <c r="D337" s="162">
        <f>D335</f>
        <v>21.9</v>
      </c>
      <c r="E337" s="234">
        <v>0</v>
      </c>
      <c r="F337" s="233">
        <f>+D337*E337</f>
        <v>0</v>
      </c>
    </row>
    <row r="338" spans="1:6" ht="14.25">
      <c r="A338" s="127"/>
      <c r="B338" s="144"/>
      <c r="C338" s="161"/>
      <c r="D338" s="162"/>
      <c r="E338" s="233"/>
      <c r="F338" s="233"/>
    </row>
    <row r="339" spans="1:6" ht="14.25">
      <c r="A339" s="127" t="s">
        <v>1174</v>
      </c>
      <c r="B339" s="144" t="s">
        <v>945</v>
      </c>
      <c r="C339" s="161" t="s">
        <v>225</v>
      </c>
      <c r="D339" s="162">
        <v>1</v>
      </c>
      <c r="E339" s="234">
        <v>0</v>
      </c>
      <c r="F339" s="233">
        <f>+D339*E339</f>
        <v>0</v>
      </c>
    </row>
    <row r="340" spans="1:6" ht="14.25">
      <c r="A340" s="127"/>
      <c r="B340" s="144"/>
      <c r="C340" s="161"/>
      <c r="D340" s="162"/>
      <c r="E340" s="234"/>
      <c r="F340" s="233"/>
    </row>
    <row r="341" spans="1:6" ht="15">
      <c r="A341" s="127"/>
      <c r="B341" s="154" t="s">
        <v>946</v>
      </c>
      <c r="C341" s="161"/>
      <c r="D341" s="162"/>
      <c r="E341" s="233"/>
      <c r="F341" s="235">
        <f>SUM(F333:F339)</f>
        <v>0</v>
      </c>
    </row>
    <row r="342" spans="1:6" ht="12.75">
      <c r="A342" s="101"/>
      <c r="B342" s="101"/>
      <c r="C342" s="101"/>
      <c r="D342" s="101"/>
      <c r="E342" s="238"/>
      <c r="F342" s="238"/>
    </row>
    <row r="343" spans="1:6" ht="12.75">
      <c r="A343" s="101"/>
      <c r="B343" s="101"/>
      <c r="C343" s="101"/>
      <c r="D343" s="101"/>
      <c r="E343" s="238"/>
      <c r="F343" s="238"/>
    </row>
    <row r="344" spans="1:6" ht="15.75">
      <c r="A344" s="103">
        <v>4</v>
      </c>
      <c r="B344" s="103" t="s">
        <v>164</v>
      </c>
      <c r="C344" s="101"/>
      <c r="D344" s="101"/>
      <c r="E344" s="238"/>
      <c r="F344" s="238"/>
    </row>
    <row r="345" spans="1:6" ht="12.75">
      <c r="A345" s="101"/>
      <c r="B345" s="101"/>
      <c r="C345" s="101"/>
      <c r="D345" s="101"/>
      <c r="E345" s="238"/>
      <c r="F345" s="238"/>
    </row>
    <row r="346" spans="1:6" ht="15">
      <c r="A346" s="126" t="s">
        <v>1182</v>
      </c>
      <c r="B346" s="154" t="s">
        <v>913</v>
      </c>
      <c r="C346" s="196"/>
      <c r="D346" s="196"/>
      <c r="E346" s="239"/>
      <c r="F346" s="235">
        <f>+F366</f>
        <v>0</v>
      </c>
    </row>
    <row r="347" spans="1:6" ht="15">
      <c r="A347" s="126" t="s">
        <v>636</v>
      </c>
      <c r="B347" s="154" t="s">
        <v>914</v>
      </c>
      <c r="C347" s="196"/>
      <c r="D347" s="196"/>
      <c r="E347" s="239"/>
      <c r="F347" s="235">
        <f>+F383</f>
        <v>0</v>
      </c>
    </row>
    <row r="348" spans="1:6" ht="30">
      <c r="A348" s="126" t="s">
        <v>637</v>
      </c>
      <c r="B348" s="154" t="s">
        <v>170</v>
      </c>
      <c r="C348" s="196"/>
      <c r="D348" s="196"/>
      <c r="E348" s="239"/>
      <c r="F348" s="235">
        <f>+F432</f>
        <v>0</v>
      </c>
    </row>
    <row r="349" spans="1:6" ht="15">
      <c r="A349" s="126" t="s">
        <v>638</v>
      </c>
      <c r="B349" s="154" t="s">
        <v>861</v>
      </c>
      <c r="C349" s="196"/>
      <c r="D349" s="196"/>
      <c r="E349" s="239"/>
      <c r="F349" s="235">
        <f>+F450</f>
        <v>0</v>
      </c>
    </row>
    <row r="350" spans="1:6" ht="15">
      <c r="A350" s="126"/>
      <c r="B350" s="154" t="s">
        <v>947</v>
      </c>
      <c r="C350" s="196"/>
      <c r="D350" s="196"/>
      <c r="E350" s="239"/>
      <c r="F350" s="235">
        <f>SUM(F346:F349)</f>
        <v>0</v>
      </c>
    </row>
    <row r="351" spans="1:6" ht="14.25">
      <c r="A351" s="127"/>
      <c r="B351" s="144"/>
      <c r="C351" s="161"/>
      <c r="D351" s="161"/>
      <c r="E351" s="236"/>
      <c r="F351" s="233"/>
    </row>
    <row r="352" spans="1:6" ht="15">
      <c r="A352" s="126" t="s">
        <v>1182</v>
      </c>
      <c r="B352" s="154" t="s">
        <v>1225</v>
      </c>
      <c r="C352" s="161"/>
      <c r="D352" s="162"/>
      <c r="E352" s="233"/>
      <c r="F352" s="233"/>
    </row>
    <row r="353" spans="1:6" ht="14.25">
      <c r="A353" s="127"/>
      <c r="B353" s="144"/>
      <c r="C353" s="161"/>
      <c r="D353" s="162"/>
      <c r="E353" s="233"/>
      <c r="F353" s="233"/>
    </row>
    <row r="354" spans="1:6" ht="14.25">
      <c r="A354" s="127" t="s">
        <v>1183</v>
      </c>
      <c r="B354" s="144" t="s">
        <v>171</v>
      </c>
      <c r="C354" s="161" t="s">
        <v>1130</v>
      </c>
      <c r="D354" s="162">
        <v>126.3</v>
      </c>
      <c r="E354" s="234">
        <v>0</v>
      </c>
      <c r="F354" s="233">
        <f>+D354*E354</f>
        <v>0</v>
      </c>
    </row>
    <row r="355" spans="1:6" ht="14.25">
      <c r="A355" s="127"/>
      <c r="B355" s="153"/>
      <c r="C355" s="161"/>
      <c r="D355" s="162"/>
      <c r="E355" s="234"/>
      <c r="F355" s="233"/>
    </row>
    <row r="356" spans="1:6" ht="42.75">
      <c r="A356" s="127" t="s">
        <v>1184</v>
      </c>
      <c r="B356" s="144" t="s">
        <v>917</v>
      </c>
      <c r="C356" s="161" t="s">
        <v>224</v>
      </c>
      <c r="D356" s="162">
        <v>14</v>
      </c>
      <c r="E356" s="234">
        <v>0</v>
      </c>
      <c r="F356" s="233">
        <f>+D356*E356</f>
        <v>0</v>
      </c>
    </row>
    <row r="357" spans="1:6" ht="14.25">
      <c r="A357" s="127"/>
      <c r="B357" s="144"/>
      <c r="C357" s="161"/>
      <c r="D357" s="162"/>
      <c r="E357" s="234"/>
      <c r="F357" s="233"/>
    </row>
    <row r="358" spans="1:6" ht="199.5">
      <c r="A358" s="127" t="s">
        <v>1185</v>
      </c>
      <c r="B358" s="150" t="s">
        <v>919</v>
      </c>
      <c r="C358" s="161" t="s">
        <v>225</v>
      </c>
      <c r="D358" s="162">
        <v>1</v>
      </c>
      <c r="E358" s="234">
        <v>0</v>
      </c>
      <c r="F358" s="233">
        <f>+D358*E358</f>
        <v>0</v>
      </c>
    </row>
    <row r="359" spans="1:6" ht="14.25">
      <c r="A359" s="127"/>
      <c r="B359" s="144"/>
      <c r="C359" s="161"/>
      <c r="D359" s="163"/>
      <c r="E359" s="234"/>
      <c r="F359" s="233"/>
    </row>
    <row r="360" spans="1:6" ht="57">
      <c r="A360" s="127" t="s">
        <v>1186</v>
      </c>
      <c r="B360" s="144" t="s">
        <v>920</v>
      </c>
      <c r="C360" s="161" t="s">
        <v>225</v>
      </c>
      <c r="D360" s="162">
        <v>0.06</v>
      </c>
      <c r="E360" s="234">
        <v>0</v>
      </c>
      <c r="F360" s="233">
        <f>+D360*E360</f>
        <v>0</v>
      </c>
    </row>
    <row r="361" spans="1:6" ht="14.25">
      <c r="A361" s="127"/>
      <c r="B361" s="144"/>
      <c r="C361" s="161"/>
      <c r="D361" s="162"/>
      <c r="E361" s="234"/>
      <c r="F361" s="233"/>
    </row>
    <row r="362" spans="1:6" ht="171">
      <c r="A362" s="127" t="s">
        <v>1187</v>
      </c>
      <c r="B362" s="150" t="s">
        <v>172</v>
      </c>
      <c r="C362" s="161" t="s">
        <v>225</v>
      </c>
      <c r="D362" s="162">
        <v>1</v>
      </c>
      <c r="E362" s="234">
        <v>0</v>
      </c>
      <c r="F362" s="233">
        <f>+D362*E362</f>
        <v>0</v>
      </c>
    </row>
    <row r="363" spans="1:6" ht="14.25">
      <c r="A363" s="127"/>
      <c r="B363" s="144"/>
      <c r="C363" s="161"/>
      <c r="D363" s="162"/>
      <c r="E363" s="234"/>
      <c r="F363" s="233"/>
    </row>
    <row r="364" spans="1:6" ht="142.5">
      <c r="A364" s="127" t="s">
        <v>1188</v>
      </c>
      <c r="B364" s="150" t="s">
        <v>173</v>
      </c>
      <c r="C364" s="161" t="s">
        <v>224</v>
      </c>
      <c r="D364" s="162">
        <v>6</v>
      </c>
      <c r="E364" s="234">
        <v>0</v>
      </c>
      <c r="F364" s="233">
        <f>+D364*E364</f>
        <v>0</v>
      </c>
    </row>
    <row r="365" spans="1:6" ht="14.25">
      <c r="A365" s="127"/>
      <c r="B365" s="144"/>
      <c r="C365" s="161"/>
      <c r="D365" s="162"/>
      <c r="E365" s="234"/>
      <c r="F365" s="233"/>
    </row>
    <row r="366" spans="1:6" ht="15">
      <c r="A366" s="127"/>
      <c r="B366" s="154" t="s">
        <v>921</v>
      </c>
      <c r="C366" s="161"/>
      <c r="D366" s="162"/>
      <c r="E366" s="233"/>
      <c r="F366" s="235">
        <f>SUM(F354:F365)</f>
        <v>0</v>
      </c>
    </row>
    <row r="367" spans="1:6" ht="15">
      <c r="A367" s="127"/>
      <c r="B367" s="154"/>
      <c r="C367" s="161"/>
      <c r="D367" s="162"/>
      <c r="E367" s="233"/>
      <c r="F367" s="235"/>
    </row>
    <row r="368" spans="1:6" ht="15">
      <c r="A368" s="126" t="s">
        <v>636</v>
      </c>
      <c r="B368" s="154" t="s">
        <v>1245</v>
      </c>
      <c r="C368" s="161"/>
      <c r="D368" s="162"/>
      <c r="E368" s="233"/>
      <c r="F368" s="233"/>
    </row>
    <row r="369" spans="1:6" ht="14.25">
      <c r="A369" s="127"/>
      <c r="B369" s="144"/>
      <c r="C369" s="161"/>
      <c r="D369" s="162"/>
      <c r="E369" s="233"/>
      <c r="F369" s="233"/>
    </row>
    <row r="370" spans="1:6" ht="99.75">
      <c r="A370" s="127" t="s">
        <v>641</v>
      </c>
      <c r="B370" s="148" t="s">
        <v>1293</v>
      </c>
      <c r="C370" s="161"/>
      <c r="D370" s="162"/>
      <c r="E370" s="233"/>
      <c r="F370" s="233"/>
    </row>
    <row r="371" spans="1:6" ht="16.5">
      <c r="A371" s="127"/>
      <c r="B371" s="148" t="s">
        <v>1</v>
      </c>
      <c r="C371" s="161" t="s">
        <v>572</v>
      </c>
      <c r="D371" s="162">
        <v>55.8</v>
      </c>
      <c r="E371" s="234">
        <v>0</v>
      </c>
      <c r="F371" s="233">
        <f>E371*D371</f>
        <v>0</v>
      </c>
    </row>
    <row r="372" spans="1:6" ht="14.25">
      <c r="A372" s="127"/>
      <c r="B372" s="144"/>
      <c r="C372" s="161"/>
      <c r="D372" s="162"/>
      <c r="E372" s="234"/>
      <c r="F372" s="233"/>
    </row>
    <row r="373" spans="1:6" ht="16.5">
      <c r="A373" s="127"/>
      <c r="B373" s="148" t="s">
        <v>2</v>
      </c>
      <c r="C373" s="161" t="s">
        <v>572</v>
      </c>
      <c r="D373" s="162">
        <v>83.7</v>
      </c>
      <c r="E373" s="234">
        <v>0</v>
      </c>
      <c r="F373" s="233">
        <f>E373*D373</f>
        <v>0</v>
      </c>
    </row>
    <row r="374" spans="1:6" ht="14.25">
      <c r="A374" s="127"/>
      <c r="B374" s="144"/>
      <c r="C374" s="161"/>
      <c r="D374" s="162"/>
      <c r="E374" s="234"/>
      <c r="F374" s="233"/>
    </row>
    <row r="375" spans="1:6" ht="85.5">
      <c r="A375" s="127" t="s">
        <v>642</v>
      </c>
      <c r="B375" s="149" t="s">
        <v>1294</v>
      </c>
      <c r="C375" s="161" t="s">
        <v>1130</v>
      </c>
      <c r="D375" s="162">
        <v>12</v>
      </c>
      <c r="E375" s="234">
        <v>0</v>
      </c>
      <c r="F375" s="233">
        <f>E375*D375</f>
        <v>0</v>
      </c>
    </row>
    <row r="376" spans="1:6" ht="14.25">
      <c r="A376" s="127"/>
      <c r="B376" s="144"/>
      <c r="C376" s="161"/>
      <c r="D376" s="162"/>
      <c r="E376" s="234"/>
      <c r="F376" s="233"/>
    </row>
    <row r="377" spans="1:6" ht="28.5">
      <c r="A377" s="127" t="s">
        <v>643</v>
      </c>
      <c r="B377" s="144" t="s">
        <v>175</v>
      </c>
      <c r="C377" s="161" t="s">
        <v>570</v>
      </c>
      <c r="D377" s="162">
        <v>291</v>
      </c>
      <c r="E377" s="234">
        <v>0</v>
      </c>
      <c r="F377" s="233">
        <f>E377*D377</f>
        <v>0</v>
      </c>
    </row>
    <row r="378" spans="1:6" ht="14.25">
      <c r="A378" s="127"/>
      <c r="B378" s="144"/>
      <c r="C378" s="161"/>
      <c r="D378" s="162"/>
      <c r="E378" s="234"/>
      <c r="F378" s="233"/>
    </row>
    <row r="379" spans="1:6" ht="71.25">
      <c r="A379" s="127" t="s">
        <v>644</v>
      </c>
      <c r="B379" s="148" t="s">
        <v>176</v>
      </c>
      <c r="C379" s="161" t="s">
        <v>572</v>
      </c>
      <c r="D379" s="162">
        <v>31</v>
      </c>
      <c r="E379" s="234">
        <v>0</v>
      </c>
      <c r="F379" s="233">
        <f>E379*D379</f>
        <v>0</v>
      </c>
    </row>
    <row r="380" spans="1:6" ht="14.25">
      <c r="A380" s="127"/>
      <c r="B380" s="144"/>
      <c r="C380" s="161"/>
      <c r="D380" s="162"/>
      <c r="E380" s="234"/>
      <c r="F380" s="233"/>
    </row>
    <row r="381" spans="1:6" ht="85.5">
      <c r="A381" s="127" t="s">
        <v>354</v>
      </c>
      <c r="B381" s="148" t="s">
        <v>930</v>
      </c>
      <c r="C381" s="161" t="s">
        <v>572</v>
      </c>
      <c r="D381" s="162">
        <v>73.1</v>
      </c>
      <c r="E381" s="234">
        <v>0</v>
      </c>
      <c r="F381" s="233">
        <f>+D381*E381</f>
        <v>0</v>
      </c>
    </row>
    <row r="382" spans="1:6" ht="14.25">
      <c r="A382" s="127"/>
      <c r="B382" s="144"/>
      <c r="C382" s="161"/>
      <c r="D382" s="162"/>
      <c r="E382" s="234"/>
      <c r="F382" s="233"/>
    </row>
    <row r="383" spans="1:6" ht="15">
      <c r="A383" s="127"/>
      <c r="B383" s="154" t="s">
        <v>932</v>
      </c>
      <c r="C383" s="161"/>
      <c r="D383" s="162"/>
      <c r="E383" s="233"/>
      <c r="F383" s="235">
        <f>SUM(F370:F382)</f>
        <v>0</v>
      </c>
    </row>
    <row r="384" spans="1:6" ht="14.25">
      <c r="A384" s="127"/>
      <c r="B384" s="144"/>
      <c r="C384" s="161"/>
      <c r="D384" s="162"/>
      <c r="E384" s="233"/>
      <c r="F384" s="233"/>
    </row>
    <row r="385" spans="1:6" ht="30">
      <c r="A385" s="126" t="s">
        <v>637</v>
      </c>
      <c r="B385" s="154" t="s">
        <v>170</v>
      </c>
      <c r="C385" s="161"/>
      <c r="D385" s="162"/>
      <c r="E385" s="233"/>
      <c r="F385" s="233"/>
    </row>
    <row r="386" spans="1:6" ht="15">
      <c r="A386" s="126"/>
      <c r="B386" s="154"/>
      <c r="C386" s="161"/>
      <c r="D386" s="162"/>
      <c r="E386" s="233"/>
      <c r="F386" s="233"/>
    </row>
    <row r="387" spans="1:6" ht="15">
      <c r="A387" s="126" t="s">
        <v>177</v>
      </c>
      <c r="B387" s="154" t="s">
        <v>178</v>
      </c>
      <c r="C387" s="161"/>
      <c r="D387" s="162"/>
      <c r="E387" s="233"/>
      <c r="F387" s="233"/>
    </row>
    <row r="388" spans="1:6" ht="71.25">
      <c r="A388" s="127" t="s">
        <v>645</v>
      </c>
      <c r="B388" s="144" t="s">
        <v>179</v>
      </c>
      <c r="C388" s="161" t="s">
        <v>1130</v>
      </c>
      <c r="D388" s="162">
        <f>D354</f>
        <v>126.3</v>
      </c>
      <c r="E388" s="234">
        <v>0</v>
      </c>
      <c r="F388" s="233">
        <f>+D388*E388</f>
        <v>0</v>
      </c>
    </row>
    <row r="389" spans="1:6" ht="14.25">
      <c r="A389" s="127"/>
      <c r="B389" s="144"/>
      <c r="C389" s="161"/>
      <c r="D389" s="162"/>
      <c r="E389" s="234"/>
      <c r="F389" s="233"/>
    </row>
    <row r="390" spans="1:6" ht="42.75">
      <c r="A390" s="127" t="s">
        <v>646</v>
      </c>
      <c r="B390" s="144" t="s">
        <v>180</v>
      </c>
      <c r="C390" s="161"/>
      <c r="D390" s="162"/>
      <c r="E390" s="236" t="s">
        <v>181</v>
      </c>
      <c r="F390" s="233">
        <f>SUM(F388:F389)*E390</f>
        <v>0</v>
      </c>
    </row>
    <row r="391" spans="1:6" ht="14.25">
      <c r="A391" s="127"/>
      <c r="B391" s="144"/>
      <c r="C391" s="161"/>
      <c r="D391" s="162"/>
      <c r="E391" s="234"/>
      <c r="F391" s="233"/>
    </row>
    <row r="392" spans="1:6" ht="15">
      <c r="A392" s="126" t="s">
        <v>182</v>
      </c>
      <c r="B392" s="154" t="s">
        <v>183</v>
      </c>
      <c r="C392" s="161"/>
      <c r="D392" s="162"/>
      <c r="E392" s="234"/>
      <c r="F392" s="233"/>
    </row>
    <row r="393" spans="1:6" ht="42.75">
      <c r="A393" s="127"/>
      <c r="B393" s="144" t="s">
        <v>184</v>
      </c>
      <c r="C393" s="161"/>
      <c r="D393" s="162"/>
      <c r="E393" s="234"/>
      <c r="F393" s="233"/>
    </row>
    <row r="394" spans="1:6" ht="14.25">
      <c r="A394" s="127"/>
      <c r="B394" s="144"/>
      <c r="C394" s="161"/>
      <c r="D394" s="162"/>
      <c r="E394" s="234"/>
      <c r="F394" s="233"/>
    </row>
    <row r="395" spans="1:6" ht="14.25">
      <c r="A395" s="127" t="s">
        <v>647</v>
      </c>
      <c r="B395" s="144" t="s">
        <v>185</v>
      </c>
      <c r="C395" s="161" t="s">
        <v>224</v>
      </c>
      <c r="D395" s="162">
        <v>1</v>
      </c>
      <c r="E395" s="234">
        <v>0</v>
      </c>
      <c r="F395" s="233">
        <f>E395*D395</f>
        <v>0</v>
      </c>
    </row>
    <row r="396" spans="1:6" ht="14.25">
      <c r="A396" s="127"/>
      <c r="B396" s="144"/>
      <c r="C396" s="161"/>
      <c r="D396" s="162"/>
      <c r="E396" s="234"/>
      <c r="F396" s="233"/>
    </row>
    <row r="397" spans="1:6" ht="14.25">
      <c r="A397" s="127" t="s">
        <v>648</v>
      </c>
      <c r="B397" s="144" t="s">
        <v>188</v>
      </c>
      <c r="C397" s="161" t="s">
        <v>224</v>
      </c>
      <c r="D397" s="162">
        <v>2</v>
      </c>
      <c r="E397" s="234">
        <v>0</v>
      </c>
      <c r="F397" s="233">
        <f>E397*D397</f>
        <v>0</v>
      </c>
    </row>
    <row r="398" spans="1:6" ht="14.25">
      <c r="A398" s="127"/>
      <c r="B398" s="144"/>
      <c r="C398" s="161"/>
      <c r="D398" s="162"/>
      <c r="E398" s="234"/>
      <c r="F398" s="233"/>
    </row>
    <row r="399" spans="1:6" ht="14.25">
      <c r="A399" s="127" t="s">
        <v>355</v>
      </c>
      <c r="B399" s="144" t="s">
        <v>189</v>
      </c>
      <c r="C399" s="161" t="s">
        <v>224</v>
      </c>
      <c r="D399" s="162">
        <v>1</v>
      </c>
      <c r="E399" s="234">
        <v>0</v>
      </c>
      <c r="F399" s="233">
        <f>E399*D399</f>
        <v>0</v>
      </c>
    </row>
    <row r="400" spans="1:6" ht="14.25">
      <c r="A400" s="127"/>
      <c r="B400" s="144"/>
      <c r="C400" s="161"/>
      <c r="D400" s="162"/>
      <c r="E400" s="234"/>
      <c r="F400" s="233"/>
    </row>
    <row r="401" spans="1:6" ht="14.25">
      <c r="A401" s="127" t="s">
        <v>356</v>
      </c>
      <c r="B401" s="144" t="s">
        <v>191</v>
      </c>
      <c r="C401" s="161" t="s">
        <v>224</v>
      </c>
      <c r="D401" s="162">
        <v>2</v>
      </c>
      <c r="E401" s="234">
        <v>0</v>
      </c>
      <c r="F401" s="233">
        <f>E401*D401</f>
        <v>0</v>
      </c>
    </row>
    <row r="402" spans="1:6" ht="14.25">
      <c r="A402" s="127"/>
      <c r="B402" s="144"/>
      <c r="C402" s="161"/>
      <c r="D402" s="162"/>
      <c r="E402" s="234"/>
      <c r="F402" s="233"/>
    </row>
    <row r="403" spans="1:6" ht="14.25">
      <c r="A403" s="127" t="s">
        <v>357</v>
      </c>
      <c r="B403" s="144" t="s">
        <v>1295</v>
      </c>
      <c r="C403" s="161" t="s">
        <v>224</v>
      </c>
      <c r="D403" s="162">
        <v>1</v>
      </c>
      <c r="E403" s="234">
        <v>0</v>
      </c>
      <c r="F403" s="233">
        <f>E403*D403</f>
        <v>0</v>
      </c>
    </row>
    <row r="404" spans="1:6" ht="14.25">
      <c r="A404" s="127"/>
      <c r="B404" s="144"/>
      <c r="C404" s="161"/>
      <c r="D404" s="162"/>
      <c r="E404" s="234"/>
      <c r="F404" s="233"/>
    </row>
    <row r="405" spans="1:6" ht="14.25">
      <c r="A405" s="127" t="s">
        <v>358</v>
      </c>
      <c r="B405" s="144" t="s">
        <v>197</v>
      </c>
      <c r="C405" s="161" t="s">
        <v>224</v>
      </c>
      <c r="D405" s="162">
        <v>1</v>
      </c>
      <c r="E405" s="234">
        <v>0</v>
      </c>
      <c r="F405" s="233">
        <f>E405*D405</f>
        <v>0</v>
      </c>
    </row>
    <row r="406" spans="1:6" ht="14.25">
      <c r="A406" s="127"/>
      <c r="B406" s="144"/>
      <c r="C406" s="161"/>
      <c r="D406" s="162"/>
      <c r="E406" s="234"/>
      <c r="F406" s="233"/>
    </row>
    <row r="407" spans="1:6" ht="14.25">
      <c r="A407" s="127" t="s">
        <v>359</v>
      </c>
      <c r="B407" s="144" t="s">
        <v>198</v>
      </c>
      <c r="C407" s="161" t="s">
        <v>224</v>
      </c>
      <c r="D407" s="162">
        <v>1</v>
      </c>
      <c r="E407" s="234">
        <v>0</v>
      </c>
      <c r="F407" s="233">
        <f>E407*D407</f>
        <v>0</v>
      </c>
    </row>
    <row r="408" spans="1:6" ht="14.25">
      <c r="A408" s="127"/>
      <c r="B408" s="144"/>
      <c r="C408" s="161"/>
      <c r="D408" s="162"/>
      <c r="E408" s="234"/>
      <c r="F408" s="233"/>
    </row>
    <row r="409" spans="1:6" ht="14.25">
      <c r="A409" s="127" t="s">
        <v>360</v>
      </c>
      <c r="B409" s="144" t="s">
        <v>199</v>
      </c>
      <c r="C409" s="161" t="s">
        <v>224</v>
      </c>
      <c r="D409" s="162">
        <v>1</v>
      </c>
      <c r="E409" s="234">
        <v>0</v>
      </c>
      <c r="F409" s="233">
        <f>E409*D409</f>
        <v>0</v>
      </c>
    </row>
    <row r="410" spans="1:6" ht="14.25">
      <c r="A410" s="127"/>
      <c r="B410" s="144"/>
      <c r="C410" s="161"/>
      <c r="D410" s="162"/>
      <c r="E410" s="234"/>
      <c r="F410" s="233"/>
    </row>
    <row r="411" spans="1:6" ht="14.25">
      <c r="A411" s="127" t="s">
        <v>361</v>
      </c>
      <c r="B411" s="144" t="s">
        <v>200</v>
      </c>
      <c r="C411" s="161" t="s">
        <v>224</v>
      </c>
      <c r="D411" s="162">
        <v>4</v>
      </c>
      <c r="E411" s="234">
        <v>0</v>
      </c>
      <c r="F411" s="233">
        <f>E411*D411</f>
        <v>0</v>
      </c>
    </row>
    <row r="412" spans="1:6" ht="14.25">
      <c r="A412" s="127"/>
      <c r="B412" s="144"/>
      <c r="C412" s="161"/>
      <c r="D412" s="162"/>
      <c r="E412" s="234"/>
      <c r="F412" s="233"/>
    </row>
    <row r="413" spans="1:6" ht="14.25">
      <c r="A413" s="127" t="s">
        <v>362</v>
      </c>
      <c r="B413" s="144" t="s">
        <v>1277</v>
      </c>
      <c r="C413" s="161" t="s">
        <v>224</v>
      </c>
      <c r="D413" s="162">
        <v>2</v>
      </c>
      <c r="E413" s="234">
        <v>0</v>
      </c>
      <c r="F413" s="233">
        <f>E413*D413</f>
        <v>0</v>
      </c>
    </row>
    <row r="414" spans="1:6" ht="14.25">
      <c r="A414" s="127"/>
      <c r="B414" s="144"/>
      <c r="C414" s="161"/>
      <c r="D414" s="162"/>
      <c r="E414" s="234"/>
      <c r="F414" s="233"/>
    </row>
    <row r="415" spans="1:6" ht="14.25">
      <c r="A415" s="127" t="s">
        <v>363</v>
      </c>
      <c r="B415" s="144" t="s">
        <v>201</v>
      </c>
      <c r="C415" s="161" t="s">
        <v>224</v>
      </c>
      <c r="D415" s="162">
        <v>1</v>
      </c>
      <c r="E415" s="234">
        <v>0</v>
      </c>
      <c r="F415" s="233">
        <f>E415*D415</f>
        <v>0</v>
      </c>
    </row>
    <row r="416" spans="1:6" ht="14.25">
      <c r="A416" s="127"/>
      <c r="B416" s="144"/>
      <c r="C416" s="161"/>
      <c r="D416" s="162"/>
      <c r="E416" s="234"/>
      <c r="F416" s="233"/>
    </row>
    <row r="417" spans="1:6" ht="14.25">
      <c r="A417" s="127" t="s">
        <v>364</v>
      </c>
      <c r="B417" s="144" t="s">
        <v>1296</v>
      </c>
      <c r="C417" s="161" t="s">
        <v>224</v>
      </c>
      <c r="D417" s="162">
        <v>1</v>
      </c>
      <c r="E417" s="234">
        <v>0</v>
      </c>
      <c r="F417" s="233">
        <f>E417*D417</f>
        <v>0</v>
      </c>
    </row>
    <row r="418" spans="1:6" ht="14.25">
      <c r="A418" s="127"/>
      <c r="B418" s="144"/>
      <c r="C418" s="161"/>
      <c r="D418" s="162"/>
      <c r="E418" s="234"/>
      <c r="F418" s="233"/>
    </row>
    <row r="419" spans="1:6" ht="14.25">
      <c r="A419" s="127" t="s">
        <v>365</v>
      </c>
      <c r="B419" s="144" t="s">
        <v>203</v>
      </c>
      <c r="C419" s="161" t="s">
        <v>224</v>
      </c>
      <c r="D419" s="162">
        <v>1</v>
      </c>
      <c r="E419" s="234">
        <v>0</v>
      </c>
      <c r="F419" s="233">
        <f>E419*D419</f>
        <v>0</v>
      </c>
    </row>
    <row r="420" spans="1:6" ht="14.25">
      <c r="A420" s="127"/>
      <c r="B420" s="144"/>
      <c r="C420" s="161"/>
      <c r="D420" s="162"/>
      <c r="E420" s="234"/>
      <c r="F420" s="233"/>
    </row>
    <row r="421" spans="1:6" ht="14.25">
      <c r="A421" s="127" t="s">
        <v>366</v>
      </c>
      <c r="B421" s="144" t="s">
        <v>204</v>
      </c>
      <c r="C421" s="161" t="s">
        <v>224</v>
      </c>
      <c r="D421" s="162">
        <v>1</v>
      </c>
      <c r="E421" s="234">
        <v>0</v>
      </c>
      <c r="F421" s="233">
        <f>E421*D421</f>
        <v>0</v>
      </c>
    </row>
    <row r="422" spans="1:6" ht="14.25">
      <c r="A422" s="127"/>
      <c r="B422" s="144"/>
      <c r="C422" s="161"/>
      <c r="D422" s="162"/>
      <c r="E422" s="234"/>
      <c r="F422" s="233"/>
    </row>
    <row r="423" spans="1:6" ht="14.25">
      <c r="A423" s="127" t="s">
        <v>367</v>
      </c>
      <c r="B423" s="144" t="s">
        <v>205</v>
      </c>
      <c r="C423" s="161" t="s">
        <v>224</v>
      </c>
      <c r="D423" s="162">
        <v>1</v>
      </c>
      <c r="E423" s="234">
        <v>0</v>
      </c>
      <c r="F423" s="233">
        <f>E423*D423</f>
        <v>0</v>
      </c>
    </row>
    <row r="424" spans="1:6" ht="14.25">
      <c r="A424" s="127"/>
      <c r="B424" s="144"/>
      <c r="C424" s="161"/>
      <c r="D424" s="162"/>
      <c r="E424" s="234"/>
      <c r="F424" s="233"/>
    </row>
    <row r="425" spans="1:6" ht="15">
      <c r="A425" s="126" t="s">
        <v>206</v>
      </c>
      <c r="B425" s="154" t="s">
        <v>207</v>
      </c>
      <c r="C425" s="161"/>
      <c r="D425" s="162"/>
      <c r="E425" s="234"/>
      <c r="F425" s="233"/>
    </row>
    <row r="426" spans="1:6" ht="42.75">
      <c r="A426" s="126"/>
      <c r="B426" s="144" t="s">
        <v>184</v>
      </c>
      <c r="C426" s="161"/>
      <c r="D426" s="162"/>
      <c r="E426" s="234"/>
      <c r="F426" s="233"/>
    </row>
    <row r="427" spans="1:6" ht="14.25">
      <c r="A427" s="127"/>
      <c r="B427" s="144"/>
      <c r="C427" s="161"/>
      <c r="D427" s="162"/>
      <c r="E427" s="234"/>
      <c r="F427" s="233"/>
    </row>
    <row r="428" spans="1:6" ht="14.25">
      <c r="A428" s="127" t="s">
        <v>368</v>
      </c>
      <c r="B428" s="149" t="s">
        <v>1279</v>
      </c>
      <c r="C428" s="161" t="s">
        <v>224</v>
      </c>
      <c r="D428" s="162">
        <v>1</v>
      </c>
      <c r="E428" s="234">
        <v>0</v>
      </c>
      <c r="F428" s="233">
        <f>E428*D428</f>
        <v>0</v>
      </c>
    </row>
    <row r="429" spans="1:6" ht="14.25">
      <c r="A429" s="127"/>
      <c r="B429" s="149"/>
      <c r="C429" s="161"/>
      <c r="D429" s="162"/>
      <c r="E429" s="234"/>
      <c r="F429" s="233"/>
    </row>
    <row r="430" spans="1:6" ht="14.25">
      <c r="A430" s="127" t="s">
        <v>369</v>
      </c>
      <c r="B430" s="149" t="s">
        <v>1280</v>
      </c>
      <c r="C430" s="161" t="s">
        <v>224</v>
      </c>
      <c r="D430" s="162">
        <v>1</v>
      </c>
      <c r="E430" s="234">
        <v>0</v>
      </c>
      <c r="F430" s="233">
        <f>E430*D430</f>
        <v>0</v>
      </c>
    </row>
    <row r="431" spans="1:6" ht="14.25">
      <c r="A431" s="127"/>
      <c r="B431" s="144"/>
      <c r="C431" s="161"/>
      <c r="D431" s="162"/>
      <c r="E431" s="234"/>
      <c r="F431" s="233"/>
    </row>
    <row r="432" spans="1:6" ht="30">
      <c r="A432" s="127"/>
      <c r="B432" s="154" t="s">
        <v>215</v>
      </c>
      <c r="C432" s="161"/>
      <c r="D432" s="162"/>
      <c r="E432" s="233"/>
      <c r="F432" s="235">
        <f>SUM(F388:F431)</f>
        <v>0</v>
      </c>
    </row>
    <row r="433" spans="1:6" ht="15">
      <c r="A433" s="127"/>
      <c r="B433" s="154"/>
      <c r="C433" s="161"/>
      <c r="D433" s="162"/>
      <c r="E433" s="233"/>
      <c r="F433" s="235"/>
    </row>
    <row r="434" spans="1:6" ht="15">
      <c r="A434" s="126" t="s">
        <v>638</v>
      </c>
      <c r="B434" s="154" t="s">
        <v>861</v>
      </c>
      <c r="C434" s="161"/>
      <c r="D434" s="162"/>
      <c r="E434" s="233"/>
      <c r="F434" s="233"/>
    </row>
    <row r="435" spans="1:6" ht="15">
      <c r="A435" s="126"/>
      <c r="B435" s="154"/>
      <c r="C435" s="161"/>
      <c r="D435" s="162"/>
      <c r="E435" s="233"/>
      <c r="F435" s="233"/>
    </row>
    <row r="436" spans="1:6" ht="57">
      <c r="A436" s="127" t="s">
        <v>649</v>
      </c>
      <c r="B436" s="144" t="s">
        <v>1264</v>
      </c>
      <c r="C436" s="161" t="s">
        <v>224</v>
      </c>
      <c r="D436" s="162">
        <v>10</v>
      </c>
      <c r="E436" s="234">
        <v>0</v>
      </c>
      <c r="F436" s="233">
        <f>+D436*E436</f>
        <v>0</v>
      </c>
    </row>
    <row r="437" spans="1:6" ht="14.25">
      <c r="A437" s="127"/>
      <c r="B437" s="144"/>
      <c r="C437" s="161"/>
      <c r="D437" s="162"/>
      <c r="E437" s="234"/>
      <c r="F437" s="233"/>
    </row>
    <row r="438" spans="1:6" ht="57">
      <c r="A438" s="127" t="s">
        <v>650</v>
      </c>
      <c r="B438" s="144" t="s">
        <v>1265</v>
      </c>
      <c r="C438" s="161" t="s">
        <v>224</v>
      </c>
      <c r="D438" s="162">
        <v>1</v>
      </c>
      <c r="E438" s="234">
        <v>0</v>
      </c>
      <c r="F438" s="233">
        <f>+D438*E438</f>
        <v>0</v>
      </c>
    </row>
    <row r="439" spans="1:6" ht="15">
      <c r="A439" s="127"/>
      <c r="B439" s="154"/>
      <c r="C439" s="161"/>
      <c r="D439" s="162"/>
      <c r="E439" s="233"/>
      <c r="F439" s="233"/>
    </row>
    <row r="440" spans="1:6" ht="71.25">
      <c r="A440" s="127" t="s">
        <v>651</v>
      </c>
      <c r="B440" s="144" t="s">
        <v>1282</v>
      </c>
      <c r="C440" s="161" t="s">
        <v>224</v>
      </c>
      <c r="D440" s="162">
        <v>1</v>
      </c>
      <c r="E440" s="234">
        <v>0</v>
      </c>
      <c r="F440" s="233">
        <f>+D440*E440</f>
        <v>0</v>
      </c>
    </row>
    <row r="441" spans="1:6" ht="14.25">
      <c r="A441" s="127"/>
      <c r="B441" s="144"/>
      <c r="C441" s="161"/>
      <c r="D441" s="162"/>
      <c r="E441" s="234"/>
      <c r="F441" s="233"/>
    </row>
    <row r="442" spans="1:6" ht="42.75">
      <c r="A442" s="127" t="s">
        <v>652</v>
      </c>
      <c r="B442" s="144" t="s">
        <v>942</v>
      </c>
      <c r="C442" s="161" t="s">
        <v>1130</v>
      </c>
      <c r="D442" s="162">
        <f>D354</f>
        <v>126.3</v>
      </c>
      <c r="E442" s="234">
        <v>0</v>
      </c>
      <c r="F442" s="233">
        <f>+D442*E442</f>
        <v>0</v>
      </c>
    </row>
    <row r="443" spans="1:6" ht="14.25">
      <c r="A443" s="127"/>
      <c r="B443" s="144"/>
      <c r="C443" s="161"/>
      <c r="D443" s="162"/>
      <c r="E443" s="233"/>
      <c r="F443" s="233"/>
    </row>
    <row r="444" spans="1:6" ht="14.25">
      <c r="A444" s="127" t="s">
        <v>653</v>
      </c>
      <c r="B444" s="144" t="s">
        <v>1267</v>
      </c>
      <c r="C444" s="161" t="s">
        <v>1130</v>
      </c>
      <c r="D444" s="162">
        <f>D442</f>
        <v>126.3</v>
      </c>
      <c r="E444" s="234">
        <v>0</v>
      </c>
      <c r="F444" s="233">
        <f>+D444*E444</f>
        <v>0</v>
      </c>
    </row>
    <row r="445" spans="1:6" ht="14.25">
      <c r="A445" s="127"/>
      <c r="B445" s="144"/>
      <c r="C445" s="161"/>
      <c r="D445" s="162"/>
      <c r="E445" s="233"/>
      <c r="F445" s="233"/>
    </row>
    <row r="446" spans="1:6" ht="14.25">
      <c r="A446" s="127" t="s">
        <v>654</v>
      </c>
      <c r="B446" s="144" t="s">
        <v>1268</v>
      </c>
      <c r="C446" s="161" t="s">
        <v>1130</v>
      </c>
      <c r="D446" s="162">
        <f>D444</f>
        <v>126.3</v>
      </c>
      <c r="E446" s="234">
        <v>0</v>
      </c>
      <c r="F446" s="233">
        <f>+D446*E446</f>
        <v>0</v>
      </c>
    </row>
    <row r="447" spans="1:6" ht="14.25">
      <c r="A447" s="127"/>
      <c r="B447" s="144"/>
      <c r="C447" s="161"/>
      <c r="D447" s="162"/>
      <c r="E447" s="233"/>
      <c r="F447" s="233"/>
    </row>
    <row r="448" spans="1:6" ht="14.25">
      <c r="A448" s="127" t="s">
        <v>370</v>
      </c>
      <c r="B448" s="144" t="s">
        <v>945</v>
      </c>
      <c r="C448" s="161" t="s">
        <v>225</v>
      </c>
      <c r="D448" s="162">
        <v>1</v>
      </c>
      <c r="E448" s="234">
        <v>0</v>
      </c>
      <c r="F448" s="233">
        <f>+D448*E448</f>
        <v>0</v>
      </c>
    </row>
    <row r="449" spans="1:6" ht="14.25">
      <c r="A449" s="127"/>
      <c r="B449" s="144"/>
      <c r="C449" s="161"/>
      <c r="D449" s="162"/>
      <c r="E449" s="234"/>
      <c r="F449" s="233"/>
    </row>
    <row r="450" spans="1:6" ht="15">
      <c r="A450" s="127"/>
      <c r="B450" s="154" t="s">
        <v>946</v>
      </c>
      <c r="C450" s="161"/>
      <c r="D450" s="162"/>
      <c r="E450" s="233"/>
      <c r="F450" s="235">
        <f>SUM(F436:F448)</f>
        <v>0</v>
      </c>
    </row>
    <row r="451" spans="1:6" ht="15">
      <c r="A451" s="127"/>
      <c r="B451" s="154"/>
      <c r="C451" s="161"/>
      <c r="D451" s="162"/>
      <c r="E451" s="233"/>
      <c r="F451" s="235"/>
    </row>
    <row r="452" spans="1:6" ht="15.75">
      <c r="A452" s="130">
        <v>5</v>
      </c>
      <c r="B452" s="131" t="s">
        <v>165</v>
      </c>
      <c r="C452" s="101"/>
      <c r="D452" s="101"/>
      <c r="E452" s="238"/>
      <c r="F452" s="238"/>
    </row>
    <row r="453" spans="1:6" ht="12.75">
      <c r="A453" s="101"/>
      <c r="B453" s="101"/>
      <c r="C453" s="101"/>
      <c r="D453" s="101"/>
      <c r="E453" s="238"/>
      <c r="F453" s="238"/>
    </row>
    <row r="454" spans="1:6" ht="15">
      <c r="A454" s="126" t="s">
        <v>660</v>
      </c>
      <c r="B454" s="154" t="s">
        <v>913</v>
      </c>
      <c r="C454" s="196"/>
      <c r="D454" s="196"/>
      <c r="E454" s="239"/>
      <c r="F454" s="235">
        <f>+F474</f>
        <v>0</v>
      </c>
    </row>
    <row r="455" spans="1:6" ht="15">
      <c r="A455" s="126" t="s">
        <v>661</v>
      </c>
      <c r="B455" s="154" t="s">
        <v>914</v>
      </c>
      <c r="C455" s="196"/>
      <c r="D455" s="196"/>
      <c r="E455" s="239"/>
      <c r="F455" s="235">
        <f>+F489</f>
        <v>0</v>
      </c>
    </row>
    <row r="456" spans="1:6" ht="30">
      <c r="A456" s="126" t="s">
        <v>662</v>
      </c>
      <c r="B456" s="154" t="s">
        <v>170</v>
      </c>
      <c r="C456" s="196"/>
      <c r="D456" s="196"/>
      <c r="E456" s="239"/>
      <c r="F456" s="235">
        <f>+F520</f>
        <v>0</v>
      </c>
    </row>
    <row r="457" spans="1:6" ht="15">
      <c r="A457" s="126" t="s">
        <v>663</v>
      </c>
      <c r="B457" s="154" t="s">
        <v>861</v>
      </c>
      <c r="C457" s="196"/>
      <c r="D457" s="196"/>
      <c r="E457" s="239"/>
      <c r="F457" s="235">
        <f>+F536</f>
        <v>0</v>
      </c>
    </row>
    <row r="458" spans="1:6" ht="15">
      <c r="A458" s="126"/>
      <c r="B458" s="154" t="s">
        <v>947</v>
      </c>
      <c r="C458" s="196"/>
      <c r="D458" s="196"/>
      <c r="E458" s="239"/>
      <c r="F458" s="235">
        <f>SUM(F454:F457)</f>
        <v>0</v>
      </c>
    </row>
    <row r="459" spans="1:6" ht="14.25">
      <c r="A459" s="127"/>
      <c r="B459" s="144"/>
      <c r="C459" s="161"/>
      <c r="D459" s="161"/>
      <c r="E459" s="236"/>
      <c r="F459" s="233"/>
    </row>
    <row r="460" spans="1:6" ht="15">
      <c r="A460" s="126" t="s">
        <v>660</v>
      </c>
      <c r="B460" s="154" t="s">
        <v>1225</v>
      </c>
      <c r="C460" s="161"/>
      <c r="D460" s="162"/>
      <c r="E460" s="233"/>
      <c r="F460" s="233"/>
    </row>
    <row r="461" spans="1:6" ht="14.25">
      <c r="A461" s="127"/>
      <c r="B461" s="144"/>
      <c r="C461" s="161"/>
      <c r="D461" s="162"/>
      <c r="E461" s="233"/>
      <c r="F461" s="233"/>
    </row>
    <row r="462" spans="1:6" ht="14.25">
      <c r="A462" s="127" t="s">
        <v>666</v>
      </c>
      <c r="B462" s="144" t="s">
        <v>171</v>
      </c>
      <c r="C462" s="161" t="s">
        <v>1130</v>
      </c>
      <c r="D462" s="162">
        <v>80.89</v>
      </c>
      <c r="E462" s="234">
        <v>0</v>
      </c>
      <c r="F462" s="233">
        <f>+D462*E462</f>
        <v>0</v>
      </c>
    </row>
    <row r="463" spans="1:6" ht="14.25">
      <c r="A463" s="127"/>
      <c r="B463" s="153"/>
      <c r="C463" s="161"/>
      <c r="D463" s="162"/>
      <c r="E463" s="234"/>
      <c r="F463" s="233"/>
    </row>
    <row r="464" spans="1:6" ht="42.75">
      <c r="A464" s="127" t="s">
        <v>667</v>
      </c>
      <c r="B464" s="144" t="s">
        <v>917</v>
      </c>
      <c r="C464" s="161" t="s">
        <v>224</v>
      </c>
      <c r="D464" s="162">
        <v>7</v>
      </c>
      <c r="E464" s="234">
        <v>0</v>
      </c>
      <c r="F464" s="233">
        <f>+D464*E464</f>
        <v>0</v>
      </c>
    </row>
    <row r="465" spans="1:6" ht="14.25">
      <c r="A465" s="127"/>
      <c r="B465" s="144"/>
      <c r="C465" s="161"/>
      <c r="D465" s="162"/>
      <c r="E465" s="234"/>
      <c r="F465" s="233"/>
    </row>
    <row r="466" spans="1:6" ht="199.5">
      <c r="A466" s="127" t="s">
        <v>668</v>
      </c>
      <c r="B466" s="150" t="s">
        <v>919</v>
      </c>
      <c r="C466" s="161" t="s">
        <v>225</v>
      </c>
      <c r="D466" s="162">
        <v>1</v>
      </c>
      <c r="E466" s="234">
        <v>0</v>
      </c>
      <c r="F466" s="233">
        <f>+D466*E466</f>
        <v>0</v>
      </c>
    </row>
    <row r="467" spans="1:6" ht="14.25">
      <c r="A467" s="127"/>
      <c r="B467" s="144"/>
      <c r="C467" s="161"/>
      <c r="D467" s="163"/>
      <c r="E467" s="234"/>
      <c r="F467" s="233"/>
    </row>
    <row r="468" spans="1:6" ht="57">
      <c r="A468" s="127" t="s">
        <v>669</v>
      </c>
      <c r="B468" s="144" t="s">
        <v>920</v>
      </c>
      <c r="C468" s="161" t="s">
        <v>225</v>
      </c>
      <c r="D468" s="162">
        <v>0.04</v>
      </c>
      <c r="E468" s="234">
        <v>0</v>
      </c>
      <c r="F468" s="233">
        <f>+D468*E468</f>
        <v>0</v>
      </c>
    </row>
    <row r="469" spans="1:6" ht="14.25">
      <c r="A469" s="127"/>
      <c r="B469" s="144"/>
      <c r="C469" s="161"/>
      <c r="D469" s="162"/>
      <c r="E469" s="234"/>
      <c r="F469" s="233"/>
    </row>
    <row r="470" spans="1:6" ht="171">
      <c r="A470" s="127" t="s">
        <v>670</v>
      </c>
      <c r="B470" s="150" t="s">
        <v>172</v>
      </c>
      <c r="C470" s="161" t="s">
        <v>225</v>
      </c>
      <c r="D470" s="162">
        <v>1</v>
      </c>
      <c r="E470" s="234">
        <v>0</v>
      </c>
      <c r="F470" s="233">
        <f>+D470*E470</f>
        <v>0</v>
      </c>
    </row>
    <row r="471" spans="1:6" ht="14.25">
      <c r="A471" s="127"/>
      <c r="B471" s="144"/>
      <c r="C471" s="161"/>
      <c r="D471" s="162"/>
      <c r="E471" s="234"/>
      <c r="F471" s="233"/>
    </row>
    <row r="472" spans="1:6" ht="142.5">
      <c r="A472" s="127" t="s">
        <v>671</v>
      </c>
      <c r="B472" s="150" t="s">
        <v>173</v>
      </c>
      <c r="C472" s="161" t="s">
        <v>224</v>
      </c>
      <c r="D472" s="162">
        <v>8</v>
      </c>
      <c r="E472" s="234">
        <v>0</v>
      </c>
      <c r="F472" s="233">
        <f>+D472*E472</f>
        <v>0</v>
      </c>
    </row>
    <row r="473" spans="1:6" ht="14.25">
      <c r="A473" s="127"/>
      <c r="B473" s="144"/>
      <c r="C473" s="161"/>
      <c r="D473" s="162"/>
      <c r="E473" s="234"/>
      <c r="F473" s="233"/>
    </row>
    <row r="474" spans="1:6" ht="15">
      <c r="A474" s="127"/>
      <c r="B474" s="154" t="s">
        <v>921</v>
      </c>
      <c r="C474" s="161"/>
      <c r="D474" s="162"/>
      <c r="E474" s="233"/>
      <c r="F474" s="235">
        <f>SUM(F462:F473)</f>
        <v>0</v>
      </c>
    </row>
    <row r="475" spans="1:6" ht="15">
      <c r="A475" s="127"/>
      <c r="B475" s="154"/>
      <c r="C475" s="161"/>
      <c r="D475" s="162"/>
      <c r="E475" s="233"/>
      <c r="F475" s="235"/>
    </row>
    <row r="476" spans="1:6" ht="15">
      <c r="A476" s="126" t="s">
        <v>661</v>
      </c>
      <c r="B476" s="154" t="s">
        <v>1245</v>
      </c>
      <c r="C476" s="161"/>
      <c r="D476" s="162"/>
      <c r="E476" s="233"/>
      <c r="F476" s="233"/>
    </row>
    <row r="477" spans="1:6" ht="14.25">
      <c r="A477" s="127"/>
      <c r="B477" s="144"/>
      <c r="C477" s="161"/>
      <c r="D477" s="162"/>
      <c r="E477" s="233"/>
      <c r="F477" s="233"/>
    </row>
    <row r="478" spans="1:6" ht="99.75">
      <c r="A478" s="127" t="s">
        <v>675</v>
      </c>
      <c r="B478" s="148" t="s">
        <v>174</v>
      </c>
      <c r="C478" s="161"/>
      <c r="D478" s="162"/>
      <c r="E478" s="233"/>
      <c r="F478" s="233"/>
    </row>
    <row r="479" spans="1:6" ht="16.5">
      <c r="A479" s="127"/>
      <c r="B479" s="148" t="s">
        <v>1059</v>
      </c>
      <c r="C479" s="161" t="s">
        <v>572</v>
      </c>
      <c r="D479" s="162">
        <v>41.2</v>
      </c>
      <c r="E479" s="234">
        <v>0</v>
      </c>
      <c r="F479" s="233">
        <f>E479*D479</f>
        <v>0</v>
      </c>
    </row>
    <row r="480" spans="1:6" ht="14.25">
      <c r="A480" s="127"/>
      <c r="B480" s="144"/>
      <c r="C480" s="161"/>
      <c r="D480" s="162"/>
      <c r="E480" s="234"/>
      <c r="F480" s="233"/>
    </row>
    <row r="481" spans="1:6" ht="16.5">
      <c r="A481" s="127"/>
      <c r="B481" s="148" t="s">
        <v>1060</v>
      </c>
      <c r="C481" s="161" t="s">
        <v>572</v>
      </c>
      <c r="D481" s="162">
        <v>27.39999999999999</v>
      </c>
      <c r="E481" s="234">
        <v>0</v>
      </c>
      <c r="F481" s="233">
        <f>E481*D481</f>
        <v>0</v>
      </c>
    </row>
    <row r="482" spans="1:6" ht="14.25">
      <c r="A482" s="127"/>
      <c r="B482" s="144"/>
      <c r="C482" s="161"/>
      <c r="D482" s="162"/>
      <c r="E482" s="234"/>
      <c r="F482" s="233"/>
    </row>
    <row r="483" spans="1:6" ht="28.5">
      <c r="A483" s="127" t="s">
        <v>676</v>
      </c>
      <c r="B483" s="144" t="s">
        <v>175</v>
      </c>
      <c r="C483" s="161" t="s">
        <v>570</v>
      </c>
      <c r="D483" s="162">
        <v>55.5</v>
      </c>
      <c r="E483" s="234">
        <v>0</v>
      </c>
      <c r="F483" s="233">
        <f>E483*D483</f>
        <v>0</v>
      </c>
    </row>
    <row r="484" spans="1:6" ht="14.25">
      <c r="A484" s="127"/>
      <c r="B484" s="144"/>
      <c r="C484" s="161"/>
      <c r="D484" s="162"/>
      <c r="E484" s="234"/>
      <c r="F484" s="233"/>
    </row>
    <row r="485" spans="1:6" ht="71.25">
      <c r="A485" s="127" t="s">
        <v>677</v>
      </c>
      <c r="B485" s="148" t="s">
        <v>176</v>
      </c>
      <c r="C485" s="161" t="s">
        <v>572</v>
      </c>
      <c r="D485" s="162">
        <v>20.3</v>
      </c>
      <c r="E485" s="234">
        <v>0</v>
      </c>
      <c r="F485" s="233">
        <f>E485*D485</f>
        <v>0</v>
      </c>
    </row>
    <row r="486" spans="1:6" ht="14.25">
      <c r="A486" s="127"/>
      <c r="B486" s="144"/>
      <c r="C486" s="161"/>
      <c r="D486" s="162"/>
      <c r="E486" s="234"/>
      <c r="F486" s="233"/>
    </row>
    <row r="487" spans="1:6" ht="85.5">
      <c r="A487" s="127" t="s">
        <v>678</v>
      </c>
      <c r="B487" s="148" t="s">
        <v>930</v>
      </c>
      <c r="C487" s="161" t="s">
        <v>572</v>
      </c>
      <c r="D487" s="162">
        <v>26.4</v>
      </c>
      <c r="E487" s="234">
        <v>0</v>
      </c>
      <c r="F487" s="233">
        <f>+D487*E487</f>
        <v>0</v>
      </c>
    </row>
    <row r="488" spans="1:6" ht="14.25">
      <c r="A488" s="127"/>
      <c r="B488" s="144"/>
      <c r="C488" s="161"/>
      <c r="D488" s="162"/>
      <c r="E488" s="234"/>
      <c r="F488" s="233"/>
    </row>
    <row r="489" spans="1:6" ht="15">
      <c r="A489" s="127"/>
      <c r="B489" s="154" t="s">
        <v>932</v>
      </c>
      <c r="C489" s="161"/>
      <c r="D489" s="162"/>
      <c r="E489" s="233"/>
      <c r="F489" s="235">
        <f>SUM(F478:F488)</f>
        <v>0</v>
      </c>
    </row>
    <row r="490" spans="1:6" ht="14.25">
      <c r="A490" s="127"/>
      <c r="B490" s="144"/>
      <c r="C490" s="161"/>
      <c r="D490" s="162"/>
      <c r="E490" s="233"/>
      <c r="F490" s="233"/>
    </row>
    <row r="491" spans="1:6" ht="30">
      <c r="A491" s="126" t="s">
        <v>662</v>
      </c>
      <c r="B491" s="154" t="s">
        <v>170</v>
      </c>
      <c r="C491" s="161"/>
      <c r="D491" s="162"/>
      <c r="E491" s="233"/>
      <c r="F491" s="233"/>
    </row>
    <row r="492" spans="1:6" ht="15">
      <c r="A492" s="126"/>
      <c r="B492" s="154"/>
      <c r="C492" s="161"/>
      <c r="D492" s="162"/>
      <c r="E492" s="233"/>
      <c r="F492" s="233"/>
    </row>
    <row r="493" spans="1:6" ht="15">
      <c r="A493" s="126" t="s">
        <v>177</v>
      </c>
      <c r="B493" s="154" t="s">
        <v>178</v>
      </c>
      <c r="C493" s="161"/>
      <c r="D493" s="162"/>
      <c r="E493" s="233"/>
      <c r="F493" s="233"/>
    </row>
    <row r="494" spans="1:6" ht="71.25">
      <c r="A494" s="127" t="s">
        <v>680</v>
      </c>
      <c r="B494" s="144" t="s">
        <v>179</v>
      </c>
      <c r="C494" s="161" t="s">
        <v>1130</v>
      </c>
      <c r="D494" s="162">
        <f>D462</f>
        <v>80.89</v>
      </c>
      <c r="E494" s="234">
        <v>0</v>
      </c>
      <c r="F494" s="233">
        <f>+D494*E494</f>
        <v>0</v>
      </c>
    </row>
    <row r="495" spans="1:6" ht="14.25">
      <c r="A495" s="127"/>
      <c r="B495" s="144"/>
      <c r="C495" s="161"/>
      <c r="D495" s="162"/>
      <c r="E495" s="234"/>
      <c r="F495" s="233"/>
    </row>
    <row r="496" spans="1:6" ht="42.75">
      <c r="A496" s="127" t="s">
        <v>681</v>
      </c>
      <c r="B496" s="144" t="s">
        <v>180</v>
      </c>
      <c r="C496" s="161"/>
      <c r="D496" s="162"/>
      <c r="E496" s="236" t="s">
        <v>181</v>
      </c>
      <c r="F496" s="233">
        <f>SUM(F494:F495)*E496</f>
        <v>0</v>
      </c>
    </row>
    <row r="497" spans="1:6" ht="14.25">
      <c r="A497" s="127"/>
      <c r="B497" s="144"/>
      <c r="C497" s="161"/>
      <c r="D497" s="162"/>
      <c r="E497" s="234"/>
      <c r="F497" s="233"/>
    </row>
    <row r="498" spans="1:6" ht="15">
      <c r="A498" s="126" t="s">
        <v>182</v>
      </c>
      <c r="B498" s="154" t="s">
        <v>183</v>
      </c>
      <c r="C498" s="161"/>
      <c r="D498" s="162"/>
      <c r="E498" s="234"/>
      <c r="F498" s="233"/>
    </row>
    <row r="499" spans="1:6" ht="42.75">
      <c r="A499" s="127"/>
      <c r="B499" s="144" t="s">
        <v>184</v>
      </c>
      <c r="C499" s="161"/>
      <c r="D499" s="162"/>
      <c r="E499" s="234"/>
      <c r="F499" s="233"/>
    </row>
    <row r="500" spans="1:6" ht="14.25">
      <c r="A500" s="127"/>
      <c r="B500" s="144"/>
      <c r="C500" s="161"/>
      <c r="D500" s="162"/>
      <c r="E500" s="234"/>
      <c r="F500" s="233"/>
    </row>
    <row r="501" spans="1:6" ht="14.25">
      <c r="A501" s="127" t="s">
        <v>682</v>
      </c>
      <c r="B501" s="144" t="s">
        <v>189</v>
      </c>
      <c r="C501" s="161" t="s">
        <v>224</v>
      </c>
      <c r="D501" s="162">
        <v>1</v>
      </c>
      <c r="E501" s="234">
        <v>0</v>
      </c>
      <c r="F501" s="233">
        <f>E501*D501</f>
        <v>0</v>
      </c>
    </row>
    <row r="502" spans="1:6" ht="14.25">
      <c r="A502" s="127"/>
      <c r="B502" s="144"/>
      <c r="C502" s="161"/>
      <c r="D502" s="162"/>
      <c r="E502" s="234"/>
      <c r="F502" s="233"/>
    </row>
    <row r="503" spans="1:6" ht="14.25">
      <c r="A503" s="127" t="s">
        <v>683</v>
      </c>
      <c r="B503" s="144" t="s">
        <v>191</v>
      </c>
      <c r="C503" s="161" t="s">
        <v>224</v>
      </c>
      <c r="D503" s="162">
        <v>1</v>
      </c>
      <c r="E503" s="234">
        <v>0</v>
      </c>
      <c r="F503" s="233">
        <f>E503*D503</f>
        <v>0</v>
      </c>
    </row>
    <row r="504" spans="1:6" ht="14.25">
      <c r="A504" s="127"/>
      <c r="B504" s="144"/>
      <c r="C504" s="161"/>
      <c r="D504" s="162"/>
      <c r="E504" s="234"/>
      <c r="F504" s="233"/>
    </row>
    <row r="505" spans="1:6" ht="14.25">
      <c r="A505" s="127" t="s">
        <v>684</v>
      </c>
      <c r="B505" s="144" t="s">
        <v>198</v>
      </c>
      <c r="C505" s="161" t="s">
        <v>224</v>
      </c>
      <c r="D505" s="162">
        <v>3</v>
      </c>
      <c r="E505" s="234">
        <v>0</v>
      </c>
      <c r="F505" s="233">
        <f>E505*D505</f>
        <v>0</v>
      </c>
    </row>
    <row r="506" spans="1:6" ht="14.25">
      <c r="A506" s="127"/>
      <c r="B506" s="144"/>
      <c r="C506" s="161"/>
      <c r="D506" s="162"/>
      <c r="E506" s="234"/>
      <c r="F506" s="233"/>
    </row>
    <row r="507" spans="1:6" ht="14.25">
      <c r="A507" s="127" t="s">
        <v>685</v>
      </c>
      <c r="B507" s="144" t="s">
        <v>199</v>
      </c>
      <c r="C507" s="161" t="s">
        <v>224</v>
      </c>
      <c r="D507" s="162">
        <v>1</v>
      </c>
      <c r="E507" s="234">
        <v>0</v>
      </c>
      <c r="F507" s="233">
        <f>E507*D507</f>
        <v>0</v>
      </c>
    </row>
    <row r="508" spans="1:6" ht="14.25">
      <c r="A508" s="127"/>
      <c r="B508" s="144"/>
      <c r="C508" s="161"/>
      <c r="D508" s="162"/>
      <c r="E508" s="234"/>
      <c r="F508" s="233"/>
    </row>
    <row r="509" spans="1:6" ht="14.25">
      <c r="A509" s="127" t="s">
        <v>371</v>
      </c>
      <c r="B509" s="144" t="s">
        <v>1297</v>
      </c>
      <c r="C509" s="161" t="s">
        <v>224</v>
      </c>
      <c r="D509" s="162">
        <v>1</v>
      </c>
      <c r="E509" s="234">
        <v>0</v>
      </c>
      <c r="F509" s="233">
        <f>E509*D509</f>
        <v>0</v>
      </c>
    </row>
    <row r="510" spans="1:6" ht="14.25">
      <c r="A510" s="127"/>
      <c r="B510" s="144"/>
      <c r="C510" s="161"/>
      <c r="D510" s="162"/>
      <c r="E510" s="234"/>
      <c r="F510" s="233"/>
    </row>
    <row r="511" spans="1:6" ht="15">
      <c r="A511" s="126" t="s">
        <v>206</v>
      </c>
      <c r="B511" s="154" t="s">
        <v>207</v>
      </c>
      <c r="C511" s="161"/>
      <c r="D511" s="162"/>
      <c r="E511" s="234"/>
      <c r="F511" s="233"/>
    </row>
    <row r="512" spans="1:6" ht="42.75">
      <c r="A512" s="126"/>
      <c r="B512" s="144" t="s">
        <v>184</v>
      </c>
      <c r="C512" s="161"/>
      <c r="D512" s="162"/>
      <c r="E512" s="234"/>
      <c r="F512" s="233"/>
    </row>
    <row r="513" spans="1:6" ht="14.25">
      <c r="A513" s="127"/>
      <c r="B513" s="144"/>
      <c r="C513" s="161"/>
      <c r="D513" s="162"/>
      <c r="E513" s="234"/>
      <c r="F513" s="233"/>
    </row>
    <row r="514" spans="1:6" ht="14.25">
      <c r="A514" s="127" t="s">
        <v>372</v>
      </c>
      <c r="B514" s="144" t="s">
        <v>208</v>
      </c>
      <c r="C514" s="161" t="s">
        <v>224</v>
      </c>
      <c r="D514" s="162">
        <v>1</v>
      </c>
      <c r="E514" s="234">
        <v>0</v>
      </c>
      <c r="F514" s="233">
        <f>E514*D514</f>
        <v>0</v>
      </c>
    </row>
    <row r="515" spans="1:6" ht="14.25">
      <c r="A515" s="127"/>
      <c r="B515" s="144"/>
      <c r="C515" s="161"/>
      <c r="D515" s="162"/>
      <c r="E515" s="234"/>
      <c r="F515" s="233"/>
    </row>
    <row r="516" spans="1:6" ht="14.25">
      <c r="A516" s="127" t="s">
        <v>373</v>
      </c>
      <c r="B516" s="144" t="s">
        <v>210</v>
      </c>
      <c r="C516" s="161" t="s">
        <v>224</v>
      </c>
      <c r="D516" s="162">
        <v>1</v>
      </c>
      <c r="E516" s="234">
        <v>0</v>
      </c>
      <c r="F516" s="233">
        <f>E516*D516</f>
        <v>0</v>
      </c>
    </row>
    <row r="517" spans="1:6" ht="14.25">
      <c r="A517" s="127"/>
      <c r="B517" s="144"/>
      <c r="C517" s="161"/>
      <c r="D517" s="162"/>
      <c r="E517" s="234"/>
      <c r="F517" s="233"/>
    </row>
    <row r="518" spans="1:6" ht="14.25">
      <c r="A518" s="127" t="s">
        <v>374</v>
      </c>
      <c r="B518" s="144" t="s">
        <v>211</v>
      </c>
      <c r="C518" s="161" t="s">
        <v>224</v>
      </c>
      <c r="D518" s="162">
        <v>1</v>
      </c>
      <c r="E518" s="234">
        <v>0</v>
      </c>
      <c r="F518" s="233">
        <f>E518*D518</f>
        <v>0</v>
      </c>
    </row>
    <row r="519" spans="1:6" ht="14.25">
      <c r="A519" s="127"/>
      <c r="B519" s="144"/>
      <c r="C519" s="161"/>
      <c r="D519" s="162"/>
      <c r="E519" s="234"/>
      <c r="F519" s="233"/>
    </row>
    <row r="520" spans="1:6" ht="30">
      <c r="A520" s="127"/>
      <c r="B520" s="154" t="s">
        <v>215</v>
      </c>
      <c r="C520" s="161"/>
      <c r="D520" s="162"/>
      <c r="E520" s="233"/>
      <c r="F520" s="235">
        <f>SUM(F494:F519)</f>
        <v>0</v>
      </c>
    </row>
    <row r="521" spans="1:6" ht="15">
      <c r="A521" s="127"/>
      <c r="B521" s="154"/>
      <c r="C521" s="161"/>
      <c r="D521" s="162"/>
      <c r="E521" s="233"/>
      <c r="F521" s="235"/>
    </row>
    <row r="522" spans="1:6" ht="15">
      <c r="A522" s="126" t="s">
        <v>663</v>
      </c>
      <c r="B522" s="154" t="s">
        <v>861</v>
      </c>
      <c r="C522" s="161"/>
      <c r="D522" s="162"/>
      <c r="E522" s="233"/>
      <c r="F522" s="233"/>
    </row>
    <row r="523" spans="1:6" ht="15">
      <c r="A523" s="126"/>
      <c r="B523" s="154"/>
      <c r="C523" s="161"/>
      <c r="D523" s="162"/>
      <c r="E523" s="233"/>
      <c r="F523" s="233"/>
    </row>
    <row r="524" spans="1:6" ht="57">
      <c r="A524" s="127" t="s">
        <v>686</v>
      </c>
      <c r="B524" s="144" t="s">
        <v>1264</v>
      </c>
      <c r="C524" s="161" t="s">
        <v>224</v>
      </c>
      <c r="D524" s="162">
        <v>4</v>
      </c>
      <c r="E524" s="234">
        <v>0</v>
      </c>
      <c r="F524" s="233">
        <f>+D524*E524</f>
        <v>0</v>
      </c>
    </row>
    <row r="525" spans="1:6" ht="14.25">
      <c r="A525" s="127"/>
      <c r="B525" s="144"/>
      <c r="C525" s="161"/>
      <c r="D525" s="162"/>
      <c r="E525" s="234"/>
      <c r="F525" s="233"/>
    </row>
    <row r="526" spans="1:6" ht="57">
      <c r="A526" s="127" t="s">
        <v>687</v>
      </c>
      <c r="B526" s="144" t="s">
        <v>1265</v>
      </c>
      <c r="C526" s="161" t="s">
        <v>224</v>
      </c>
      <c r="D526" s="162">
        <v>1</v>
      </c>
      <c r="E526" s="234">
        <v>0</v>
      </c>
      <c r="F526" s="233">
        <f>+D526*E526</f>
        <v>0</v>
      </c>
    </row>
    <row r="527" spans="1:6" ht="14.25">
      <c r="A527" s="127"/>
      <c r="B527" s="144"/>
      <c r="C527" s="161"/>
      <c r="D527" s="162"/>
      <c r="E527" s="234"/>
      <c r="F527" s="233"/>
    </row>
    <row r="528" spans="1:6" ht="42.75">
      <c r="A528" s="127" t="s">
        <v>688</v>
      </c>
      <c r="B528" s="144" t="s">
        <v>942</v>
      </c>
      <c r="C528" s="161" t="s">
        <v>1130</v>
      </c>
      <c r="D528" s="162">
        <f>D462</f>
        <v>80.89</v>
      </c>
      <c r="E528" s="234">
        <v>0</v>
      </c>
      <c r="F528" s="233">
        <f>+D528*E528</f>
        <v>0</v>
      </c>
    </row>
    <row r="529" spans="1:6" ht="14.25">
      <c r="A529" s="127"/>
      <c r="B529" s="144"/>
      <c r="C529" s="161"/>
      <c r="D529" s="162"/>
      <c r="E529" s="233"/>
      <c r="F529" s="233"/>
    </row>
    <row r="530" spans="1:6" ht="14.25">
      <c r="A530" s="127" t="s">
        <v>689</v>
      </c>
      <c r="B530" s="144" t="s">
        <v>1267</v>
      </c>
      <c r="C530" s="161" t="s">
        <v>1130</v>
      </c>
      <c r="D530" s="162">
        <f>D528</f>
        <v>80.89</v>
      </c>
      <c r="E530" s="234">
        <v>0</v>
      </c>
      <c r="F530" s="233">
        <f>+D530*E530</f>
        <v>0</v>
      </c>
    </row>
    <row r="531" spans="1:6" ht="14.25">
      <c r="A531" s="127"/>
      <c r="B531" s="144"/>
      <c r="C531" s="161"/>
      <c r="D531" s="162"/>
      <c r="E531" s="233"/>
      <c r="F531" s="233"/>
    </row>
    <row r="532" spans="1:6" ht="14.25">
      <c r="A532" s="127" t="s">
        <v>690</v>
      </c>
      <c r="B532" s="144" t="s">
        <v>1268</v>
      </c>
      <c r="C532" s="161" t="s">
        <v>1130</v>
      </c>
      <c r="D532" s="162">
        <f>D530</f>
        <v>80.89</v>
      </c>
      <c r="E532" s="234">
        <v>0</v>
      </c>
      <c r="F532" s="233">
        <f>+D532*E532</f>
        <v>0</v>
      </c>
    </row>
    <row r="533" spans="1:6" ht="14.25">
      <c r="A533" s="127"/>
      <c r="B533" s="144"/>
      <c r="C533" s="161"/>
      <c r="D533" s="162"/>
      <c r="E533" s="233"/>
      <c r="F533" s="233"/>
    </row>
    <row r="534" spans="1:6" ht="14.25">
      <c r="A534" s="127" t="s">
        <v>375</v>
      </c>
      <c r="B534" s="144" t="s">
        <v>945</v>
      </c>
      <c r="C534" s="161" t="s">
        <v>225</v>
      </c>
      <c r="D534" s="162">
        <v>1</v>
      </c>
      <c r="E534" s="234">
        <v>0</v>
      </c>
      <c r="F534" s="233">
        <f>+D534*E534</f>
        <v>0</v>
      </c>
    </row>
    <row r="535" spans="1:6" ht="14.25">
      <c r="A535" s="127"/>
      <c r="B535" s="144"/>
      <c r="C535" s="161"/>
      <c r="D535" s="162"/>
      <c r="E535" s="234"/>
      <c r="F535" s="233"/>
    </row>
    <row r="536" spans="1:6" ht="15">
      <c r="A536" s="127"/>
      <c r="B536" s="154" t="s">
        <v>946</v>
      </c>
      <c r="C536" s="161"/>
      <c r="D536" s="162"/>
      <c r="E536" s="233"/>
      <c r="F536" s="235">
        <f>SUM(F524:F534)</f>
        <v>0</v>
      </c>
    </row>
    <row r="537" spans="1:6" ht="12.75">
      <c r="A537" s="101"/>
      <c r="B537" s="101"/>
      <c r="C537" s="101"/>
      <c r="D537" s="101"/>
      <c r="E537" s="238"/>
      <c r="F537" s="238"/>
    </row>
    <row r="538" spans="1:6" ht="12.75">
      <c r="A538" s="101"/>
      <c r="B538" s="101"/>
      <c r="C538" s="101"/>
      <c r="D538" s="101"/>
      <c r="E538" s="238"/>
      <c r="F538" s="238"/>
    </row>
    <row r="539" spans="1:6" ht="15.75">
      <c r="A539" s="103">
        <v>6</v>
      </c>
      <c r="B539" s="103" t="s">
        <v>166</v>
      </c>
      <c r="C539" s="101"/>
      <c r="D539" s="101"/>
      <c r="E539" s="238"/>
      <c r="F539" s="238"/>
    </row>
    <row r="540" spans="1:6" ht="12.75">
      <c r="A540" s="101"/>
      <c r="B540" s="101"/>
      <c r="C540" s="101"/>
      <c r="D540" s="101"/>
      <c r="E540" s="238"/>
      <c r="F540" s="238"/>
    </row>
    <row r="541" spans="1:6" ht="15">
      <c r="A541" s="126" t="s">
        <v>713</v>
      </c>
      <c r="B541" s="154" t="s">
        <v>913</v>
      </c>
      <c r="C541" s="196"/>
      <c r="D541" s="196"/>
      <c r="E541" s="239"/>
      <c r="F541" s="235">
        <f>+F561</f>
        <v>0</v>
      </c>
    </row>
    <row r="542" spans="1:6" ht="15">
      <c r="A542" s="126" t="s">
        <v>714</v>
      </c>
      <c r="B542" s="154" t="s">
        <v>914</v>
      </c>
      <c r="C542" s="196"/>
      <c r="D542" s="196"/>
      <c r="E542" s="239"/>
      <c r="F542" s="235">
        <f>+F576</f>
        <v>0</v>
      </c>
    </row>
    <row r="543" spans="1:6" ht="30">
      <c r="A543" s="126" t="s">
        <v>715</v>
      </c>
      <c r="B543" s="154" t="s">
        <v>170</v>
      </c>
      <c r="C543" s="196"/>
      <c r="D543" s="196"/>
      <c r="E543" s="239"/>
      <c r="F543" s="235">
        <f>+F605</f>
        <v>0</v>
      </c>
    </row>
    <row r="544" spans="1:6" ht="15">
      <c r="A544" s="126" t="s">
        <v>716</v>
      </c>
      <c r="B544" s="154" t="s">
        <v>861</v>
      </c>
      <c r="C544" s="196"/>
      <c r="D544" s="196"/>
      <c r="E544" s="239"/>
      <c r="F544" s="235">
        <f>+F617</f>
        <v>0</v>
      </c>
    </row>
    <row r="545" spans="1:6" ht="15">
      <c r="A545" s="126"/>
      <c r="B545" s="154" t="s">
        <v>947</v>
      </c>
      <c r="C545" s="196"/>
      <c r="D545" s="196"/>
      <c r="E545" s="239"/>
      <c r="F545" s="235">
        <f>SUM(F541:F544)</f>
        <v>0</v>
      </c>
    </row>
    <row r="546" spans="1:6" ht="14.25">
      <c r="A546" s="127"/>
      <c r="B546" s="144"/>
      <c r="C546" s="161"/>
      <c r="D546" s="161"/>
      <c r="E546" s="236"/>
      <c r="F546" s="233"/>
    </row>
    <row r="547" spans="1:6" ht="15">
      <c r="A547" s="126" t="s">
        <v>713</v>
      </c>
      <c r="B547" s="154" t="s">
        <v>1225</v>
      </c>
      <c r="C547" s="161"/>
      <c r="D547" s="162"/>
      <c r="E547" s="233"/>
      <c r="F547" s="233"/>
    </row>
    <row r="548" spans="1:6" ht="14.25">
      <c r="A548" s="127"/>
      <c r="B548" s="144"/>
      <c r="C548" s="161"/>
      <c r="D548" s="162"/>
      <c r="E548" s="233"/>
      <c r="F548" s="233"/>
    </row>
    <row r="549" spans="1:6" ht="14.25">
      <c r="A549" s="127" t="s">
        <v>725</v>
      </c>
      <c r="B549" s="144" t="s">
        <v>171</v>
      </c>
      <c r="C549" s="161" t="s">
        <v>1130</v>
      </c>
      <c r="D549" s="162">
        <v>40.47</v>
      </c>
      <c r="E549" s="234">
        <v>0</v>
      </c>
      <c r="F549" s="233">
        <f>+D549*E549</f>
        <v>0</v>
      </c>
    </row>
    <row r="550" spans="1:6" ht="14.25">
      <c r="A550" s="127"/>
      <c r="B550" s="153"/>
      <c r="C550" s="161"/>
      <c r="D550" s="162"/>
      <c r="E550" s="234"/>
      <c r="F550" s="233"/>
    </row>
    <row r="551" spans="1:6" ht="42.75">
      <c r="A551" s="127" t="s">
        <v>726</v>
      </c>
      <c r="B551" s="144" t="s">
        <v>917</v>
      </c>
      <c r="C551" s="161" t="s">
        <v>224</v>
      </c>
      <c r="D551" s="162">
        <v>4</v>
      </c>
      <c r="E551" s="234">
        <v>0</v>
      </c>
      <c r="F551" s="233">
        <f>+D551*E551</f>
        <v>0</v>
      </c>
    </row>
    <row r="552" spans="1:6" ht="14.25">
      <c r="A552" s="127"/>
      <c r="B552" s="144"/>
      <c r="C552" s="161"/>
      <c r="D552" s="162"/>
      <c r="E552" s="234"/>
      <c r="F552" s="233"/>
    </row>
    <row r="553" spans="1:6" ht="199.5">
      <c r="A553" s="127" t="s">
        <v>727</v>
      </c>
      <c r="B553" s="150" t="s">
        <v>919</v>
      </c>
      <c r="C553" s="161" t="s">
        <v>225</v>
      </c>
      <c r="D553" s="162">
        <v>1</v>
      </c>
      <c r="E553" s="234">
        <v>0</v>
      </c>
      <c r="F553" s="233">
        <f>+D553*E553</f>
        <v>0</v>
      </c>
    </row>
    <row r="554" spans="1:6" ht="14.25">
      <c r="A554" s="127"/>
      <c r="B554" s="144"/>
      <c r="C554" s="161"/>
      <c r="D554" s="163"/>
      <c r="E554" s="234"/>
      <c r="F554" s="233"/>
    </row>
    <row r="555" spans="1:6" ht="57">
      <c r="A555" s="127" t="s">
        <v>728</v>
      </c>
      <c r="B555" s="144" t="s">
        <v>920</v>
      </c>
      <c r="C555" s="161" t="s">
        <v>225</v>
      </c>
      <c r="D555" s="162">
        <v>0.02</v>
      </c>
      <c r="E555" s="234">
        <v>0</v>
      </c>
      <c r="F555" s="233">
        <f>+D555*E555</f>
        <v>0</v>
      </c>
    </row>
    <row r="556" spans="1:6" ht="14.25">
      <c r="A556" s="127"/>
      <c r="B556" s="144"/>
      <c r="C556" s="161"/>
      <c r="D556" s="162"/>
      <c r="E556" s="234"/>
      <c r="F556" s="233"/>
    </row>
    <row r="557" spans="1:6" ht="171">
      <c r="A557" s="127" t="s">
        <v>729</v>
      </c>
      <c r="B557" s="150" t="s">
        <v>172</v>
      </c>
      <c r="C557" s="161" t="s">
        <v>225</v>
      </c>
      <c r="D557" s="162">
        <v>1</v>
      </c>
      <c r="E557" s="234">
        <v>0</v>
      </c>
      <c r="F557" s="233">
        <f>+D557*E557</f>
        <v>0</v>
      </c>
    </row>
    <row r="558" spans="1:6" ht="14.25">
      <c r="A558" s="127"/>
      <c r="B558" s="144"/>
      <c r="C558" s="161"/>
      <c r="D558" s="162"/>
      <c r="E558" s="234"/>
      <c r="F558" s="233"/>
    </row>
    <row r="559" spans="1:6" ht="142.5">
      <c r="A559" s="127" t="s">
        <v>730</v>
      </c>
      <c r="B559" s="150" t="s">
        <v>173</v>
      </c>
      <c r="C559" s="161" t="s">
        <v>224</v>
      </c>
      <c r="D559" s="162">
        <v>2</v>
      </c>
      <c r="E559" s="234">
        <v>0</v>
      </c>
      <c r="F559" s="233">
        <f>+D559*E559</f>
        <v>0</v>
      </c>
    </row>
    <row r="560" spans="1:6" ht="14.25">
      <c r="A560" s="127"/>
      <c r="B560" s="144"/>
      <c r="C560" s="161"/>
      <c r="D560" s="162"/>
      <c r="E560" s="234"/>
      <c r="F560" s="233"/>
    </row>
    <row r="561" spans="1:6" ht="15">
      <c r="A561" s="127"/>
      <c r="B561" s="154" t="s">
        <v>921</v>
      </c>
      <c r="C561" s="161"/>
      <c r="D561" s="162"/>
      <c r="E561" s="233"/>
      <c r="F561" s="235">
        <f>SUM(F549:F560)</f>
        <v>0</v>
      </c>
    </row>
    <row r="562" spans="1:6" ht="15">
      <c r="A562" s="127"/>
      <c r="B562" s="154"/>
      <c r="C562" s="161"/>
      <c r="D562" s="162"/>
      <c r="E562" s="233"/>
      <c r="F562" s="235"/>
    </row>
    <row r="563" spans="1:6" ht="15">
      <c r="A563" s="126" t="s">
        <v>714</v>
      </c>
      <c r="B563" s="154" t="s">
        <v>1245</v>
      </c>
      <c r="C563" s="161"/>
      <c r="D563" s="162"/>
      <c r="E563" s="233"/>
      <c r="F563" s="233"/>
    </row>
    <row r="564" spans="1:6" ht="14.25">
      <c r="A564" s="127"/>
      <c r="B564" s="144"/>
      <c r="C564" s="161"/>
      <c r="D564" s="162"/>
      <c r="E564" s="233"/>
      <c r="F564" s="233"/>
    </row>
    <row r="565" spans="1:6" ht="99.75">
      <c r="A565" s="127" t="s">
        <v>734</v>
      </c>
      <c r="B565" s="148" t="s">
        <v>174</v>
      </c>
      <c r="C565" s="161"/>
      <c r="D565" s="162"/>
      <c r="E565" s="233"/>
      <c r="F565" s="233"/>
    </row>
    <row r="566" spans="1:6" ht="16.5">
      <c r="A566" s="127"/>
      <c r="B566" s="148" t="s">
        <v>1286</v>
      </c>
      <c r="C566" s="161" t="s">
        <v>572</v>
      </c>
      <c r="D566" s="162">
        <v>10.1</v>
      </c>
      <c r="E566" s="234">
        <v>0</v>
      </c>
      <c r="F566" s="233">
        <f>E566*D566</f>
        <v>0</v>
      </c>
    </row>
    <row r="567" spans="1:6" ht="14.25">
      <c r="A567" s="127"/>
      <c r="B567" s="144"/>
      <c r="C567" s="161"/>
      <c r="D567" s="162"/>
      <c r="E567" s="234"/>
      <c r="F567" s="233"/>
    </row>
    <row r="568" spans="1:6" ht="16.5">
      <c r="A568" s="127"/>
      <c r="B568" s="148" t="s">
        <v>1287</v>
      </c>
      <c r="C568" s="161" t="s">
        <v>572</v>
      </c>
      <c r="D568" s="162">
        <v>8.299999999999999</v>
      </c>
      <c r="E568" s="234">
        <v>0</v>
      </c>
      <c r="F568" s="233">
        <f>E568*D568</f>
        <v>0</v>
      </c>
    </row>
    <row r="569" spans="1:6" ht="14.25">
      <c r="A569" s="127"/>
      <c r="B569" s="144"/>
      <c r="C569" s="161"/>
      <c r="D569" s="162"/>
      <c r="E569" s="234"/>
      <c r="F569" s="233"/>
    </row>
    <row r="570" spans="1:6" ht="28.5">
      <c r="A570" s="127" t="s">
        <v>735</v>
      </c>
      <c r="B570" s="144" t="s">
        <v>175</v>
      </c>
      <c r="C570" s="161" t="s">
        <v>570</v>
      </c>
      <c r="D570" s="162">
        <v>17</v>
      </c>
      <c r="E570" s="234">
        <v>0</v>
      </c>
      <c r="F570" s="233">
        <f>E570*D570</f>
        <v>0</v>
      </c>
    </row>
    <row r="571" spans="1:6" ht="14.25">
      <c r="A571" s="127"/>
      <c r="B571" s="144"/>
      <c r="C571" s="161"/>
      <c r="D571" s="162"/>
      <c r="E571" s="234"/>
      <c r="F571" s="233"/>
    </row>
    <row r="572" spans="1:6" ht="71.25">
      <c r="A572" s="127" t="s">
        <v>736</v>
      </c>
      <c r="B572" s="148" t="s">
        <v>176</v>
      </c>
      <c r="C572" s="161" t="s">
        <v>572</v>
      </c>
      <c r="D572" s="162">
        <v>5.3</v>
      </c>
      <c r="E572" s="234">
        <v>0</v>
      </c>
      <c r="F572" s="233">
        <f>E572*D572</f>
        <v>0</v>
      </c>
    </row>
    <row r="573" spans="1:6" ht="14.25">
      <c r="A573" s="127"/>
      <c r="B573" s="144"/>
      <c r="C573" s="161"/>
      <c r="D573" s="162"/>
      <c r="E573" s="234"/>
      <c r="F573" s="233"/>
    </row>
    <row r="574" spans="1:6" ht="85.5">
      <c r="A574" s="127" t="s">
        <v>737</v>
      </c>
      <c r="B574" s="148" t="s">
        <v>930</v>
      </c>
      <c r="C574" s="161" t="s">
        <v>572</v>
      </c>
      <c r="D574" s="162">
        <v>6.1</v>
      </c>
      <c r="E574" s="234">
        <v>0</v>
      </c>
      <c r="F574" s="233">
        <f>+D574*E574</f>
        <v>0</v>
      </c>
    </row>
    <row r="575" spans="1:6" ht="14.25">
      <c r="A575" s="127"/>
      <c r="B575" s="144"/>
      <c r="C575" s="161"/>
      <c r="D575" s="162"/>
      <c r="E575" s="234"/>
      <c r="F575" s="233"/>
    </row>
    <row r="576" spans="1:6" ht="15">
      <c r="A576" s="127"/>
      <c r="B576" s="154" t="s">
        <v>932</v>
      </c>
      <c r="C576" s="161"/>
      <c r="D576" s="162"/>
      <c r="E576" s="233"/>
      <c r="F576" s="235">
        <f>SUM(F565:F575)</f>
        <v>0</v>
      </c>
    </row>
    <row r="577" spans="1:6" ht="14.25">
      <c r="A577" s="127"/>
      <c r="B577" s="144"/>
      <c r="C577" s="161"/>
      <c r="D577" s="162"/>
      <c r="E577" s="233"/>
      <c r="F577" s="233"/>
    </row>
    <row r="578" spans="1:6" ht="30">
      <c r="A578" s="126" t="s">
        <v>715</v>
      </c>
      <c r="B578" s="154" t="s">
        <v>170</v>
      </c>
      <c r="C578" s="161"/>
      <c r="D578" s="162"/>
      <c r="E578" s="233"/>
      <c r="F578" s="233"/>
    </row>
    <row r="579" spans="1:6" ht="15">
      <c r="A579" s="126"/>
      <c r="B579" s="154"/>
      <c r="C579" s="161"/>
      <c r="D579" s="162"/>
      <c r="E579" s="233"/>
      <c r="F579" s="233"/>
    </row>
    <row r="580" spans="1:6" ht="15">
      <c r="A580" s="126" t="s">
        <v>177</v>
      </c>
      <c r="B580" s="154" t="s">
        <v>178</v>
      </c>
      <c r="C580" s="161"/>
      <c r="D580" s="162"/>
      <c r="E580" s="233"/>
      <c r="F580" s="233"/>
    </row>
    <row r="581" spans="1:6" ht="57">
      <c r="A581" s="127" t="s">
        <v>739</v>
      </c>
      <c r="B581" s="144" t="s">
        <v>1298</v>
      </c>
      <c r="C581" s="161" t="s">
        <v>1130</v>
      </c>
      <c r="D581" s="162">
        <f>D549</f>
        <v>40.47</v>
      </c>
      <c r="E581" s="234">
        <v>0</v>
      </c>
      <c r="F581" s="233">
        <f>+D581*E581</f>
        <v>0</v>
      </c>
    </row>
    <row r="582" spans="1:6" ht="14.25">
      <c r="A582" s="127"/>
      <c r="B582" s="144"/>
      <c r="C582" s="161"/>
      <c r="D582" s="162"/>
      <c r="E582" s="234"/>
      <c r="F582" s="233"/>
    </row>
    <row r="583" spans="1:6" ht="42.75">
      <c r="A583" s="127" t="s">
        <v>740</v>
      </c>
      <c r="B583" s="144" t="s">
        <v>180</v>
      </c>
      <c r="C583" s="161"/>
      <c r="D583" s="162"/>
      <c r="E583" s="236" t="s">
        <v>181</v>
      </c>
      <c r="F583" s="233">
        <f>SUM(F581:F582)*E583</f>
        <v>0</v>
      </c>
    </row>
    <row r="584" spans="1:6" ht="14.25">
      <c r="A584" s="127"/>
      <c r="B584" s="144"/>
      <c r="C584" s="161"/>
      <c r="D584" s="162"/>
      <c r="E584" s="234"/>
      <c r="F584" s="233"/>
    </row>
    <row r="585" spans="1:6" ht="15">
      <c r="A585" s="126" t="s">
        <v>182</v>
      </c>
      <c r="B585" s="154" t="s">
        <v>183</v>
      </c>
      <c r="C585" s="161"/>
      <c r="D585" s="162"/>
      <c r="E585" s="234"/>
      <c r="F585" s="233"/>
    </row>
    <row r="586" spans="1:6" ht="42.75">
      <c r="A586" s="127"/>
      <c r="B586" s="144" t="s">
        <v>184</v>
      </c>
      <c r="C586" s="161"/>
      <c r="D586" s="162"/>
      <c r="E586" s="234"/>
      <c r="F586" s="233"/>
    </row>
    <row r="587" spans="1:6" ht="14.25">
      <c r="A587" s="127"/>
      <c r="B587" s="144"/>
      <c r="C587" s="161"/>
      <c r="D587" s="162"/>
      <c r="E587" s="234"/>
      <c r="F587" s="233"/>
    </row>
    <row r="588" spans="1:6" ht="18.75">
      <c r="A588" s="127" t="s">
        <v>741</v>
      </c>
      <c r="B588" s="144" t="s">
        <v>1284</v>
      </c>
      <c r="C588" s="161" t="s">
        <v>224</v>
      </c>
      <c r="D588" s="162">
        <v>1</v>
      </c>
      <c r="E588" s="234">
        <v>0</v>
      </c>
      <c r="F588" s="233">
        <f>E588*D588</f>
        <v>0</v>
      </c>
    </row>
    <row r="589" spans="1:6" ht="14.25">
      <c r="A589" s="127"/>
      <c r="B589" s="144"/>
      <c r="C589" s="161"/>
      <c r="D589" s="162"/>
      <c r="E589" s="234"/>
      <c r="F589" s="233"/>
    </row>
    <row r="590" spans="1:6" ht="14.25">
      <c r="A590" s="127" t="s">
        <v>742</v>
      </c>
      <c r="B590" s="144" t="s">
        <v>204</v>
      </c>
      <c r="C590" s="161" t="s">
        <v>224</v>
      </c>
      <c r="D590" s="162">
        <v>1</v>
      </c>
      <c r="E590" s="234">
        <v>0</v>
      </c>
      <c r="F590" s="233">
        <f>E590*D590</f>
        <v>0</v>
      </c>
    </row>
    <row r="591" spans="1:6" ht="14.25">
      <c r="A591" s="127"/>
      <c r="B591" s="144"/>
      <c r="C591" s="161"/>
      <c r="D591" s="162"/>
      <c r="E591" s="234"/>
      <c r="F591" s="233"/>
    </row>
    <row r="592" spans="1:6" ht="14.25">
      <c r="A592" s="127" t="s">
        <v>743</v>
      </c>
      <c r="B592" s="144" t="s">
        <v>205</v>
      </c>
      <c r="C592" s="161" t="s">
        <v>224</v>
      </c>
      <c r="D592" s="162">
        <v>1</v>
      </c>
      <c r="E592" s="234">
        <v>0</v>
      </c>
      <c r="F592" s="233">
        <f>E592*D592</f>
        <v>0</v>
      </c>
    </row>
    <row r="593" spans="1:6" ht="14.25">
      <c r="A593" s="127"/>
      <c r="B593" s="144"/>
      <c r="C593" s="161"/>
      <c r="D593" s="162"/>
      <c r="E593" s="234"/>
      <c r="F593" s="233"/>
    </row>
    <row r="594" spans="1:6" ht="14.25">
      <c r="A594" s="127" t="s">
        <v>744</v>
      </c>
      <c r="B594" s="144" t="s">
        <v>1299</v>
      </c>
      <c r="C594" s="161" t="s">
        <v>224</v>
      </c>
      <c r="D594" s="162">
        <v>1</v>
      </c>
      <c r="E594" s="234">
        <v>0</v>
      </c>
      <c r="F594" s="233">
        <f>E594*D594</f>
        <v>0</v>
      </c>
    </row>
    <row r="595" spans="1:6" ht="14.25">
      <c r="A595" s="127"/>
      <c r="B595" s="144"/>
      <c r="C595" s="161"/>
      <c r="D595" s="162"/>
      <c r="E595" s="234"/>
      <c r="F595" s="233"/>
    </row>
    <row r="596" spans="1:6" ht="18.75">
      <c r="A596" s="127" t="s">
        <v>744</v>
      </c>
      <c r="B596" s="144" t="s">
        <v>320</v>
      </c>
      <c r="C596" s="161" t="s">
        <v>224</v>
      </c>
      <c r="D596" s="162">
        <v>1</v>
      </c>
      <c r="E596" s="234">
        <v>0</v>
      </c>
      <c r="F596" s="233">
        <f>E596*D596</f>
        <v>0</v>
      </c>
    </row>
    <row r="597" spans="1:6" ht="14.25">
      <c r="A597" s="127"/>
      <c r="B597" s="144"/>
      <c r="C597" s="161"/>
      <c r="D597" s="162"/>
      <c r="E597" s="234"/>
      <c r="F597" s="233"/>
    </row>
    <row r="598" spans="1:6" ht="15">
      <c r="A598" s="126" t="s">
        <v>206</v>
      </c>
      <c r="B598" s="154" t="s">
        <v>207</v>
      </c>
      <c r="C598" s="161"/>
      <c r="D598" s="162"/>
      <c r="E598" s="234"/>
      <c r="F598" s="233"/>
    </row>
    <row r="599" spans="1:6" ht="42.75">
      <c r="A599" s="126"/>
      <c r="B599" s="144" t="s">
        <v>184</v>
      </c>
      <c r="C599" s="161"/>
      <c r="D599" s="162"/>
      <c r="E599" s="234"/>
      <c r="F599" s="233"/>
    </row>
    <row r="600" spans="1:6" ht="15">
      <c r="A600" s="126"/>
      <c r="B600" s="144"/>
      <c r="C600" s="161"/>
      <c r="D600" s="162"/>
      <c r="E600" s="234"/>
      <c r="F600" s="233"/>
    </row>
    <row r="601" spans="1:6" ht="14.25">
      <c r="A601" s="127" t="s">
        <v>376</v>
      </c>
      <c r="B601" s="144" t="s">
        <v>318</v>
      </c>
      <c r="C601" s="161" t="s">
        <v>224</v>
      </c>
      <c r="D601" s="162">
        <v>1</v>
      </c>
      <c r="E601" s="234">
        <v>0</v>
      </c>
      <c r="F601" s="233">
        <f>E601*D601</f>
        <v>0</v>
      </c>
    </row>
    <row r="602" spans="1:6" ht="14.25">
      <c r="A602" s="127"/>
      <c r="B602" s="144"/>
      <c r="C602" s="161"/>
      <c r="D602" s="162"/>
      <c r="E602" s="234"/>
      <c r="F602" s="233"/>
    </row>
    <row r="603" spans="1:6" ht="14.25">
      <c r="A603" s="127" t="s">
        <v>377</v>
      </c>
      <c r="B603" s="144" t="s">
        <v>319</v>
      </c>
      <c r="C603" s="161" t="s">
        <v>224</v>
      </c>
      <c r="D603" s="162">
        <v>1</v>
      </c>
      <c r="E603" s="234">
        <v>0</v>
      </c>
      <c r="F603" s="233">
        <f>E603*D603</f>
        <v>0</v>
      </c>
    </row>
    <row r="604" spans="1:6" ht="14.25">
      <c r="A604" s="127"/>
      <c r="B604" s="144"/>
      <c r="C604" s="161"/>
      <c r="D604" s="162"/>
      <c r="E604" s="234"/>
      <c r="F604" s="233"/>
    </row>
    <row r="605" spans="1:6" ht="30">
      <c r="A605" s="127"/>
      <c r="B605" s="154" t="s">
        <v>215</v>
      </c>
      <c r="C605" s="161"/>
      <c r="D605" s="162"/>
      <c r="E605" s="233"/>
      <c r="F605" s="235">
        <f>SUM(F581:F604)</f>
        <v>0</v>
      </c>
    </row>
    <row r="606" spans="1:6" ht="15">
      <c r="A606" s="127"/>
      <c r="B606" s="154"/>
      <c r="C606" s="161"/>
      <c r="D606" s="162"/>
      <c r="E606" s="233"/>
      <c r="F606" s="235"/>
    </row>
    <row r="607" spans="1:6" ht="15">
      <c r="A607" s="126" t="s">
        <v>716</v>
      </c>
      <c r="B607" s="154" t="s">
        <v>861</v>
      </c>
      <c r="C607" s="161"/>
      <c r="D607" s="162"/>
      <c r="E607" s="233"/>
      <c r="F607" s="233"/>
    </row>
    <row r="608" spans="1:6" ht="15">
      <c r="A608" s="126"/>
      <c r="B608" s="154"/>
      <c r="C608" s="161"/>
      <c r="D608" s="162"/>
      <c r="E608" s="233"/>
      <c r="F608" s="233"/>
    </row>
    <row r="609" spans="1:6" ht="42.75">
      <c r="A609" s="127" t="s">
        <v>745</v>
      </c>
      <c r="B609" s="144" t="s">
        <v>942</v>
      </c>
      <c r="C609" s="161" t="s">
        <v>1130</v>
      </c>
      <c r="D609" s="162">
        <f>D549</f>
        <v>40.47</v>
      </c>
      <c r="E609" s="234">
        <v>0</v>
      </c>
      <c r="F609" s="233">
        <f>+D609*E609</f>
        <v>0</v>
      </c>
    </row>
    <row r="610" spans="1:6" ht="14.25">
      <c r="A610" s="127"/>
      <c r="B610" s="144"/>
      <c r="C610" s="161"/>
      <c r="D610" s="162"/>
      <c r="E610" s="233"/>
      <c r="F610" s="233"/>
    </row>
    <row r="611" spans="1:6" ht="14.25">
      <c r="A611" s="127" t="s">
        <v>746</v>
      </c>
      <c r="B611" s="144" t="s">
        <v>1267</v>
      </c>
      <c r="C611" s="161" t="s">
        <v>1130</v>
      </c>
      <c r="D611" s="162">
        <f>D609</f>
        <v>40.47</v>
      </c>
      <c r="E611" s="234">
        <v>0</v>
      </c>
      <c r="F611" s="233">
        <f>+D611*E611</f>
        <v>0</v>
      </c>
    </row>
    <row r="612" spans="1:6" ht="14.25">
      <c r="A612" s="127"/>
      <c r="B612" s="144"/>
      <c r="C612" s="161"/>
      <c r="D612" s="162"/>
      <c r="E612" s="233"/>
      <c r="F612" s="233"/>
    </row>
    <row r="613" spans="1:6" ht="14.25">
      <c r="A613" s="127" t="s">
        <v>747</v>
      </c>
      <c r="B613" s="144" t="s">
        <v>1268</v>
      </c>
      <c r="C613" s="161" t="s">
        <v>1130</v>
      </c>
      <c r="D613" s="162">
        <f>D611</f>
        <v>40.47</v>
      </c>
      <c r="E613" s="234">
        <v>0</v>
      </c>
      <c r="F613" s="233">
        <f>+D613*E613</f>
        <v>0</v>
      </c>
    </row>
    <row r="614" spans="1:6" ht="14.25">
      <c r="A614" s="127"/>
      <c r="B614" s="144"/>
      <c r="C614" s="161"/>
      <c r="D614" s="162"/>
      <c r="E614" s="233"/>
      <c r="F614" s="233"/>
    </row>
    <row r="615" spans="1:6" ht="14.25">
      <c r="A615" s="127" t="s">
        <v>748</v>
      </c>
      <c r="B615" s="144" t="s">
        <v>945</v>
      </c>
      <c r="C615" s="161" t="s">
        <v>225</v>
      </c>
      <c r="D615" s="162">
        <v>1</v>
      </c>
      <c r="E615" s="234">
        <v>0</v>
      </c>
      <c r="F615" s="233">
        <f>+D615*E615</f>
        <v>0</v>
      </c>
    </row>
    <row r="616" spans="1:6" ht="14.25">
      <c r="A616" s="127"/>
      <c r="B616" s="144"/>
      <c r="C616" s="161"/>
      <c r="D616" s="162"/>
      <c r="E616" s="234"/>
      <c r="F616" s="233"/>
    </row>
    <row r="617" spans="1:6" ht="15">
      <c r="A617" s="127"/>
      <c r="B617" s="154" t="s">
        <v>946</v>
      </c>
      <c r="C617" s="161"/>
      <c r="D617" s="162"/>
      <c r="E617" s="233"/>
      <c r="F617" s="235">
        <f>SUM(F609:F615)</f>
        <v>0</v>
      </c>
    </row>
    <row r="618" spans="1:6" ht="12.75">
      <c r="A618" s="101"/>
      <c r="B618" s="101"/>
      <c r="C618" s="101"/>
      <c r="D618" s="101"/>
      <c r="E618" s="238"/>
      <c r="F618" s="238"/>
    </row>
    <row r="619" spans="1:6" ht="15.75">
      <c r="A619" s="103">
        <v>7</v>
      </c>
      <c r="B619" s="103" t="s">
        <v>167</v>
      </c>
      <c r="C619" s="101"/>
      <c r="D619" s="101"/>
      <c r="E619" s="238"/>
      <c r="F619" s="238"/>
    </row>
    <row r="620" spans="1:6" ht="12.75">
      <c r="A620" s="101"/>
      <c r="B620" s="101"/>
      <c r="C620" s="101"/>
      <c r="D620" s="101"/>
      <c r="E620" s="238"/>
      <c r="F620" s="238"/>
    </row>
    <row r="621" spans="1:6" ht="15">
      <c r="A621" s="126" t="s">
        <v>771</v>
      </c>
      <c r="B621" s="154" t="s">
        <v>913</v>
      </c>
      <c r="C621" s="196"/>
      <c r="D621" s="196"/>
      <c r="E621" s="239"/>
      <c r="F621" s="235">
        <f>+F641</f>
        <v>0</v>
      </c>
    </row>
    <row r="622" spans="1:6" ht="15">
      <c r="A622" s="126" t="s">
        <v>772</v>
      </c>
      <c r="B622" s="154" t="s">
        <v>914</v>
      </c>
      <c r="C622" s="196"/>
      <c r="D622" s="196"/>
      <c r="E622" s="239"/>
      <c r="F622" s="235">
        <f>+F656</f>
        <v>0</v>
      </c>
    </row>
    <row r="623" spans="1:6" ht="30">
      <c r="A623" s="126" t="s">
        <v>773</v>
      </c>
      <c r="B623" s="154" t="s">
        <v>170</v>
      </c>
      <c r="C623" s="196"/>
      <c r="D623" s="196"/>
      <c r="E623" s="239"/>
      <c r="F623" s="235">
        <f>+F685</f>
        <v>0</v>
      </c>
    </row>
    <row r="624" spans="1:6" ht="15">
      <c r="A624" s="126" t="s">
        <v>774</v>
      </c>
      <c r="B624" s="154" t="s">
        <v>861</v>
      </c>
      <c r="C624" s="196"/>
      <c r="D624" s="196"/>
      <c r="E624" s="239"/>
      <c r="F624" s="235">
        <f>+F697</f>
        <v>0</v>
      </c>
    </row>
    <row r="625" spans="1:6" ht="15">
      <c r="A625" s="126"/>
      <c r="B625" s="154" t="s">
        <v>1131</v>
      </c>
      <c r="C625" s="196"/>
      <c r="D625" s="196"/>
      <c r="E625" s="239"/>
      <c r="F625" s="235">
        <f>SUM(F621:F624)</f>
        <v>0</v>
      </c>
    </row>
    <row r="626" spans="1:6" ht="14.25">
      <c r="A626" s="127"/>
      <c r="B626" s="144"/>
      <c r="C626" s="161"/>
      <c r="D626" s="161"/>
      <c r="E626" s="236"/>
      <c r="F626" s="233"/>
    </row>
    <row r="627" spans="1:6" ht="15">
      <c r="A627" s="126" t="s">
        <v>771</v>
      </c>
      <c r="B627" s="154" t="s">
        <v>1225</v>
      </c>
      <c r="C627" s="161"/>
      <c r="D627" s="162"/>
      <c r="E627" s="233"/>
      <c r="F627" s="233"/>
    </row>
    <row r="628" spans="1:6" ht="14.25">
      <c r="A628" s="127"/>
      <c r="B628" s="144"/>
      <c r="C628" s="161"/>
      <c r="D628" s="162"/>
      <c r="E628" s="233"/>
      <c r="F628" s="233"/>
    </row>
    <row r="629" spans="1:6" ht="14.25">
      <c r="A629" s="127" t="s">
        <v>776</v>
      </c>
      <c r="B629" s="144" t="s">
        <v>171</v>
      </c>
      <c r="C629" s="161" t="s">
        <v>1130</v>
      </c>
      <c r="D629" s="162">
        <v>16.86</v>
      </c>
      <c r="E629" s="234">
        <v>0</v>
      </c>
      <c r="F629" s="233">
        <f>+D629*E629</f>
        <v>0</v>
      </c>
    </row>
    <row r="630" spans="1:6" ht="14.25">
      <c r="A630" s="127"/>
      <c r="B630" s="153"/>
      <c r="C630" s="161"/>
      <c r="D630" s="162"/>
      <c r="E630" s="234"/>
      <c r="F630" s="233"/>
    </row>
    <row r="631" spans="1:6" ht="42.75">
      <c r="A631" s="127" t="s">
        <v>777</v>
      </c>
      <c r="B631" s="144" t="s">
        <v>917</v>
      </c>
      <c r="C631" s="161" t="s">
        <v>224</v>
      </c>
      <c r="D631" s="162">
        <v>3</v>
      </c>
      <c r="E631" s="234">
        <v>0</v>
      </c>
      <c r="F631" s="233">
        <f>+D631*E631</f>
        <v>0</v>
      </c>
    </row>
    <row r="632" spans="1:6" ht="14.25">
      <c r="A632" s="127"/>
      <c r="B632" s="144"/>
      <c r="C632" s="161"/>
      <c r="D632" s="162"/>
      <c r="E632" s="234"/>
      <c r="F632" s="233"/>
    </row>
    <row r="633" spans="1:6" ht="199.5">
      <c r="A633" s="127" t="s">
        <v>778</v>
      </c>
      <c r="B633" s="150" t="s">
        <v>919</v>
      </c>
      <c r="C633" s="161" t="s">
        <v>225</v>
      </c>
      <c r="D633" s="162">
        <v>1</v>
      </c>
      <c r="E633" s="234">
        <v>0</v>
      </c>
      <c r="F633" s="233">
        <f>+D633*E633</f>
        <v>0</v>
      </c>
    </row>
    <row r="634" spans="1:6" ht="14.25">
      <c r="A634" s="127"/>
      <c r="B634" s="144"/>
      <c r="C634" s="161"/>
      <c r="D634" s="163"/>
      <c r="E634" s="234"/>
      <c r="F634" s="233"/>
    </row>
    <row r="635" spans="1:6" ht="57">
      <c r="A635" s="127" t="s">
        <v>779</v>
      </c>
      <c r="B635" s="144" t="s">
        <v>920</v>
      </c>
      <c r="C635" s="161" t="s">
        <v>225</v>
      </c>
      <c r="D635" s="162">
        <v>0.01</v>
      </c>
      <c r="E635" s="234">
        <v>0</v>
      </c>
      <c r="F635" s="233">
        <f>+D635*E635</f>
        <v>0</v>
      </c>
    </row>
    <row r="636" spans="1:6" ht="14.25">
      <c r="A636" s="127"/>
      <c r="B636" s="144"/>
      <c r="C636" s="161"/>
      <c r="D636" s="162"/>
      <c r="E636" s="234"/>
      <c r="F636" s="233"/>
    </row>
    <row r="637" spans="1:6" ht="171">
      <c r="A637" s="127" t="s">
        <v>780</v>
      </c>
      <c r="B637" s="150" t="s">
        <v>172</v>
      </c>
      <c r="C637" s="161" t="s">
        <v>225</v>
      </c>
      <c r="D637" s="162">
        <v>1</v>
      </c>
      <c r="E637" s="234">
        <v>0</v>
      </c>
      <c r="F637" s="233">
        <f>+D637*E637</f>
        <v>0</v>
      </c>
    </row>
    <row r="638" spans="1:6" ht="14.25">
      <c r="A638" s="127"/>
      <c r="B638" s="144"/>
      <c r="C638" s="161"/>
      <c r="D638" s="162"/>
      <c r="E638" s="234"/>
      <c r="F638" s="233"/>
    </row>
    <row r="639" spans="1:6" ht="142.5">
      <c r="A639" s="127" t="s">
        <v>781</v>
      </c>
      <c r="B639" s="150" t="s">
        <v>173</v>
      </c>
      <c r="C639" s="161" t="s">
        <v>224</v>
      </c>
      <c r="D639" s="162">
        <v>2</v>
      </c>
      <c r="E639" s="234">
        <v>0</v>
      </c>
      <c r="F639" s="233">
        <f>+D639*E639</f>
        <v>0</v>
      </c>
    </row>
    <row r="640" spans="1:6" ht="14.25">
      <c r="A640" s="127"/>
      <c r="B640" s="144"/>
      <c r="C640" s="161"/>
      <c r="D640" s="162"/>
      <c r="E640" s="234"/>
      <c r="F640" s="233"/>
    </row>
    <row r="641" spans="1:6" ht="15">
      <c r="A641" s="127"/>
      <c r="B641" s="154" t="s">
        <v>921</v>
      </c>
      <c r="C641" s="161"/>
      <c r="D641" s="162"/>
      <c r="E641" s="233"/>
      <c r="F641" s="235">
        <f>SUM(F629:F640)</f>
        <v>0</v>
      </c>
    </row>
    <row r="642" spans="1:6" ht="15">
      <c r="A642" s="127"/>
      <c r="B642" s="154"/>
      <c r="C642" s="161"/>
      <c r="D642" s="162"/>
      <c r="E642" s="233"/>
      <c r="F642" s="235"/>
    </row>
    <row r="643" spans="1:6" ht="15">
      <c r="A643" s="126" t="s">
        <v>772</v>
      </c>
      <c r="B643" s="154" t="s">
        <v>1245</v>
      </c>
      <c r="C643" s="161"/>
      <c r="D643" s="162"/>
      <c r="E643" s="233"/>
      <c r="F643" s="233"/>
    </row>
    <row r="644" spans="1:6" ht="14.25">
      <c r="A644" s="127"/>
      <c r="B644" s="144"/>
      <c r="C644" s="161"/>
      <c r="D644" s="162"/>
      <c r="E644" s="233"/>
      <c r="F644" s="233"/>
    </row>
    <row r="645" spans="1:6" ht="99.75">
      <c r="A645" s="127" t="s">
        <v>785</v>
      </c>
      <c r="B645" s="148" t="s">
        <v>174</v>
      </c>
      <c r="C645" s="161"/>
      <c r="D645" s="162"/>
      <c r="E645" s="233"/>
      <c r="F645" s="233"/>
    </row>
    <row r="646" spans="1:6" ht="16.5">
      <c r="A646" s="127"/>
      <c r="B646" s="148" t="s">
        <v>1286</v>
      </c>
      <c r="C646" s="161" t="s">
        <v>572</v>
      </c>
      <c r="D646" s="162">
        <v>5.3</v>
      </c>
      <c r="E646" s="234">
        <v>0</v>
      </c>
      <c r="F646" s="233">
        <f>E646*D646</f>
        <v>0</v>
      </c>
    </row>
    <row r="647" spans="1:6" ht="14.25">
      <c r="A647" s="127"/>
      <c r="B647" s="144"/>
      <c r="C647" s="161"/>
      <c r="D647" s="162"/>
      <c r="E647" s="234"/>
      <c r="F647" s="233"/>
    </row>
    <row r="648" spans="1:6" ht="16.5">
      <c r="A648" s="127"/>
      <c r="B648" s="148" t="s">
        <v>1287</v>
      </c>
      <c r="C648" s="161" t="s">
        <v>572</v>
      </c>
      <c r="D648" s="162">
        <v>4.3999999999999995</v>
      </c>
      <c r="E648" s="234">
        <v>0</v>
      </c>
      <c r="F648" s="233">
        <f>E648*D648</f>
        <v>0</v>
      </c>
    </row>
    <row r="649" spans="1:6" ht="14.25">
      <c r="A649" s="127"/>
      <c r="B649" s="144"/>
      <c r="C649" s="161"/>
      <c r="D649" s="162"/>
      <c r="E649" s="234"/>
      <c r="F649" s="233"/>
    </row>
    <row r="650" spans="1:6" ht="28.5">
      <c r="A650" s="127" t="s">
        <v>786</v>
      </c>
      <c r="B650" s="144" t="s">
        <v>175</v>
      </c>
      <c r="C650" s="161" t="s">
        <v>570</v>
      </c>
      <c r="D650" s="162">
        <v>7.6</v>
      </c>
      <c r="E650" s="234">
        <v>0</v>
      </c>
      <c r="F650" s="233">
        <f>E650*D650</f>
        <v>0</v>
      </c>
    </row>
    <row r="651" spans="1:6" ht="14.25">
      <c r="A651" s="127"/>
      <c r="B651" s="144"/>
      <c r="C651" s="161"/>
      <c r="D651" s="162"/>
      <c r="E651" s="234"/>
      <c r="F651" s="233"/>
    </row>
    <row r="652" spans="1:6" ht="71.25">
      <c r="A652" s="127" t="s">
        <v>787</v>
      </c>
      <c r="B652" s="148" t="s">
        <v>176</v>
      </c>
      <c r="C652" s="161" t="s">
        <v>572</v>
      </c>
      <c r="D652" s="162">
        <v>2.6</v>
      </c>
      <c r="E652" s="234">
        <v>0</v>
      </c>
      <c r="F652" s="233">
        <f>E652*D652</f>
        <v>0</v>
      </c>
    </row>
    <row r="653" spans="1:6" ht="14.25">
      <c r="A653" s="127"/>
      <c r="B653" s="144"/>
      <c r="C653" s="161"/>
      <c r="D653" s="162"/>
      <c r="E653" s="234"/>
      <c r="F653" s="233"/>
    </row>
    <row r="654" spans="1:6" ht="85.5">
      <c r="A654" s="127" t="s">
        <v>14</v>
      </c>
      <c r="B654" s="148" t="s">
        <v>930</v>
      </c>
      <c r="C654" s="161" t="s">
        <v>572</v>
      </c>
      <c r="D654" s="162">
        <v>3.9</v>
      </c>
      <c r="E654" s="234">
        <v>0</v>
      </c>
      <c r="F654" s="233">
        <f>+D654*E654</f>
        <v>0</v>
      </c>
    </row>
    <row r="655" spans="1:6" ht="14.25">
      <c r="A655" s="127"/>
      <c r="B655" s="144"/>
      <c r="C655" s="161"/>
      <c r="D655" s="162"/>
      <c r="E655" s="234"/>
      <c r="F655" s="233"/>
    </row>
    <row r="656" spans="1:6" ht="15">
      <c r="A656" s="127"/>
      <c r="B656" s="154" t="s">
        <v>932</v>
      </c>
      <c r="C656" s="161"/>
      <c r="D656" s="162"/>
      <c r="E656" s="233"/>
      <c r="F656" s="235">
        <f>SUM(F645:F655)</f>
        <v>0</v>
      </c>
    </row>
    <row r="657" spans="1:6" ht="14.25">
      <c r="A657" s="127"/>
      <c r="B657" s="144"/>
      <c r="C657" s="161"/>
      <c r="D657" s="162"/>
      <c r="E657" s="233"/>
      <c r="F657" s="233"/>
    </row>
    <row r="658" spans="1:6" ht="30">
      <c r="A658" s="126" t="s">
        <v>773</v>
      </c>
      <c r="B658" s="154" t="s">
        <v>170</v>
      </c>
      <c r="C658" s="161"/>
      <c r="D658" s="162"/>
      <c r="E658" s="233"/>
      <c r="F658" s="233"/>
    </row>
    <row r="659" spans="1:6" ht="15">
      <c r="A659" s="126"/>
      <c r="B659" s="154"/>
      <c r="C659" s="161"/>
      <c r="D659" s="162"/>
      <c r="E659" s="233"/>
      <c r="F659" s="233"/>
    </row>
    <row r="660" spans="1:6" ht="15">
      <c r="A660" s="126" t="s">
        <v>177</v>
      </c>
      <c r="B660" s="154" t="s">
        <v>178</v>
      </c>
      <c r="C660" s="161"/>
      <c r="D660" s="162"/>
      <c r="E660" s="233"/>
      <c r="F660" s="233"/>
    </row>
    <row r="661" spans="1:6" ht="57">
      <c r="A661" s="127" t="s">
        <v>1084</v>
      </c>
      <c r="B661" s="144" t="s">
        <v>1298</v>
      </c>
      <c r="C661" s="161" t="s">
        <v>1130</v>
      </c>
      <c r="D661" s="162">
        <f>D629</f>
        <v>16.86</v>
      </c>
      <c r="E661" s="234">
        <v>0</v>
      </c>
      <c r="F661" s="233">
        <f>+D661*E661</f>
        <v>0</v>
      </c>
    </row>
    <row r="662" spans="1:6" ht="14.25">
      <c r="A662" s="127"/>
      <c r="B662" s="144"/>
      <c r="C662" s="161"/>
      <c r="D662" s="162"/>
      <c r="E662" s="234"/>
      <c r="F662" s="233"/>
    </row>
    <row r="663" spans="1:6" ht="42.75">
      <c r="A663" s="127" t="s">
        <v>789</v>
      </c>
      <c r="B663" s="144" t="s">
        <v>180</v>
      </c>
      <c r="C663" s="161"/>
      <c r="D663" s="162"/>
      <c r="E663" s="236" t="s">
        <v>181</v>
      </c>
      <c r="F663" s="233">
        <f>SUM(F661:F662)*E663</f>
        <v>0</v>
      </c>
    </row>
    <row r="664" spans="1:6" ht="14.25">
      <c r="A664" s="127"/>
      <c r="B664" s="144"/>
      <c r="C664" s="161"/>
      <c r="D664" s="162"/>
      <c r="E664" s="234"/>
      <c r="F664" s="233"/>
    </row>
    <row r="665" spans="1:6" ht="15">
      <c r="A665" s="126" t="s">
        <v>182</v>
      </c>
      <c r="B665" s="154" t="s">
        <v>183</v>
      </c>
      <c r="C665" s="161"/>
      <c r="D665" s="162"/>
      <c r="E665" s="234"/>
      <c r="F665" s="233"/>
    </row>
    <row r="666" spans="1:6" ht="42.75">
      <c r="A666" s="127"/>
      <c r="B666" s="144" t="s">
        <v>184</v>
      </c>
      <c r="C666" s="161"/>
      <c r="D666" s="162"/>
      <c r="E666" s="234"/>
      <c r="F666" s="233"/>
    </row>
    <row r="667" spans="1:6" ht="14.25">
      <c r="A667" s="127"/>
      <c r="B667" s="144"/>
      <c r="C667" s="161"/>
      <c r="D667" s="162"/>
      <c r="E667" s="234"/>
      <c r="F667" s="233"/>
    </row>
    <row r="668" spans="1:6" ht="18.75">
      <c r="A668" s="127" t="s">
        <v>790</v>
      </c>
      <c r="B668" s="144" t="s">
        <v>1284</v>
      </c>
      <c r="C668" s="161" t="s">
        <v>224</v>
      </c>
      <c r="D668" s="162">
        <v>1</v>
      </c>
      <c r="E668" s="234">
        <v>0</v>
      </c>
      <c r="F668" s="233">
        <f>E668*D668</f>
        <v>0</v>
      </c>
    </row>
    <row r="669" spans="1:6" ht="14.25">
      <c r="A669" s="127"/>
      <c r="B669" s="144"/>
      <c r="C669" s="161"/>
      <c r="D669" s="162"/>
      <c r="E669" s="234"/>
      <c r="F669" s="233"/>
    </row>
    <row r="670" spans="1:6" ht="14.25">
      <c r="A670" s="127" t="s">
        <v>791</v>
      </c>
      <c r="B670" s="144" t="s">
        <v>204</v>
      </c>
      <c r="C670" s="161" t="s">
        <v>224</v>
      </c>
      <c r="D670" s="162">
        <v>1</v>
      </c>
      <c r="E670" s="234">
        <v>0</v>
      </c>
      <c r="F670" s="233">
        <f>E670*D670</f>
        <v>0</v>
      </c>
    </row>
    <row r="671" spans="1:6" ht="14.25">
      <c r="A671" s="127"/>
      <c r="B671" s="144"/>
      <c r="C671" s="161"/>
      <c r="D671" s="162"/>
      <c r="E671" s="234"/>
      <c r="F671" s="233"/>
    </row>
    <row r="672" spans="1:6" ht="14.25">
      <c r="A672" s="127" t="s">
        <v>378</v>
      </c>
      <c r="B672" s="144" t="s">
        <v>205</v>
      </c>
      <c r="C672" s="161" t="s">
        <v>224</v>
      </c>
      <c r="D672" s="162">
        <v>1</v>
      </c>
      <c r="E672" s="234">
        <v>0</v>
      </c>
      <c r="F672" s="233">
        <f>E672*D672</f>
        <v>0</v>
      </c>
    </row>
    <row r="673" spans="1:6" ht="14.25">
      <c r="A673" s="127"/>
      <c r="B673" s="144"/>
      <c r="C673" s="161"/>
      <c r="D673" s="162"/>
      <c r="E673" s="234"/>
      <c r="F673" s="233"/>
    </row>
    <row r="674" spans="1:6" ht="14.25">
      <c r="A674" s="127" t="s">
        <v>379</v>
      </c>
      <c r="B674" s="144" t="s">
        <v>1299</v>
      </c>
      <c r="C674" s="161" t="s">
        <v>224</v>
      </c>
      <c r="D674" s="162">
        <v>1</v>
      </c>
      <c r="E674" s="234">
        <v>0</v>
      </c>
      <c r="F674" s="233">
        <f>E674*D674</f>
        <v>0</v>
      </c>
    </row>
    <row r="675" spans="1:6" ht="14.25">
      <c r="A675" s="127"/>
      <c r="B675" s="144"/>
      <c r="C675" s="161"/>
      <c r="D675" s="162"/>
      <c r="E675" s="234"/>
      <c r="F675" s="233"/>
    </row>
    <row r="676" spans="1:6" ht="18.75">
      <c r="A676" s="127" t="s">
        <v>380</v>
      </c>
      <c r="B676" s="144" t="s">
        <v>320</v>
      </c>
      <c r="C676" s="161" t="s">
        <v>224</v>
      </c>
      <c r="D676" s="162">
        <v>1</v>
      </c>
      <c r="E676" s="234">
        <v>0</v>
      </c>
      <c r="F676" s="233">
        <f>E676*D676</f>
        <v>0</v>
      </c>
    </row>
    <row r="677" spans="1:6" ht="14.25">
      <c r="A677" s="127"/>
      <c r="B677" s="144"/>
      <c r="C677" s="161"/>
      <c r="D677" s="162"/>
      <c r="E677" s="234"/>
      <c r="F677" s="233"/>
    </row>
    <row r="678" spans="1:6" ht="14.25">
      <c r="A678" s="127" t="s">
        <v>381</v>
      </c>
      <c r="B678" s="144" t="s">
        <v>321</v>
      </c>
      <c r="C678" s="161" t="s">
        <v>224</v>
      </c>
      <c r="D678" s="162">
        <v>1</v>
      </c>
      <c r="E678" s="234">
        <v>0</v>
      </c>
      <c r="F678" s="233">
        <f>E678*D678</f>
        <v>0</v>
      </c>
    </row>
    <row r="679" spans="1:6" ht="14.25">
      <c r="A679" s="127"/>
      <c r="B679" s="144"/>
      <c r="C679" s="161"/>
      <c r="D679" s="162"/>
      <c r="E679" s="234"/>
      <c r="F679" s="233"/>
    </row>
    <row r="680" spans="1:6" ht="15">
      <c r="A680" s="126" t="s">
        <v>206</v>
      </c>
      <c r="B680" s="154" t="s">
        <v>207</v>
      </c>
      <c r="C680" s="161"/>
      <c r="D680" s="162"/>
      <c r="E680" s="234"/>
      <c r="F680" s="233"/>
    </row>
    <row r="681" spans="1:6" ht="42.75">
      <c r="A681" s="126"/>
      <c r="B681" s="144" t="s">
        <v>184</v>
      </c>
      <c r="C681" s="161"/>
      <c r="D681" s="162"/>
      <c r="E681" s="234"/>
      <c r="F681" s="233"/>
    </row>
    <row r="682" spans="1:6" ht="15">
      <c r="A682" s="126"/>
      <c r="B682" s="144"/>
      <c r="C682" s="161"/>
      <c r="D682" s="162"/>
      <c r="E682" s="234"/>
      <c r="F682" s="233"/>
    </row>
    <row r="683" spans="1:6" ht="14.25">
      <c r="A683" s="127" t="s">
        <v>382</v>
      </c>
      <c r="B683" s="144" t="s">
        <v>319</v>
      </c>
      <c r="C683" s="161" t="s">
        <v>224</v>
      </c>
      <c r="D683" s="162">
        <v>1</v>
      </c>
      <c r="E683" s="234">
        <v>0</v>
      </c>
      <c r="F683" s="233">
        <f>E683*D683</f>
        <v>0</v>
      </c>
    </row>
    <row r="684" spans="1:6" ht="14.25">
      <c r="A684" s="127"/>
      <c r="B684" s="144"/>
      <c r="C684" s="161"/>
      <c r="D684" s="162"/>
      <c r="E684" s="234"/>
      <c r="F684" s="233"/>
    </row>
    <row r="685" spans="1:6" ht="30">
      <c r="A685" s="127"/>
      <c r="B685" s="154" t="s">
        <v>215</v>
      </c>
      <c r="C685" s="161"/>
      <c r="D685" s="162"/>
      <c r="E685" s="233"/>
      <c r="F685" s="235">
        <f>SUM(F661:F684)</f>
        <v>0</v>
      </c>
    </row>
    <row r="686" spans="1:6" ht="15">
      <c r="A686" s="127"/>
      <c r="B686" s="154"/>
      <c r="C686" s="161"/>
      <c r="D686" s="162"/>
      <c r="E686" s="233"/>
      <c r="F686" s="235"/>
    </row>
    <row r="687" spans="1:6" ht="15">
      <c r="A687" s="126" t="s">
        <v>774</v>
      </c>
      <c r="B687" s="154" t="s">
        <v>861</v>
      </c>
      <c r="C687" s="161"/>
      <c r="D687" s="162"/>
      <c r="E687" s="233"/>
      <c r="F687" s="233"/>
    </row>
    <row r="688" spans="1:6" ht="15">
      <c r="A688" s="126"/>
      <c r="B688" s="154"/>
      <c r="C688" s="161"/>
      <c r="D688" s="162"/>
      <c r="E688" s="233"/>
      <c r="F688" s="233"/>
    </row>
    <row r="689" spans="1:6" ht="42.75">
      <c r="A689" s="127" t="s">
        <v>792</v>
      </c>
      <c r="B689" s="144" t="s">
        <v>942</v>
      </c>
      <c r="C689" s="161" t="s">
        <v>1130</v>
      </c>
      <c r="D689" s="162">
        <f>D629</f>
        <v>16.86</v>
      </c>
      <c r="E689" s="234">
        <v>0</v>
      </c>
      <c r="F689" s="233">
        <f>+D689*E689</f>
        <v>0</v>
      </c>
    </row>
    <row r="690" spans="1:6" ht="14.25">
      <c r="A690" s="127"/>
      <c r="B690" s="144"/>
      <c r="C690" s="161"/>
      <c r="D690" s="162"/>
      <c r="E690" s="233"/>
      <c r="F690" s="233"/>
    </row>
    <row r="691" spans="1:6" ht="14.25">
      <c r="A691" s="127" t="s">
        <v>793</v>
      </c>
      <c r="B691" s="144" t="s">
        <v>1267</v>
      </c>
      <c r="C691" s="161" t="s">
        <v>1130</v>
      </c>
      <c r="D691" s="162">
        <f>D689</f>
        <v>16.86</v>
      </c>
      <c r="E691" s="234">
        <v>0</v>
      </c>
      <c r="F691" s="233">
        <f>+D691*E691</f>
        <v>0</v>
      </c>
    </row>
    <row r="692" spans="1:6" ht="14.25">
      <c r="A692" s="127"/>
      <c r="B692" s="144"/>
      <c r="C692" s="161"/>
      <c r="D692" s="162"/>
      <c r="E692" s="233"/>
      <c r="F692" s="233"/>
    </row>
    <row r="693" spans="1:6" ht="14.25">
      <c r="A693" s="127" t="s">
        <v>794</v>
      </c>
      <c r="B693" s="144" t="s">
        <v>1268</v>
      </c>
      <c r="C693" s="161" t="s">
        <v>1130</v>
      </c>
      <c r="D693" s="162">
        <f>D691</f>
        <v>16.86</v>
      </c>
      <c r="E693" s="234">
        <v>0</v>
      </c>
      <c r="F693" s="233">
        <f>+D693*E693</f>
        <v>0</v>
      </c>
    </row>
    <row r="694" spans="1:6" ht="14.25">
      <c r="A694" s="127"/>
      <c r="B694" s="144"/>
      <c r="C694" s="161"/>
      <c r="D694" s="162"/>
      <c r="E694" s="233"/>
      <c r="F694" s="233"/>
    </row>
    <row r="695" spans="1:6" ht="14.25">
      <c r="A695" s="127" t="s">
        <v>795</v>
      </c>
      <c r="B695" s="144" t="s">
        <v>945</v>
      </c>
      <c r="C695" s="161" t="s">
        <v>225</v>
      </c>
      <c r="D695" s="162">
        <v>1</v>
      </c>
      <c r="E695" s="234">
        <v>0</v>
      </c>
      <c r="F695" s="233">
        <f>+D695*E695</f>
        <v>0</v>
      </c>
    </row>
    <row r="696" spans="1:6" ht="14.25">
      <c r="A696" s="127"/>
      <c r="B696" s="144"/>
      <c r="C696" s="161"/>
      <c r="D696" s="162"/>
      <c r="E696" s="234"/>
      <c r="F696" s="233"/>
    </row>
    <row r="697" spans="1:6" ht="15">
      <c r="A697" s="127"/>
      <c r="B697" s="154" t="s">
        <v>946</v>
      </c>
      <c r="C697" s="161"/>
      <c r="D697" s="162"/>
      <c r="E697" s="233"/>
      <c r="F697" s="235">
        <f>SUM(F689:F695)</f>
        <v>0</v>
      </c>
    </row>
    <row r="698" spans="1:6" ht="12.75">
      <c r="A698" s="101"/>
      <c r="B698" s="101"/>
      <c r="C698" s="101"/>
      <c r="D698" s="101"/>
      <c r="E698" s="238"/>
      <c r="F698" s="238"/>
    </row>
    <row r="699" spans="1:6" ht="15.75">
      <c r="A699" s="103">
        <v>8</v>
      </c>
      <c r="B699" s="103" t="s">
        <v>168</v>
      </c>
      <c r="C699" s="101"/>
      <c r="D699" s="101"/>
      <c r="E699" s="238"/>
      <c r="F699" s="238"/>
    </row>
    <row r="700" spans="1:6" ht="12.75">
      <c r="A700" s="101"/>
      <c r="B700" s="101"/>
      <c r="C700" s="101"/>
      <c r="D700" s="101"/>
      <c r="E700" s="238"/>
      <c r="F700" s="238"/>
    </row>
    <row r="701" spans="1:6" ht="15">
      <c r="A701" s="126" t="s">
        <v>802</v>
      </c>
      <c r="B701" s="154" t="s">
        <v>913</v>
      </c>
      <c r="C701" s="196"/>
      <c r="D701" s="196"/>
      <c r="E701" s="239"/>
      <c r="F701" s="235">
        <f>+F721</f>
        <v>0</v>
      </c>
    </row>
    <row r="702" spans="1:6" ht="15">
      <c r="A702" s="126" t="s">
        <v>803</v>
      </c>
      <c r="B702" s="154" t="s">
        <v>914</v>
      </c>
      <c r="C702" s="196"/>
      <c r="D702" s="196"/>
      <c r="E702" s="239"/>
      <c r="F702" s="235">
        <f>+F736</f>
        <v>0</v>
      </c>
    </row>
    <row r="703" spans="1:6" ht="30">
      <c r="A703" s="126" t="s">
        <v>804</v>
      </c>
      <c r="B703" s="154" t="s">
        <v>170</v>
      </c>
      <c r="C703" s="196"/>
      <c r="D703" s="196"/>
      <c r="E703" s="239"/>
      <c r="F703" s="235">
        <f>+F761</f>
        <v>0</v>
      </c>
    </row>
    <row r="704" spans="1:6" ht="15">
      <c r="A704" s="126" t="s">
        <v>805</v>
      </c>
      <c r="B704" s="154" t="s">
        <v>861</v>
      </c>
      <c r="C704" s="196"/>
      <c r="D704" s="196"/>
      <c r="E704" s="239"/>
      <c r="F704" s="235">
        <f>+F773</f>
        <v>0</v>
      </c>
    </row>
    <row r="705" spans="1:6" ht="15">
      <c r="A705" s="126"/>
      <c r="B705" s="154" t="s">
        <v>1071</v>
      </c>
      <c r="C705" s="196"/>
      <c r="D705" s="196"/>
      <c r="E705" s="239"/>
      <c r="F705" s="235">
        <f>SUM(F701:F704)</f>
        <v>0</v>
      </c>
    </row>
    <row r="706" spans="1:6" ht="14.25">
      <c r="A706" s="127"/>
      <c r="B706" s="144"/>
      <c r="C706" s="161"/>
      <c r="D706" s="161"/>
      <c r="E706" s="236"/>
      <c r="F706" s="233"/>
    </row>
    <row r="707" spans="1:6" ht="15">
      <c r="A707" s="126" t="s">
        <v>802</v>
      </c>
      <c r="B707" s="154" t="s">
        <v>1225</v>
      </c>
      <c r="C707" s="161"/>
      <c r="D707" s="162"/>
      <c r="E707" s="233"/>
      <c r="F707" s="233"/>
    </row>
    <row r="708" spans="1:6" ht="14.25">
      <c r="A708" s="127"/>
      <c r="B708" s="144"/>
      <c r="C708" s="161"/>
      <c r="D708" s="162"/>
      <c r="E708" s="233"/>
      <c r="F708" s="233"/>
    </row>
    <row r="709" spans="1:6" ht="14.25">
      <c r="A709" s="127" t="s">
        <v>807</v>
      </c>
      <c r="B709" s="144" t="s">
        <v>171</v>
      </c>
      <c r="C709" s="161" t="s">
        <v>1130</v>
      </c>
      <c r="D709" s="162">
        <v>48.1</v>
      </c>
      <c r="E709" s="234">
        <v>0</v>
      </c>
      <c r="F709" s="233">
        <f>+D709*E709</f>
        <v>0</v>
      </c>
    </row>
    <row r="710" spans="1:6" ht="14.25">
      <c r="A710" s="127"/>
      <c r="B710" s="153"/>
      <c r="C710" s="161"/>
      <c r="D710" s="162"/>
      <c r="E710" s="234"/>
      <c r="F710" s="233"/>
    </row>
    <row r="711" spans="1:6" ht="42.75">
      <c r="A711" s="127" t="s">
        <v>808</v>
      </c>
      <c r="B711" s="144" t="s">
        <v>917</v>
      </c>
      <c r="C711" s="161" t="s">
        <v>224</v>
      </c>
      <c r="D711" s="162">
        <v>6</v>
      </c>
      <c r="E711" s="234">
        <v>0</v>
      </c>
      <c r="F711" s="233">
        <f>+D711*E711</f>
        <v>0</v>
      </c>
    </row>
    <row r="712" spans="1:6" ht="14.25">
      <c r="A712" s="127"/>
      <c r="B712" s="144"/>
      <c r="C712" s="161"/>
      <c r="D712" s="162"/>
      <c r="E712" s="234"/>
      <c r="F712" s="233"/>
    </row>
    <row r="713" spans="1:6" ht="199.5">
      <c r="A713" s="127" t="s">
        <v>809</v>
      </c>
      <c r="B713" s="150" t="s">
        <v>919</v>
      </c>
      <c r="C713" s="161" t="s">
        <v>225</v>
      </c>
      <c r="D713" s="162">
        <v>1</v>
      </c>
      <c r="E713" s="234">
        <v>0</v>
      </c>
      <c r="F713" s="233">
        <f>+D713*E713</f>
        <v>0</v>
      </c>
    </row>
    <row r="714" spans="1:6" ht="14.25">
      <c r="A714" s="127"/>
      <c r="B714" s="144"/>
      <c r="C714" s="161"/>
      <c r="D714" s="163"/>
      <c r="E714" s="234"/>
      <c r="F714" s="233"/>
    </row>
    <row r="715" spans="1:6" s="158" customFormat="1" ht="57">
      <c r="A715" s="127" t="s">
        <v>810</v>
      </c>
      <c r="B715" s="144" t="s">
        <v>920</v>
      </c>
      <c r="C715" s="161" t="s">
        <v>225</v>
      </c>
      <c r="D715" s="162">
        <v>0.02</v>
      </c>
      <c r="E715" s="234">
        <v>0</v>
      </c>
      <c r="F715" s="233">
        <f>+D715*E715</f>
        <v>0</v>
      </c>
    </row>
    <row r="716" spans="1:6" s="158" customFormat="1" ht="14.25">
      <c r="A716" s="127"/>
      <c r="B716" s="144"/>
      <c r="C716" s="161"/>
      <c r="D716" s="162"/>
      <c r="E716" s="234"/>
      <c r="F716" s="233"/>
    </row>
    <row r="717" spans="1:6" s="158" customFormat="1" ht="171">
      <c r="A717" s="127" t="s">
        <v>811</v>
      </c>
      <c r="B717" s="150" t="s">
        <v>172</v>
      </c>
      <c r="C717" s="161" t="s">
        <v>225</v>
      </c>
      <c r="D717" s="162">
        <v>1</v>
      </c>
      <c r="E717" s="234">
        <v>0</v>
      </c>
      <c r="F717" s="233">
        <f>+D717*E717</f>
        <v>0</v>
      </c>
    </row>
    <row r="718" spans="1:6" s="158" customFormat="1" ht="14.25">
      <c r="A718" s="127"/>
      <c r="B718" s="144"/>
      <c r="C718" s="161"/>
      <c r="D718" s="162"/>
      <c r="E718" s="234"/>
      <c r="F718" s="233"/>
    </row>
    <row r="719" spans="1:6" s="158" customFormat="1" ht="142.5">
      <c r="A719" s="127" t="s">
        <v>812</v>
      </c>
      <c r="B719" s="150" t="s">
        <v>173</v>
      </c>
      <c r="C719" s="161" t="s">
        <v>224</v>
      </c>
      <c r="D719" s="162">
        <v>1</v>
      </c>
      <c r="E719" s="234">
        <v>0</v>
      </c>
      <c r="F719" s="233">
        <f>+D719*E719</f>
        <v>0</v>
      </c>
    </row>
    <row r="720" spans="1:6" s="158" customFormat="1" ht="14.25">
      <c r="A720" s="127"/>
      <c r="B720" s="144"/>
      <c r="C720" s="161"/>
      <c r="D720" s="162"/>
      <c r="E720" s="234"/>
      <c r="F720" s="233"/>
    </row>
    <row r="721" spans="1:6" s="158" customFormat="1" ht="15">
      <c r="A721" s="127"/>
      <c r="B721" s="154" t="s">
        <v>921</v>
      </c>
      <c r="C721" s="161"/>
      <c r="D721" s="162"/>
      <c r="E721" s="233"/>
      <c r="F721" s="235">
        <f>SUM(F709:F720)</f>
        <v>0</v>
      </c>
    </row>
    <row r="722" spans="1:6" s="158" customFormat="1" ht="15">
      <c r="A722" s="127"/>
      <c r="B722" s="154"/>
      <c r="C722" s="161"/>
      <c r="D722" s="162"/>
      <c r="E722" s="233"/>
      <c r="F722" s="235"/>
    </row>
    <row r="723" spans="1:6" s="158" customFormat="1" ht="15">
      <c r="A723" s="126" t="s">
        <v>803</v>
      </c>
      <c r="B723" s="154" t="s">
        <v>1245</v>
      </c>
      <c r="C723" s="161"/>
      <c r="D723" s="162"/>
      <c r="E723" s="233"/>
      <c r="F723" s="233"/>
    </row>
    <row r="724" spans="1:6" s="158" customFormat="1" ht="14.25">
      <c r="A724" s="127"/>
      <c r="B724" s="144"/>
      <c r="C724" s="161"/>
      <c r="D724" s="162"/>
      <c r="E724" s="233"/>
      <c r="F724" s="233"/>
    </row>
    <row r="725" spans="1:6" s="158" customFormat="1" ht="99.75">
      <c r="A725" s="127" t="s">
        <v>463</v>
      </c>
      <c r="B725" s="148" t="s">
        <v>322</v>
      </c>
      <c r="C725" s="161"/>
      <c r="D725" s="162"/>
      <c r="E725" s="233"/>
      <c r="F725" s="233"/>
    </row>
    <row r="726" spans="1:6" s="158" customFormat="1" ht="16.5">
      <c r="A726" s="127"/>
      <c r="B726" s="148" t="s">
        <v>1</v>
      </c>
      <c r="C726" s="161" t="s">
        <v>572</v>
      </c>
      <c r="D726" s="162">
        <v>25.3</v>
      </c>
      <c r="E726" s="234">
        <v>0</v>
      </c>
      <c r="F726" s="233">
        <f>E726*D726</f>
        <v>0</v>
      </c>
    </row>
    <row r="727" spans="1:6" s="158" customFormat="1" ht="14.25">
      <c r="A727" s="127"/>
      <c r="B727" s="144"/>
      <c r="C727" s="161"/>
      <c r="D727" s="162"/>
      <c r="E727" s="234"/>
      <c r="F727" s="233"/>
    </row>
    <row r="728" spans="1:6" s="158" customFormat="1" ht="16.5">
      <c r="A728" s="127"/>
      <c r="B728" s="148" t="s">
        <v>2</v>
      </c>
      <c r="C728" s="161" t="s">
        <v>572</v>
      </c>
      <c r="D728" s="162">
        <v>37.900000000000006</v>
      </c>
      <c r="E728" s="234">
        <v>0</v>
      </c>
      <c r="F728" s="233">
        <f>E728*D728</f>
        <v>0</v>
      </c>
    </row>
    <row r="729" spans="1:6" s="158" customFormat="1" ht="14.25">
      <c r="A729" s="127"/>
      <c r="B729" s="144"/>
      <c r="C729" s="161"/>
      <c r="D729" s="162"/>
      <c r="E729" s="234"/>
      <c r="F729" s="233"/>
    </row>
    <row r="730" spans="1:6" s="158" customFormat="1" ht="28.5">
      <c r="A730" s="127" t="s">
        <v>464</v>
      </c>
      <c r="B730" s="144" t="s">
        <v>175</v>
      </c>
      <c r="C730" s="161" t="s">
        <v>570</v>
      </c>
      <c r="D730" s="162">
        <v>27</v>
      </c>
      <c r="E730" s="234">
        <v>0</v>
      </c>
      <c r="F730" s="233">
        <f>E730*D730</f>
        <v>0</v>
      </c>
    </row>
    <row r="731" spans="1:6" s="158" customFormat="1" ht="14.25">
      <c r="A731" s="127"/>
      <c r="B731" s="144"/>
      <c r="C731" s="161"/>
      <c r="D731" s="162"/>
      <c r="E731" s="234"/>
      <c r="F731" s="233"/>
    </row>
    <row r="732" spans="1:6" s="158" customFormat="1" ht="71.25">
      <c r="A732" s="127" t="s">
        <v>465</v>
      </c>
      <c r="B732" s="148" t="s">
        <v>176</v>
      </c>
      <c r="C732" s="161" t="s">
        <v>572</v>
      </c>
      <c r="D732" s="162">
        <v>10.5</v>
      </c>
      <c r="E732" s="234">
        <v>0</v>
      </c>
      <c r="F732" s="233">
        <f>E732*D732</f>
        <v>0</v>
      </c>
    </row>
    <row r="733" spans="1:6" s="158" customFormat="1" ht="14.25">
      <c r="A733" s="127"/>
      <c r="B733" s="144"/>
      <c r="C733" s="161"/>
      <c r="D733" s="162"/>
      <c r="E733" s="234"/>
      <c r="F733" s="233"/>
    </row>
    <row r="734" spans="1:6" s="158" customFormat="1" ht="85.5">
      <c r="A734" s="127" t="s">
        <v>466</v>
      </c>
      <c r="B734" s="148" t="s">
        <v>930</v>
      </c>
      <c r="C734" s="161" t="s">
        <v>572</v>
      </c>
      <c r="D734" s="162">
        <v>36</v>
      </c>
      <c r="E734" s="234">
        <v>0</v>
      </c>
      <c r="F734" s="233">
        <f>+D734*E734</f>
        <v>0</v>
      </c>
    </row>
    <row r="735" spans="1:6" s="158" customFormat="1" ht="14.25">
      <c r="A735" s="127"/>
      <c r="B735" s="144"/>
      <c r="C735" s="161"/>
      <c r="D735" s="162"/>
      <c r="E735" s="234"/>
      <c r="F735" s="233"/>
    </row>
    <row r="736" spans="1:6" s="158" customFormat="1" ht="15">
      <c r="A736" s="127"/>
      <c r="B736" s="154" t="s">
        <v>932</v>
      </c>
      <c r="C736" s="161"/>
      <c r="D736" s="162"/>
      <c r="E736" s="233"/>
      <c r="F736" s="235">
        <f>SUM(F725:F735)</f>
        <v>0</v>
      </c>
    </row>
    <row r="737" spans="1:6" s="158" customFormat="1" ht="14.25">
      <c r="A737" s="127"/>
      <c r="B737" s="144"/>
      <c r="C737" s="161"/>
      <c r="D737" s="162"/>
      <c r="E737" s="233"/>
      <c r="F737" s="233"/>
    </row>
    <row r="738" spans="1:6" s="158" customFormat="1" ht="30">
      <c r="A738" s="126" t="s">
        <v>804</v>
      </c>
      <c r="B738" s="154" t="s">
        <v>170</v>
      </c>
      <c r="C738" s="161"/>
      <c r="D738" s="162"/>
      <c r="E738" s="233"/>
      <c r="F738" s="233"/>
    </row>
    <row r="739" spans="1:6" s="158" customFormat="1" ht="15">
      <c r="A739" s="126"/>
      <c r="B739" s="154"/>
      <c r="C739" s="161"/>
      <c r="D739" s="162"/>
      <c r="E739" s="233"/>
      <c r="F739" s="233"/>
    </row>
    <row r="740" spans="1:6" s="158" customFormat="1" ht="15">
      <c r="A740" s="126" t="s">
        <v>177</v>
      </c>
      <c r="B740" s="154" t="s">
        <v>178</v>
      </c>
      <c r="C740" s="161"/>
      <c r="D740" s="162"/>
      <c r="E740" s="233"/>
      <c r="F740" s="233"/>
    </row>
    <row r="741" spans="1:6" s="158" customFormat="1" ht="61.5">
      <c r="A741" s="127" t="s">
        <v>467</v>
      </c>
      <c r="B741" s="144" t="s">
        <v>323</v>
      </c>
      <c r="C741" s="161" t="s">
        <v>1130</v>
      </c>
      <c r="D741" s="162">
        <f>D709</f>
        <v>48.1</v>
      </c>
      <c r="E741" s="234">
        <v>0</v>
      </c>
      <c r="F741" s="233">
        <f>+D741*E741</f>
        <v>0</v>
      </c>
    </row>
    <row r="742" spans="1:6" s="158" customFormat="1" ht="14.25">
      <c r="A742" s="127"/>
      <c r="B742" s="144"/>
      <c r="C742" s="161"/>
      <c r="D742" s="162"/>
      <c r="E742" s="234"/>
      <c r="F742" s="233"/>
    </row>
    <row r="743" spans="1:6" s="158" customFormat="1" ht="42.75">
      <c r="A743" s="127" t="s">
        <v>468</v>
      </c>
      <c r="B743" s="144" t="s">
        <v>180</v>
      </c>
      <c r="C743" s="161"/>
      <c r="D743" s="162"/>
      <c r="E743" s="236" t="s">
        <v>181</v>
      </c>
      <c r="F743" s="233">
        <f>SUM(F741:F742)*E743</f>
        <v>0</v>
      </c>
    </row>
    <row r="744" spans="1:6" s="158" customFormat="1" ht="14.25">
      <c r="A744" s="127"/>
      <c r="B744" s="144"/>
      <c r="C744" s="161"/>
      <c r="D744" s="162"/>
      <c r="E744" s="234"/>
      <c r="F744" s="233"/>
    </row>
    <row r="745" spans="1:6" s="158" customFormat="1" ht="15">
      <c r="A745" s="126" t="s">
        <v>182</v>
      </c>
      <c r="B745" s="154" t="s">
        <v>183</v>
      </c>
      <c r="C745" s="161"/>
      <c r="D745" s="162"/>
      <c r="E745" s="234"/>
      <c r="F745" s="233"/>
    </row>
    <row r="746" spans="1:6" s="158" customFormat="1" ht="42.75">
      <c r="A746" s="127"/>
      <c r="B746" s="144" t="s">
        <v>184</v>
      </c>
      <c r="C746" s="161"/>
      <c r="D746" s="162"/>
      <c r="E746" s="234"/>
      <c r="F746" s="233"/>
    </row>
    <row r="747" spans="1:6" s="158" customFormat="1" ht="14.25">
      <c r="A747" s="127"/>
      <c r="B747" s="144"/>
      <c r="C747" s="161"/>
      <c r="D747" s="162"/>
      <c r="E747" s="234"/>
      <c r="F747" s="233"/>
    </row>
    <row r="748" spans="1:6" s="158" customFormat="1" ht="18.75">
      <c r="A748" s="127" t="s">
        <v>469</v>
      </c>
      <c r="B748" s="144" t="s">
        <v>1284</v>
      </c>
      <c r="C748" s="161" t="s">
        <v>224</v>
      </c>
      <c r="D748" s="162">
        <v>5</v>
      </c>
      <c r="E748" s="234">
        <v>0</v>
      </c>
      <c r="F748" s="233">
        <f>E748*D748</f>
        <v>0</v>
      </c>
    </row>
    <row r="749" spans="1:6" s="158" customFormat="1" ht="14.25">
      <c r="A749" s="127"/>
      <c r="B749" s="144"/>
      <c r="C749" s="161"/>
      <c r="D749" s="162"/>
      <c r="E749" s="234"/>
      <c r="F749" s="233"/>
    </row>
    <row r="750" spans="1:6" s="158" customFormat="1" ht="18.75">
      <c r="A750" s="127" t="s">
        <v>470</v>
      </c>
      <c r="B750" s="144" t="s">
        <v>1285</v>
      </c>
      <c r="C750" s="161" t="s">
        <v>224</v>
      </c>
      <c r="D750" s="162">
        <v>4</v>
      </c>
      <c r="E750" s="234">
        <v>0</v>
      </c>
      <c r="F750" s="233">
        <f>E750*D750</f>
        <v>0</v>
      </c>
    </row>
    <row r="751" spans="1:6" s="158" customFormat="1" ht="14.25">
      <c r="A751" s="127"/>
      <c r="B751" s="144"/>
      <c r="C751" s="161"/>
      <c r="D751" s="162"/>
      <c r="E751" s="234"/>
      <c r="F751" s="233"/>
    </row>
    <row r="752" spans="1:6" s="158" customFormat="1" ht="18.75">
      <c r="A752" s="127" t="s">
        <v>975</v>
      </c>
      <c r="B752" s="144" t="s">
        <v>324</v>
      </c>
      <c r="C752" s="161" t="s">
        <v>224</v>
      </c>
      <c r="D752" s="162">
        <v>1</v>
      </c>
      <c r="E752" s="234">
        <v>0</v>
      </c>
      <c r="F752" s="233">
        <f>E752*D752</f>
        <v>0</v>
      </c>
    </row>
    <row r="753" spans="1:6" s="158" customFormat="1" ht="14.25">
      <c r="A753" s="127"/>
      <c r="B753" s="144"/>
      <c r="C753" s="161"/>
      <c r="D753" s="162"/>
      <c r="E753" s="234"/>
      <c r="F753" s="233"/>
    </row>
    <row r="754" spans="1:6" s="158" customFormat="1" ht="18.75">
      <c r="A754" s="127" t="s">
        <v>976</v>
      </c>
      <c r="B754" s="144" t="s">
        <v>325</v>
      </c>
      <c r="C754" s="161" t="s">
        <v>224</v>
      </c>
      <c r="D754" s="162">
        <v>1</v>
      </c>
      <c r="E754" s="234">
        <v>0</v>
      </c>
      <c r="F754" s="233">
        <f>E754*D754</f>
        <v>0</v>
      </c>
    </row>
    <row r="755" spans="1:6" s="158" customFormat="1" ht="14.25">
      <c r="A755" s="127"/>
      <c r="B755" s="144"/>
      <c r="C755" s="161"/>
      <c r="D755" s="162"/>
      <c r="E755" s="234"/>
      <c r="F755" s="233"/>
    </row>
    <row r="756" spans="1:6" s="158" customFormat="1" ht="15">
      <c r="A756" s="126" t="s">
        <v>206</v>
      </c>
      <c r="B756" s="154" t="s">
        <v>207</v>
      </c>
      <c r="C756" s="161"/>
      <c r="D756" s="162"/>
      <c r="E756" s="234"/>
      <c r="F756" s="233"/>
    </row>
    <row r="757" spans="1:6" s="158" customFormat="1" ht="42.75">
      <c r="A757" s="126"/>
      <c r="B757" s="144" t="s">
        <v>184</v>
      </c>
      <c r="C757" s="161"/>
      <c r="D757" s="162"/>
      <c r="E757" s="234"/>
      <c r="F757" s="233"/>
    </row>
    <row r="758" spans="1:6" s="158" customFormat="1" ht="15">
      <c r="A758" s="126"/>
      <c r="B758" s="144"/>
      <c r="C758" s="161"/>
      <c r="D758" s="162"/>
      <c r="E758" s="234"/>
      <c r="F758" s="233"/>
    </row>
    <row r="759" spans="1:6" s="158" customFormat="1" ht="18.75">
      <c r="A759" s="127" t="s">
        <v>977</v>
      </c>
      <c r="B759" s="144" t="s">
        <v>326</v>
      </c>
      <c r="C759" s="161" t="s">
        <v>224</v>
      </c>
      <c r="D759" s="162">
        <v>1</v>
      </c>
      <c r="E759" s="234">
        <v>0</v>
      </c>
      <c r="F759" s="233">
        <f>E759*D759</f>
        <v>0</v>
      </c>
    </row>
    <row r="760" spans="1:6" s="158" customFormat="1" ht="14.25">
      <c r="A760" s="127"/>
      <c r="B760" s="144"/>
      <c r="C760" s="161"/>
      <c r="D760" s="162"/>
      <c r="E760" s="234"/>
      <c r="F760" s="233"/>
    </row>
    <row r="761" spans="1:6" s="158" customFormat="1" ht="30">
      <c r="A761" s="127"/>
      <c r="B761" s="154" t="s">
        <v>215</v>
      </c>
      <c r="C761" s="161"/>
      <c r="D761" s="162"/>
      <c r="E761" s="233"/>
      <c r="F761" s="235">
        <f>SUM(F741:F760)</f>
        <v>0</v>
      </c>
    </row>
    <row r="762" spans="1:6" s="158" customFormat="1" ht="15">
      <c r="A762" s="127"/>
      <c r="B762" s="154"/>
      <c r="C762" s="161"/>
      <c r="D762" s="162"/>
      <c r="E762" s="233"/>
      <c r="F762" s="235"/>
    </row>
    <row r="763" spans="1:6" s="158" customFormat="1" ht="15">
      <c r="A763" s="126" t="s">
        <v>805</v>
      </c>
      <c r="B763" s="154" t="s">
        <v>861</v>
      </c>
      <c r="C763" s="161"/>
      <c r="D763" s="162"/>
      <c r="E763" s="233"/>
      <c r="F763" s="233"/>
    </row>
    <row r="764" spans="1:6" s="158" customFormat="1" ht="15">
      <c r="A764" s="126"/>
      <c r="B764" s="154"/>
      <c r="C764" s="161"/>
      <c r="D764" s="162"/>
      <c r="E764" s="233"/>
      <c r="F764" s="233"/>
    </row>
    <row r="765" spans="1:6" s="158" customFormat="1" ht="42.75">
      <c r="A765" s="127" t="s">
        <v>471</v>
      </c>
      <c r="B765" s="144" t="s">
        <v>942</v>
      </c>
      <c r="C765" s="161" t="s">
        <v>1130</v>
      </c>
      <c r="D765" s="162">
        <f>D709</f>
        <v>48.1</v>
      </c>
      <c r="E765" s="234">
        <v>0</v>
      </c>
      <c r="F765" s="233">
        <f>+D765*E765</f>
        <v>0</v>
      </c>
    </row>
    <row r="766" spans="1:6" s="158" customFormat="1" ht="14.25">
      <c r="A766" s="127"/>
      <c r="B766" s="144"/>
      <c r="C766" s="161"/>
      <c r="D766" s="162"/>
      <c r="E766" s="233"/>
      <c r="F766" s="233"/>
    </row>
    <row r="767" spans="1:6" s="158" customFormat="1" ht="14.25">
      <c r="A767" s="127" t="s">
        <v>472</v>
      </c>
      <c r="B767" s="144" t="s">
        <v>1267</v>
      </c>
      <c r="C767" s="161" t="s">
        <v>1130</v>
      </c>
      <c r="D767" s="162">
        <f>D765</f>
        <v>48.1</v>
      </c>
      <c r="E767" s="234">
        <v>0</v>
      </c>
      <c r="F767" s="233">
        <f>+D767*E767</f>
        <v>0</v>
      </c>
    </row>
    <row r="768" spans="1:6" s="158" customFormat="1" ht="14.25">
      <c r="A768" s="127"/>
      <c r="B768" s="144"/>
      <c r="C768" s="161"/>
      <c r="D768" s="162"/>
      <c r="E768" s="233"/>
      <c r="F768" s="233"/>
    </row>
    <row r="769" spans="1:6" s="158" customFormat="1" ht="14.25">
      <c r="A769" s="127" t="s">
        <v>473</v>
      </c>
      <c r="B769" s="144" t="s">
        <v>1268</v>
      </c>
      <c r="C769" s="161" t="s">
        <v>1130</v>
      </c>
      <c r="D769" s="162">
        <f>D767</f>
        <v>48.1</v>
      </c>
      <c r="E769" s="234">
        <v>0</v>
      </c>
      <c r="F769" s="233">
        <f>+D769*E769</f>
        <v>0</v>
      </c>
    </row>
    <row r="770" spans="1:6" s="158" customFormat="1" ht="14.25">
      <c r="A770" s="127"/>
      <c r="B770" s="144"/>
      <c r="C770" s="161"/>
      <c r="D770" s="162"/>
      <c r="E770" s="233"/>
      <c r="F770" s="233"/>
    </row>
    <row r="771" spans="1:6" s="158" customFormat="1" ht="14.25">
      <c r="A771" s="127" t="s">
        <v>475</v>
      </c>
      <c r="B771" s="144" t="s">
        <v>945</v>
      </c>
      <c r="C771" s="161" t="s">
        <v>225</v>
      </c>
      <c r="D771" s="162">
        <v>1</v>
      </c>
      <c r="E771" s="234">
        <v>0</v>
      </c>
      <c r="F771" s="233">
        <f>+D771*E771</f>
        <v>0</v>
      </c>
    </row>
    <row r="772" spans="1:6" s="158" customFormat="1" ht="14.25">
      <c r="A772" s="127"/>
      <c r="B772" s="144"/>
      <c r="C772" s="161"/>
      <c r="D772" s="162"/>
      <c r="E772" s="234"/>
      <c r="F772" s="233"/>
    </row>
    <row r="773" spans="1:6" s="158" customFormat="1" ht="15">
      <c r="A773" s="127"/>
      <c r="B773" s="154" t="s">
        <v>946</v>
      </c>
      <c r="C773" s="161"/>
      <c r="D773" s="162"/>
      <c r="E773" s="233"/>
      <c r="F773" s="235">
        <f>SUM(F765:F771)</f>
        <v>0</v>
      </c>
    </row>
    <row r="774" spans="1:6" s="158" customFormat="1" ht="12.75">
      <c r="A774" s="101"/>
      <c r="B774" s="101"/>
      <c r="C774" s="101"/>
      <c r="D774" s="101"/>
      <c r="E774" s="238"/>
      <c r="F774" s="238"/>
    </row>
    <row r="775" spans="1:6" ht="12.75">
      <c r="A775" s="101"/>
      <c r="B775" s="101"/>
      <c r="C775" s="101"/>
      <c r="D775" s="101"/>
      <c r="E775" s="238"/>
      <c r="F775" s="238"/>
    </row>
    <row r="776" spans="1:6" ht="12.75">
      <c r="A776" s="101"/>
      <c r="B776" s="101"/>
      <c r="C776" s="101"/>
      <c r="D776" s="101"/>
      <c r="E776" s="238"/>
      <c r="F776" s="238"/>
    </row>
    <row r="777" spans="1:6" ht="12.75">
      <c r="A777" s="101"/>
      <c r="B777" s="101"/>
      <c r="C777" s="101"/>
      <c r="D777" s="101"/>
      <c r="E777" s="238"/>
      <c r="F777" s="238"/>
    </row>
    <row r="778" spans="1:6" ht="12.75">
      <c r="A778" s="101"/>
      <c r="B778" s="101"/>
      <c r="C778" s="101"/>
      <c r="D778" s="101"/>
      <c r="E778" s="238"/>
      <c r="F778" s="238"/>
    </row>
    <row r="779" spans="1:6" ht="12.75">
      <c r="A779" s="101"/>
      <c r="B779" s="101"/>
      <c r="C779" s="101"/>
      <c r="D779" s="101"/>
      <c r="E779" s="238"/>
      <c r="F779" s="238"/>
    </row>
    <row r="780" spans="1:6" ht="12.75">
      <c r="A780" s="101"/>
      <c r="B780" s="101"/>
      <c r="C780" s="101"/>
      <c r="D780" s="101"/>
      <c r="E780" s="238"/>
      <c r="F780" s="238"/>
    </row>
    <row r="781" spans="1:6" ht="12.75">
      <c r="A781" s="101"/>
      <c r="B781" s="101"/>
      <c r="C781" s="101"/>
      <c r="D781" s="101"/>
      <c r="E781" s="238"/>
      <c r="F781" s="238"/>
    </row>
    <row r="782" spans="1:6" ht="12.75">
      <c r="A782" s="101"/>
      <c r="B782" s="101"/>
      <c r="C782" s="101"/>
      <c r="D782" s="101"/>
      <c r="E782" s="238"/>
      <c r="F782" s="238"/>
    </row>
    <row r="783" spans="1:6" ht="12.75">
      <c r="A783" s="101"/>
      <c r="B783" s="101"/>
      <c r="C783" s="101"/>
      <c r="D783" s="101"/>
      <c r="E783" s="238"/>
      <c r="F783" s="238"/>
    </row>
    <row r="784" spans="1:6" ht="12.75">
      <c r="A784" s="101"/>
      <c r="B784" s="101"/>
      <c r="C784" s="101"/>
      <c r="D784" s="101"/>
      <c r="E784" s="238"/>
      <c r="F784" s="238"/>
    </row>
    <row r="785" spans="1:6" ht="12.75">
      <c r="A785" s="101"/>
      <c r="B785" s="101"/>
      <c r="C785" s="101"/>
      <c r="D785" s="101"/>
      <c r="E785" s="238"/>
      <c r="F785" s="238"/>
    </row>
    <row r="786" spans="1:6" ht="12.75">
      <c r="A786" s="101"/>
      <c r="B786" s="101"/>
      <c r="C786" s="101"/>
      <c r="D786" s="101"/>
      <c r="E786" s="238"/>
      <c r="F786" s="238"/>
    </row>
    <row r="787" spans="1:6" ht="12.75">
      <c r="A787" s="101"/>
      <c r="B787" s="101"/>
      <c r="C787" s="101"/>
      <c r="D787" s="101"/>
      <c r="E787" s="238"/>
      <c r="F787" s="238"/>
    </row>
    <row r="788" spans="1:6" ht="12.75">
      <c r="A788" s="101"/>
      <c r="B788" s="101"/>
      <c r="C788" s="101"/>
      <c r="D788" s="101"/>
      <c r="E788" s="238"/>
      <c r="F788" s="238"/>
    </row>
    <row r="789" spans="1:6" ht="12.75">
      <c r="A789" s="101"/>
      <c r="B789" s="101"/>
      <c r="C789" s="101"/>
      <c r="D789" s="101"/>
      <c r="E789" s="238"/>
      <c r="F789" s="238"/>
    </row>
    <row r="790" spans="1:6" ht="12.75">
      <c r="A790" s="101"/>
      <c r="B790" s="101"/>
      <c r="C790" s="101"/>
      <c r="D790" s="101"/>
      <c r="E790" s="238"/>
      <c r="F790" s="238"/>
    </row>
    <row r="791" spans="1:6" ht="12.75">
      <c r="A791" s="101"/>
      <c r="B791" s="101"/>
      <c r="C791" s="101"/>
      <c r="D791" s="101"/>
      <c r="E791" s="238"/>
      <c r="F791" s="238"/>
    </row>
  </sheetData>
  <sheetProtection password="CBB9" sheet="1"/>
  <printOptions/>
  <pageMargins left="0.7395833333333334" right="0.25"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534"/>
  <sheetViews>
    <sheetView view="pageLayout" zoomScale="0" zoomScalePageLayoutView="0" workbookViewId="0" topLeftCell="A3">
      <selection activeCell="A532" sqref="A532"/>
    </sheetView>
  </sheetViews>
  <sheetFormatPr defaultColWidth="9.00390625" defaultRowHeight="12.75"/>
  <cols>
    <col min="2" max="2" width="40.125" style="0" customWidth="1"/>
    <col min="5" max="6" width="12.75390625" style="0" customWidth="1"/>
  </cols>
  <sheetData>
    <row r="1" spans="1:6" ht="20.25">
      <c r="A1" s="21">
        <v>7</v>
      </c>
      <c r="B1" s="21" t="s">
        <v>383</v>
      </c>
      <c r="C1" s="9"/>
      <c r="D1" s="2"/>
      <c r="E1" s="2"/>
      <c r="F1" s="2"/>
    </row>
    <row r="2" spans="1:6" ht="12.75">
      <c r="A2" s="3"/>
      <c r="B2" s="4"/>
      <c r="C2" s="5"/>
      <c r="D2" s="6"/>
      <c r="E2" s="6"/>
      <c r="F2" s="6"/>
    </row>
    <row r="3" spans="1:6" ht="15">
      <c r="A3" s="10">
        <v>1</v>
      </c>
      <c r="B3" s="92" t="s">
        <v>384</v>
      </c>
      <c r="C3" s="5"/>
      <c r="D3" s="6"/>
      <c r="E3" s="6"/>
      <c r="F3" s="137">
        <f>F21</f>
        <v>17475.109999999997</v>
      </c>
    </row>
    <row r="4" spans="1:6" ht="15">
      <c r="A4" s="10">
        <v>2</v>
      </c>
      <c r="B4" s="92" t="s">
        <v>385</v>
      </c>
      <c r="C4" s="5"/>
      <c r="D4" s="6"/>
      <c r="E4" s="6"/>
      <c r="F4" s="137">
        <f>F90</f>
        <v>17415.322</v>
      </c>
    </row>
    <row r="5" spans="1:6" ht="15">
      <c r="A5" s="10">
        <v>3</v>
      </c>
      <c r="B5" s="92" t="s">
        <v>386</v>
      </c>
      <c r="C5" s="5"/>
      <c r="D5" s="6"/>
      <c r="E5" s="6"/>
      <c r="F5" s="137">
        <f>F160</f>
        <v>3140.5999999999995</v>
      </c>
    </row>
    <row r="6" spans="1:6" ht="15">
      <c r="A6" s="10">
        <v>4</v>
      </c>
      <c r="B6" s="92" t="s">
        <v>387</v>
      </c>
      <c r="C6" s="5"/>
      <c r="D6" s="6"/>
      <c r="E6" s="6"/>
      <c r="F6" s="137">
        <f>F221</f>
        <v>6796.562</v>
      </c>
    </row>
    <row r="7" spans="1:6" ht="15">
      <c r="A7" s="10">
        <v>5</v>
      </c>
      <c r="B7" s="92" t="s">
        <v>388</v>
      </c>
      <c r="C7" s="5"/>
      <c r="D7" s="6"/>
      <c r="E7" s="6"/>
      <c r="F7" s="137">
        <f>F290</f>
        <v>9870.479</v>
      </c>
    </row>
    <row r="8" spans="1:6" ht="15">
      <c r="A8" s="10">
        <v>6</v>
      </c>
      <c r="B8" s="92" t="s">
        <v>389</v>
      </c>
      <c r="C8" s="5"/>
      <c r="D8" s="6"/>
      <c r="E8" s="6"/>
      <c r="F8" s="137">
        <f>F359</f>
        <v>1565.1679999999997</v>
      </c>
    </row>
    <row r="9" spans="1:6" ht="15">
      <c r="A9" s="10">
        <v>7</v>
      </c>
      <c r="B9" s="92" t="s">
        <v>390</v>
      </c>
      <c r="C9" s="5"/>
      <c r="D9" s="6"/>
      <c r="E9" s="6"/>
      <c r="F9" s="137">
        <f>F420</f>
        <v>1529.04</v>
      </c>
    </row>
    <row r="10" spans="1:6" ht="15">
      <c r="A10" s="10">
        <v>8</v>
      </c>
      <c r="B10" s="92" t="s">
        <v>391</v>
      </c>
      <c r="C10" s="12"/>
      <c r="D10" s="42"/>
      <c r="E10" s="42"/>
      <c r="F10" s="137">
        <f>F481</f>
        <v>785.2249999999999</v>
      </c>
    </row>
    <row r="11" spans="1:6" ht="15">
      <c r="A11" s="10"/>
      <c r="B11" s="92" t="s">
        <v>900</v>
      </c>
      <c r="C11" s="12"/>
      <c r="D11" s="42"/>
      <c r="E11" s="42"/>
      <c r="F11" s="137">
        <f>(F3+F4+F5+F6+F7+F8+F9+F10)*0.1</f>
        <v>5857.750599999999</v>
      </c>
    </row>
    <row r="12" spans="1:6" ht="15">
      <c r="A12" s="10"/>
      <c r="B12" s="11"/>
      <c r="C12" s="12"/>
      <c r="D12" s="42"/>
      <c r="E12" s="42"/>
      <c r="F12" s="42"/>
    </row>
    <row r="13" spans="1:6" ht="15.75">
      <c r="A13" s="10"/>
      <c r="B13" s="15" t="s">
        <v>392</v>
      </c>
      <c r="C13" s="13"/>
      <c r="D13" s="14"/>
      <c r="E13" s="14"/>
      <c r="F13" s="14">
        <f>SUM(F3:F12)</f>
        <v>64435.25659999999</v>
      </c>
    </row>
    <row r="16" spans="1:2" ht="15.75">
      <c r="A16" s="165">
        <v>1</v>
      </c>
      <c r="B16" s="15" t="s">
        <v>384</v>
      </c>
    </row>
    <row r="18" spans="1:6" ht="15">
      <c r="A18" s="126" t="s">
        <v>226</v>
      </c>
      <c r="B18" s="142" t="s">
        <v>913</v>
      </c>
      <c r="C18" s="263"/>
      <c r="D18" s="263"/>
      <c r="E18" s="263"/>
      <c r="F18" s="146">
        <f>+F27</f>
        <v>368</v>
      </c>
    </row>
    <row r="19" spans="1:6" ht="15">
      <c r="A19" s="126" t="s">
        <v>228</v>
      </c>
      <c r="B19" s="142" t="s">
        <v>914</v>
      </c>
      <c r="C19" s="263"/>
      <c r="D19" s="263"/>
      <c r="E19" s="263"/>
      <c r="F19" s="146">
        <f>+F42</f>
        <v>692.37</v>
      </c>
    </row>
    <row r="20" spans="1:6" ht="30">
      <c r="A20" s="126" t="s">
        <v>229</v>
      </c>
      <c r="B20" s="142" t="s">
        <v>170</v>
      </c>
      <c r="C20" s="263"/>
      <c r="D20" s="263"/>
      <c r="E20" s="263"/>
      <c r="F20" s="146">
        <f>+F83</f>
        <v>16414.739999999998</v>
      </c>
    </row>
    <row r="21" spans="1:6" ht="15">
      <c r="A21" s="126"/>
      <c r="B21" s="142" t="s">
        <v>1071</v>
      </c>
      <c r="C21" s="263"/>
      <c r="D21" s="263"/>
      <c r="E21" s="263"/>
      <c r="F21" s="146">
        <f>SUM(F18:F20)</f>
        <v>17475.109999999997</v>
      </c>
    </row>
    <row r="22" spans="1:6" ht="15">
      <c r="A22" s="126"/>
      <c r="B22" s="142"/>
      <c r="C22" s="147"/>
      <c r="D22" s="147"/>
      <c r="E22" s="147"/>
      <c r="F22" s="146"/>
    </row>
    <row r="23" spans="1:6" ht="15">
      <c r="A23" s="126" t="s">
        <v>226</v>
      </c>
      <c r="B23" s="142" t="s">
        <v>1225</v>
      </c>
      <c r="C23" s="143"/>
      <c r="D23" s="141"/>
      <c r="E23" s="141"/>
      <c r="F23" s="141"/>
    </row>
    <row r="24" spans="1:6" ht="14.25">
      <c r="A24" s="127"/>
      <c r="B24" s="140"/>
      <c r="C24" s="143"/>
      <c r="D24" s="141"/>
      <c r="E24" s="141"/>
      <c r="F24" s="141"/>
    </row>
    <row r="25" spans="1:6" ht="28.5">
      <c r="A25" s="127" t="s">
        <v>237</v>
      </c>
      <c r="B25" s="140" t="s">
        <v>917</v>
      </c>
      <c r="C25" s="143" t="s">
        <v>224</v>
      </c>
      <c r="D25" s="141">
        <v>32</v>
      </c>
      <c r="E25" s="145">
        <v>11.5</v>
      </c>
      <c r="F25" s="141">
        <f>+D25*E25</f>
        <v>368</v>
      </c>
    </row>
    <row r="26" spans="1:6" ht="14.25">
      <c r="A26" s="127"/>
      <c r="B26" s="140"/>
      <c r="C26" s="143"/>
      <c r="D26" s="141"/>
      <c r="E26" s="145"/>
      <c r="F26" s="141"/>
    </row>
    <row r="27" spans="1:6" ht="15">
      <c r="A27" s="127"/>
      <c r="B27" s="142" t="s">
        <v>921</v>
      </c>
      <c r="C27" s="143"/>
      <c r="D27" s="141"/>
      <c r="E27" s="141"/>
      <c r="F27" s="146">
        <f>SUM(F25:F26)</f>
        <v>368</v>
      </c>
    </row>
    <row r="28" spans="1:6" ht="15">
      <c r="A28" s="127"/>
      <c r="B28" s="142"/>
      <c r="C28" s="143"/>
      <c r="D28" s="141"/>
      <c r="E28" s="141"/>
      <c r="F28" s="146"/>
    </row>
    <row r="29" spans="1:6" ht="15">
      <c r="A29" s="126" t="s">
        <v>228</v>
      </c>
      <c r="B29" s="142" t="s">
        <v>1245</v>
      </c>
      <c r="C29" s="143"/>
      <c r="D29" s="141"/>
      <c r="E29" s="141"/>
      <c r="F29" s="141"/>
    </row>
    <row r="30" spans="1:6" ht="14.25">
      <c r="A30" s="127"/>
      <c r="B30" s="140"/>
      <c r="C30" s="143"/>
      <c r="D30" s="141"/>
      <c r="E30" s="141"/>
      <c r="F30" s="141"/>
    </row>
    <row r="31" spans="1:6" ht="99.75">
      <c r="A31" s="127" t="s">
        <v>246</v>
      </c>
      <c r="B31" s="148" t="s">
        <v>393</v>
      </c>
      <c r="C31" s="143"/>
      <c r="D31" s="141"/>
      <c r="E31" s="141"/>
      <c r="F31" s="141"/>
    </row>
    <row r="32" spans="1:6" ht="16.5">
      <c r="A32" s="127"/>
      <c r="B32" s="148" t="s">
        <v>1272</v>
      </c>
      <c r="C32" s="143" t="s">
        <v>572</v>
      </c>
      <c r="D32" s="141">
        <v>21</v>
      </c>
      <c r="E32" s="145">
        <v>4.75</v>
      </c>
      <c r="F32" s="141">
        <f>E32*D32</f>
        <v>99.75</v>
      </c>
    </row>
    <row r="33" spans="1:6" ht="14.25">
      <c r="A33" s="127"/>
      <c r="B33" s="140"/>
      <c r="C33" s="143"/>
      <c r="D33" s="141"/>
      <c r="E33" s="145"/>
      <c r="F33" s="141"/>
    </row>
    <row r="34" spans="1:6" ht="16.5">
      <c r="A34" s="127"/>
      <c r="B34" s="148" t="s">
        <v>1273</v>
      </c>
      <c r="C34" s="143" t="s">
        <v>572</v>
      </c>
      <c r="D34" s="141">
        <v>21</v>
      </c>
      <c r="E34" s="145">
        <v>5.52</v>
      </c>
      <c r="F34" s="141">
        <f>E34*D34</f>
        <v>115.91999999999999</v>
      </c>
    </row>
    <row r="35" spans="1:6" ht="14.25">
      <c r="A35" s="127"/>
      <c r="B35" s="140"/>
      <c r="C35" s="143"/>
      <c r="D35" s="141"/>
      <c r="E35" s="145"/>
      <c r="F35" s="141"/>
    </row>
    <row r="36" spans="1:6" ht="28.5">
      <c r="A36" s="127" t="s">
        <v>247</v>
      </c>
      <c r="B36" s="140" t="s">
        <v>175</v>
      </c>
      <c r="C36" s="143" t="s">
        <v>570</v>
      </c>
      <c r="D36" s="141">
        <v>23.5</v>
      </c>
      <c r="E36" s="145">
        <v>0.4</v>
      </c>
      <c r="F36" s="141">
        <f>E36*D36</f>
        <v>9.4</v>
      </c>
    </row>
    <row r="37" spans="1:6" ht="14.25">
      <c r="A37" s="127"/>
      <c r="B37" s="144"/>
      <c r="C37" s="143"/>
      <c r="D37" s="141"/>
      <c r="E37" s="145"/>
      <c r="F37" s="141"/>
    </row>
    <row r="38" spans="1:6" ht="71.25">
      <c r="A38" s="127" t="s">
        <v>248</v>
      </c>
      <c r="B38" s="148" t="s">
        <v>176</v>
      </c>
      <c r="C38" s="143" t="s">
        <v>572</v>
      </c>
      <c r="D38" s="141">
        <v>7.5</v>
      </c>
      <c r="E38" s="145">
        <v>18.4</v>
      </c>
      <c r="F38" s="141">
        <f>E38*D38</f>
        <v>138</v>
      </c>
    </row>
    <row r="39" spans="1:6" ht="14.25">
      <c r="A39" s="127"/>
      <c r="B39" s="140"/>
      <c r="C39" s="143"/>
      <c r="D39" s="141"/>
      <c r="E39" s="145"/>
      <c r="F39" s="141"/>
    </row>
    <row r="40" spans="1:6" ht="85.5">
      <c r="A40" s="127" t="s">
        <v>258</v>
      </c>
      <c r="B40" s="148" t="s">
        <v>930</v>
      </c>
      <c r="C40" s="143" t="s">
        <v>572</v>
      </c>
      <c r="D40" s="141">
        <v>18.5</v>
      </c>
      <c r="E40" s="145">
        <v>17.8</v>
      </c>
      <c r="F40" s="141">
        <f>+D40*E40</f>
        <v>329.3</v>
      </c>
    </row>
    <row r="41" spans="1:6" ht="14.25">
      <c r="A41" s="127"/>
      <c r="B41" s="140"/>
      <c r="C41" s="143"/>
      <c r="D41" s="141"/>
      <c r="E41" s="145"/>
      <c r="F41" s="141"/>
    </row>
    <row r="42" spans="1:6" ht="15">
      <c r="A42" s="127"/>
      <c r="B42" s="142" t="s">
        <v>932</v>
      </c>
      <c r="C42" s="143"/>
      <c r="D42" s="141"/>
      <c r="E42" s="141"/>
      <c r="F42" s="146">
        <f>SUM(F31:F41)</f>
        <v>692.37</v>
      </c>
    </row>
    <row r="43" spans="1:6" ht="14.25">
      <c r="A43" s="127"/>
      <c r="B43" s="140"/>
      <c r="C43" s="143"/>
      <c r="D43" s="141"/>
      <c r="E43" s="141"/>
      <c r="F43" s="141"/>
    </row>
    <row r="44" spans="1:6" ht="30">
      <c r="A44" s="126" t="s">
        <v>229</v>
      </c>
      <c r="B44" s="142" t="s">
        <v>170</v>
      </c>
      <c r="C44" s="143"/>
      <c r="D44" s="141"/>
      <c r="E44" s="141"/>
      <c r="F44" s="141"/>
    </row>
    <row r="45" spans="1:6" ht="15">
      <c r="A45" s="126"/>
      <c r="B45" s="142"/>
      <c r="C45" s="143"/>
      <c r="D45" s="141"/>
      <c r="E45" s="141"/>
      <c r="F45" s="141"/>
    </row>
    <row r="46" spans="1:6" ht="15">
      <c r="A46" s="126" t="s">
        <v>177</v>
      </c>
      <c r="B46" s="142" t="s">
        <v>178</v>
      </c>
      <c r="C46" s="143"/>
      <c r="D46" s="141"/>
      <c r="E46" s="141"/>
      <c r="F46" s="141"/>
    </row>
    <row r="47" spans="1:6" ht="61.5">
      <c r="A47" s="127" t="s">
        <v>259</v>
      </c>
      <c r="B47" s="144" t="s">
        <v>323</v>
      </c>
      <c r="C47" s="143" t="s">
        <v>1130</v>
      </c>
      <c r="D47" s="141">
        <v>46.5</v>
      </c>
      <c r="E47" s="145">
        <v>23.2</v>
      </c>
      <c r="F47" s="141">
        <f>+D47*E47</f>
        <v>1078.8</v>
      </c>
    </row>
    <row r="48" spans="1:6" ht="14.25">
      <c r="A48" s="127"/>
      <c r="B48" s="144"/>
      <c r="C48" s="143"/>
      <c r="D48" s="141"/>
      <c r="E48" s="145"/>
      <c r="F48" s="141"/>
    </row>
    <row r="49" spans="1:6" ht="71.25">
      <c r="A49" s="127" t="s">
        <v>260</v>
      </c>
      <c r="B49" s="144" t="s">
        <v>394</v>
      </c>
      <c r="C49" s="143" t="s">
        <v>224</v>
      </c>
      <c r="D49" s="141">
        <v>16</v>
      </c>
      <c r="E49" s="145">
        <v>190</v>
      </c>
      <c r="F49" s="141">
        <f>+D49*E49</f>
        <v>3040</v>
      </c>
    </row>
    <row r="50" spans="1:6" ht="14.25">
      <c r="A50" s="127"/>
      <c r="B50" s="144"/>
      <c r="C50" s="143"/>
      <c r="D50" s="141"/>
      <c r="E50" s="145"/>
      <c r="F50" s="141"/>
    </row>
    <row r="51" spans="1:6" ht="156.75">
      <c r="A51" s="127" t="s">
        <v>261</v>
      </c>
      <c r="B51" s="129" t="s">
        <v>6</v>
      </c>
      <c r="C51" s="143" t="s">
        <v>224</v>
      </c>
      <c r="D51" s="141">
        <f>D49</f>
        <v>16</v>
      </c>
      <c r="E51" s="145">
        <v>340</v>
      </c>
      <c r="F51" s="141">
        <f>+D51*E51</f>
        <v>5440</v>
      </c>
    </row>
    <row r="52" spans="1:6" ht="14.25">
      <c r="A52" s="127"/>
      <c r="B52" s="166"/>
      <c r="C52" s="143"/>
      <c r="D52" s="141"/>
      <c r="E52" s="145"/>
      <c r="F52" s="141"/>
    </row>
    <row r="53" spans="1:6" ht="57">
      <c r="A53" s="127" t="s">
        <v>262</v>
      </c>
      <c r="B53" s="144" t="s">
        <v>395</v>
      </c>
      <c r="C53" s="143" t="s">
        <v>224</v>
      </c>
      <c r="D53" s="141">
        <f>D51</f>
        <v>16</v>
      </c>
      <c r="E53" s="145">
        <v>78.5</v>
      </c>
      <c r="F53" s="141">
        <f>+D53*E53</f>
        <v>1256</v>
      </c>
    </row>
    <row r="54" spans="1:6" ht="14.25">
      <c r="A54" s="127"/>
      <c r="B54" s="144"/>
      <c r="C54" s="143"/>
      <c r="D54" s="141"/>
      <c r="E54" s="145"/>
      <c r="F54" s="141"/>
    </row>
    <row r="55" spans="1:6" ht="42.75">
      <c r="A55" s="127" t="s">
        <v>263</v>
      </c>
      <c r="B55" s="144" t="s">
        <v>180</v>
      </c>
      <c r="C55" s="143"/>
      <c r="D55" s="141"/>
      <c r="E55" s="143" t="s">
        <v>181</v>
      </c>
      <c r="F55" s="141">
        <f>SUM(F47:F54)*E55</f>
        <v>540.74</v>
      </c>
    </row>
    <row r="56" spans="1:6" ht="14.25">
      <c r="A56" s="127"/>
      <c r="B56" s="140"/>
      <c r="C56" s="143"/>
      <c r="D56" s="141"/>
      <c r="E56" s="145"/>
      <c r="F56" s="141"/>
    </row>
    <row r="57" spans="1:6" ht="15">
      <c r="A57" s="126" t="s">
        <v>182</v>
      </c>
      <c r="B57" s="142" t="s">
        <v>183</v>
      </c>
      <c r="C57" s="143"/>
      <c r="D57" s="141"/>
      <c r="E57" s="145"/>
      <c r="F57" s="141"/>
    </row>
    <row r="58" spans="1:6" ht="42.75">
      <c r="A58" s="127"/>
      <c r="B58" s="140" t="s">
        <v>184</v>
      </c>
      <c r="C58" s="143"/>
      <c r="D58" s="141"/>
      <c r="E58" s="145"/>
      <c r="F58" s="141"/>
    </row>
    <row r="59" spans="1:6" ht="14.25">
      <c r="A59" s="127"/>
      <c r="B59" s="140"/>
      <c r="C59" s="143"/>
      <c r="D59" s="141"/>
      <c r="E59" s="145"/>
      <c r="F59" s="141"/>
    </row>
    <row r="60" spans="1:6" ht="18.75">
      <c r="A60" s="127" t="s">
        <v>264</v>
      </c>
      <c r="B60" s="140" t="s">
        <v>1284</v>
      </c>
      <c r="C60" s="143" t="s">
        <v>224</v>
      </c>
      <c r="D60" s="141">
        <f>D53</f>
        <v>16</v>
      </c>
      <c r="E60" s="145">
        <v>5.5</v>
      </c>
      <c r="F60" s="141">
        <f>E60*D60</f>
        <v>88</v>
      </c>
    </row>
    <row r="61" spans="1:6" ht="14.25">
      <c r="A61" s="127"/>
      <c r="B61" s="140"/>
      <c r="C61" s="143"/>
      <c r="D61" s="141"/>
      <c r="E61" s="145"/>
      <c r="F61" s="141"/>
    </row>
    <row r="62" spans="1:6" ht="18.75">
      <c r="A62" s="127" t="s">
        <v>265</v>
      </c>
      <c r="B62" s="140" t="s">
        <v>1285</v>
      </c>
      <c r="C62" s="143" t="s">
        <v>224</v>
      </c>
      <c r="D62" s="141">
        <f>D60</f>
        <v>16</v>
      </c>
      <c r="E62" s="145">
        <v>5.5</v>
      </c>
      <c r="F62" s="141">
        <f>E62*D62</f>
        <v>88</v>
      </c>
    </row>
    <row r="63" spans="1:6" ht="14.25">
      <c r="A63" s="127"/>
      <c r="B63" s="140"/>
      <c r="C63" s="143"/>
      <c r="D63" s="141"/>
      <c r="E63" s="145"/>
      <c r="F63" s="141"/>
    </row>
    <row r="64" spans="1:6" ht="18.75">
      <c r="A64" s="127" t="s">
        <v>266</v>
      </c>
      <c r="B64" s="140" t="s">
        <v>399</v>
      </c>
      <c r="C64" s="143" t="s">
        <v>224</v>
      </c>
      <c r="D64" s="141">
        <f>D62</f>
        <v>16</v>
      </c>
      <c r="E64" s="145">
        <v>5.5</v>
      </c>
      <c r="F64" s="141">
        <f>E64*D64</f>
        <v>88</v>
      </c>
    </row>
    <row r="65" spans="1:6" ht="14.25">
      <c r="A65" s="127"/>
      <c r="B65" s="140"/>
      <c r="C65" s="143"/>
      <c r="D65" s="141"/>
      <c r="E65" s="145"/>
      <c r="F65" s="141"/>
    </row>
    <row r="66" spans="1:6" ht="18.75">
      <c r="A66" s="127" t="s">
        <v>267</v>
      </c>
      <c r="B66" s="140" t="s">
        <v>1270</v>
      </c>
      <c r="C66" s="143" t="s">
        <v>224</v>
      </c>
      <c r="D66" s="141">
        <f>D64</f>
        <v>16</v>
      </c>
      <c r="E66" s="145">
        <v>5.5</v>
      </c>
      <c r="F66" s="141">
        <f>E66*D66</f>
        <v>88</v>
      </c>
    </row>
    <row r="67" spans="1:6" ht="14.25">
      <c r="A67" s="127"/>
      <c r="B67" s="140"/>
      <c r="C67" s="143"/>
      <c r="D67" s="141"/>
      <c r="E67" s="145"/>
      <c r="F67" s="141"/>
    </row>
    <row r="68" spans="1:6" ht="18.75">
      <c r="A68" s="127" t="s">
        <v>268</v>
      </c>
      <c r="B68" s="140" t="s">
        <v>1271</v>
      </c>
      <c r="C68" s="143" t="s">
        <v>224</v>
      </c>
      <c r="D68" s="141">
        <f>D66</f>
        <v>16</v>
      </c>
      <c r="E68" s="145">
        <v>5.5</v>
      </c>
      <c r="F68" s="141">
        <f>E68*D68</f>
        <v>88</v>
      </c>
    </row>
    <row r="69" spans="1:6" ht="14.25">
      <c r="A69" s="127"/>
      <c r="B69" s="140"/>
      <c r="C69" s="143"/>
      <c r="D69" s="141"/>
      <c r="E69" s="145"/>
      <c r="F69" s="141"/>
    </row>
    <row r="70" spans="1:6" ht="18.75">
      <c r="A70" s="127" t="s">
        <v>269</v>
      </c>
      <c r="B70" s="140" t="s">
        <v>1290</v>
      </c>
      <c r="C70" s="143" t="s">
        <v>224</v>
      </c>
      <c r="D70" s="141">
        <f>D68</f>
        <v>16</v>
      </c>
      <c r="E70" s="145">
        <v>5.5</v>
      </c>
      <c r="F70" s="141">
        <f>E70*D70</f>
        <v>88</v>
      </c>
    </row>
    <row r="71" spans="1:6" ht="14.25">
      <c r="A71" s="127"/>
      <c r="B71" s="140"/>
      <c r="C71" s="143"/>
      <c r="D71" s="141"/>
      <c r="E71" s="145"/>
      <c r="F71" s="141"/>
    </row>
    <row r="72" spans="1:6" ht="15">
      <c r="A72" s="126" t="s">
        <v>206</v>
      </c>
      <c r="B72" s="142" t="s">
        <v>207</v>
      </c>
      <c r="C72" s="143"/>
      <c r="D72" s="141"/>
      <c r="E72" s="145"/>
      <c r="F72" s="141"/>
    </row>
    <row r="73" spans="1:6" ht="42.75">
      <c r="A73" s="126"/>
      <c r="B73" s="140" t="s">
        <v>184</v>
      </c>
      <c r="C73" s="143"/>
      <c r="D73" s="141"/>
      <c r="E73" s="145"/>
      <c r="F73" s="141"/>
    </row>
    <row r="74" spans="1:6" ht="15">
      <c r="A74" s="126"/>
      <c r="B74" s="140"/>
      <c r="C74" s="143"/>
      <c r="D74" s="141"/>
      <c r="E74" s="145"/>
      <c r="F74" s="141"/>
    </row>
    <row r="75" spans="1:6" ht="14.25">
      <c r="A75" s="127" t="s">
        <v>270</v>
      </c>
      <c r="B75" s="140" t="s">
        <v>396</v>
      </c>
      <c r="C75" s="143" t="s">
        <v>224</v>
      </c>
      <c r="D75" s="141">
        <f>D68</f>
        <v>16</v>
      </c>
      <c r="E75" s="145">
        <v>167.5</v>
      </c>
      <c r="F75" s="141">
        <f>E75*D75</f>
        <v>2680</v>
      </c>
    </row>
    <row r="76" spans="1:6" ht="14.25">
      <c r="A76" s="127"/>
      <c r="B76" s="140"/>
      <c r="C76" s="143"/>
      <c r="D76" s="141"/>
      <c r="E76" s="145"/>
      <c r="F76" s="141"/>
    </row>
    <row r="77" spans="1:6" ht="28.5">
      <c r="A77" s="127" t="s">
        <v>271</v>
      </c>
      <c r="B77" s="140" t="s">
        <v>397</v>
      </c>
      <c r="C77" s="143" t="s">
        <v>224</v>
      </c>
      <c r="D77" s="141">
        <f>D75</f>
        <v>16</v>
      </c>
      <c r="E77" s="145">
        <v>58.9</v>
      </c>
      <c r="F77" s="141">
        <f>E77*D77</f>
        <v>942.4</v>
      </c>
    </row>
    <row r="78" spans="1:6" ht="14.25">
      <c r="A78" s="127"/>
      <c r="B78" s="140"/>
      <c r="C78" s="143"/>
      <c r="D78" s="141"/>
      <c r="E78" s="145"/>
      <c r="F78" s="141"/>
    </row>
    <row r="79" spans="1:6" ht="14.25">
      <c r="A79" s="127" t="s">
        <v>272</v>
      </c>
      <c r="B79" s="140" t="s">
        <v>398</v>
      </c>
      <c r="C79" s="143" t="s">
        <v>224</v>
      </c>
      <c r="D79" s="141">
        <f>D77</f>
        <v>16</v>
      </c>
      <c r="E79" s="145">
        <v>24</v>
      </c>
      <c r="F79" s="141">
        <f>E79*D79</f>
        <v>384</v>
      </c>
    </row>
    <row r="80" spans="1:6" ht="14.25">
      <c r="A80" s="127"/>
      <c r="B80" s="140"/>
      <c r="C80" s="143"/>
      <c r="D80" s="141"/>
      <c r="E80" s="145"/>
      <c r="F80" s="141"/>
    </row>
    <row r="81" spans="1:6" ht="18.75">
      <c r="A81" s="127" t="s">
        <v>273</v>
      </c>
      <c r="B81" s="140" t="s">
        <v>400</v>
      </c>
      <c r="C81" s="143" t="s">
        <v>224</v>
      </c>
      <c r="D81" s="141">
        <f>D79*2</f>
        <v>32</v>
      </c>
      <c r="E81" s="145">
        <v>16.4</v>
      </c>
      <c r="F81" s="141">
        <f>E81*D81</f>
        <v>524.8</v>
      </c>
    </row>
    <row r="82" spans="1:6" ht="14.25">
      <c r="A82" s="127"/>
      <c r="B82" s="140"/>
      <c r="C82" s="143"/>
      <c r="D82" s="141"/>
      <c r="E82" s="145"/>
      <c r="F82" s="141"/>
    </row>
    <row r="83" spans="1:6" ht="30">
      <c r="A83" s="127"/>
      <c r="B83" s="142" t="s">
        <v>215</v>
      </c>
      <c r="C83" s="143"/>
      <c r="D83" s="141"/>
      <c r="E83" s="141"/>
      <c r="F83" s="146">
        <f>SUM(F47:F81)</f>
        <v>16414.739999999998</v>
      </c>
    </row>
    <row r="84" spans="1:6" ht="15">
      <c r="A84" s="127"/>
      <c r="B84" s="142"/>
      <c r="C84" s="143"/>
      <c r="D84" s="141"/>
      <c r="E84" s="141"/>
      <c r="F84" s="146"/>
    </row>
    <row r="85" spans="1:2" ht="15.75">
      <c r="A85" s="107">
        <v>2</v>
      </c>
      <c r="B85" s="107" t="s">
        <v>385</v>
      </c>
    </row>
    <row r="87" spans="1:6" ht="15">
      <c r="A87" s="126" t="s">
        <v>1132</v>
      </c>
      <c r="B87" s="142" t="s">
        <v>913</v>
      </c>
      <c r="C87" s="263"/>
      <c r="D87" s="263"/>
      <c r="E87" s="263"/>
      <c r="F87" s="146">
        <f>+F96</f>
        <v>345</v>
      </c>
    </row>
    <row r="88" spans="1:6" ht="15">
      <c r="A88" s="126" t="s">
        <v>592</v>
      </c>
      <c r="B88" s="142" t="s">
        <v>914</v>
      </c>
      <c r="C88" s="263"/>
      <c r="D88" s="263"/>
      <c r="E88" s="263"/>
      <c r="F88" s="146">
        <f>+F111</f>
        <v>1118.635</v>
      </c>
    </row>
    <row r="89" spans="1:6" ht="30">
      <c r="A89" s="126" t="s">
        <v>593</v>
      </c>
      <c r="B89" s="142" t="s">
        <v>170</v>
      </c>
      <c r="C89" s="263"/>
      <c r="D89" s="263"/>
      <c r="E89" s="263"/>
      <c r="F89" s="146">
        <f>+F152</f>
        <v>15951.687</v>
      </c>
    </row>
    <row r="90" spans="1:6" ht="15">
      <c r="A90" s="126"/>
      <c r="B90" s="142" t="s">
        <v>947</v>
      </c>
      <c r="C90" s="263"/>
      <c r="D90" s="263"/>
      <c r="E90" s="263"/>
      <c r="F90" s="146">
        <f>SUM(F87:F89)</f>
        <v>17415.322</v>
      </c>
    </row>
    <row r="91" spans="1:6" ht="14.25">
      <c r="A91" s="127"/>
      <c r="B91" s="140"/>
      <c r="C91" s="143"/>
      <c r="D91" s="143"/>
      <c r="E91" s="143"/>
      <c r="F91" s="141"/>
    </row>
    <row r="92" spans="1:6" ht="15">
      <c r="A92" s="126" t="s">
        <v>1132</v>
      </c>
      <c r="B92" s="142" t="s">
        <v>1225</v>
      </c>
      <c r="C92" s="143"/>
      <c r="D92" s="141"/>
      <c r="E92" s="141"/>
      <c r="F92" s="141"/>
    </row>
    <row r="93" spans="1:6" ht="14.25">
      <c r="A93" s="127"/>
      <c r="B93" s="140"/>
      <c r="C93" s="143"/>
      <c r="D93" s="141"/>
      <c r="E93" s="141"/>
      <c r="F93" s="141"/>
    </row>
    <row r="94" spans="1:6" ht="28.5">
      <c r="A94" s="127" t="s">
        <v>1133</v>
      </c>
      <c r="B94" s="140" t="s">
        <v>917</v>
      </c>
      <c r="C94" s="143" t="s">
        <v>224</v>
      </c>
      <c r="D94" s="141">
        <v>30</v>
      </c>
      <c r="E94" s="145">
        <v>11.5</v>
      </c>
      <c r="F94" s="141">
        <f>+D94*E94</f>
        <v>345</v>
      </c>
    </row>
    <row r="95" spans="1:6" ht="14.25">
      <c r="A95" s="127"/>
      <c r="B95" s="140"/>
      <c r="C95" s="143"/>
      <c r="D95" s="141"/>
      <c r="E95" s="145"/>
      <c r="F95" s="141"/>
    </row>
    <row r="96" spans="1:6" ht="15">
      <c r="A96" s="127"/>
      <c r="B96" s="142" t="s">
        <v>921</v>
      </c>
      <c r="C96" s="143"/>
      <c r="D96" s="141"/>
      <c r="E96" s="141"/>
      <c r="F96" s="146">
        <f>SUM(F94:F95)</f>
        <v>345</v>
      </c>
    </row>
    <row r="97" spans="1:6" ht="15">
      <c r="A97" s="127"/>
      <c r="B97" s="142"/>
      <c r="C97" s="143"/>
      <c r="D97" s="141"/>
      <c r="E97" s="141"/>
      <c r="F97" s="146"/>
    </row>
    <row r="98" spans="1:6" ht="15">
      <c r="A98" s="126" t="s">
        <v>592</v>
      </c>
      <c r="B98" s="142" t="s">
        <v>1245</v>
      </c>
      <c r="C98" s="143"/>
      <c r="D98" s="141"/>
      <c r="E98" s="141"/>
      <c r="F98" s="141"/>
    </row>
    <row r="99" spans="1:6" ht="14.25">
      <c r="A99" s="127"/>
      <c r="B99" s="140"/>
      <c r="C99" s="143"/>
      <c r="D99" s="141"/>
      <c r="E99" s="141"/>
      <c r="F99" s="141"/>
    </row>
    <row r="100" spans="1:6" ht="99.75">
      <c r="A100" s="127" t="s">
        <v>597</v>
      </c>
      <c r="B100" s="148" t="s">
        <v>393</v>
      </c>
      <c r="C100" s="143"/>
      <c r="D100" s="141"/>
      <c r="E100" s="141"/>
      <c r="F100" s="141"/>
    </row>
    <row r="101" spans="1:6" ht="16.5">
      <c r="A101" s="127"/>
      <c r="B101" s="148" t="s">
        <v>1272</v>
      </c>
      <c r="C101" s="143" t="s">
        <v>572</v>
      </c>
      <c r="D101" s="141">
        <v>30.5</v>
      </c>
      <c r="E101" s="145">
        <v>4.75</v>
      </c>
      <c r="F101" s="141">
        <f>E101*D101</f>
        <v>144.875</v>
      </c>
    </row>
    <row r="102" spans="1:6" ht="14.25">
      <c r="A102" s="127"/>
      <c r="B102" s="140"/>
      <c r="C102" s="143"/>
      <c r="D102" s="141"/>
      <c r="E102" s="145"/>
      <c r="F102" s="141"/>
    </row>
    <row r="103" spans="1:6" ht="16.5">
      <c r="A103" s="127"/>
      <c r="B103" s="148" t="s">
        <v>1273</v>
      </c>
      <c r="C103" s="143" t="s">
        <v>572</v>
      </c>
      <c r="D103" s="141">
        <v>30.5</v>
      </c>
      <c r="E103" s="145">
        <v>5.52</v>
      </c>
      <c r="F103" s="141">
        <f>E103*D103</f>
        <v>168.35999999999999</v>
      </c>
    </row>
    <row r="104" spans="1:6" ht="14.25">
      <c r="A104" s="127"/>
      <c r="B104" s="140"/>
      <c r="C104" s="143"/>
      <c r="D104" s="141"/>
      <c r="E104" s="145"/>
      <c r="F104" s="141"/>
    </row>
    <row r="105" spans="1:6" ht="28.5">
      <c r="A105" s="127" t="s">
        <v>598</v>
      </c>
      <c r="B105" s="140" t="s">
        <v>175</v>
      </c>
      <c r="C105" s="143" t="s">
        <v>570</v>
      </c>
      <c r="D105" s="141">
        <v>35</v>
      </c>
      <c r="E105" s="145">
        <v>0.4</v>
      </c>
      <c r="F105" s="141">
        <f>E105*D105</f>
        <v>14</v>
      </c>
    </row>
    <row r="106" spans="1:6" ht="14.25">
      <c r="A106" s="127"/>
      <c r="B106" s="144"/>
      <c r="C106" s="143"/>
      <c r="D106" s="141"/>
      <c r="E106" s="145"/>
      <c r="F106" s="141"/>
    </row>
    <row r="107" spans="1:6" ht="71.25">
      <c r="A107" s="127" t="s">
        <v>599</v>
      </c>
      <c r="B107" s="148" t="s">
        <v>176</v>
      </c>
      <c r="C107" s="143" t="s">
        <v>572</v>
      </c>
      <c r="D107" s="141">
        <v>10.7</v>
      </c>
      <c r="E107" s="145">
        <v>18.4</v>
      </c>
      <c r="F107" s="141">
        <f>E107*D107</f>
        <v>196.87999999999997</v>
      </c>
    </row>
    <row r="108" spans="1:6" ht="14.25">
      <c r="A108" s="127"/>
      <c r="B108" s="140"/>
      <c r="C108" s="143"/>
      <c r="D108" s="141"/>
      <c r="E108" s="145"/>
      <c r="F108" s="141"/>
    </row>
    <row r="109" spans="1:6" ht="85.5">
      <c r="A109" s="127" t="s">
        <v>600</v>
      </c>
      <c r="B109" s="148" t="s">
        <v>930</v>
      </c>
      <c r="C109" s="143" t="s">
        <v>572</v>
      </c>
      <c r="D109" s="141">
        <v>33.4</v>
      </c>
      <c r="E109" s="145">
        <v>17.8</v>
      </c>
      <c r="F109" s="141">
        <f>+D109*E109</f>
        <v>594.52</v>
      </c>
    </row>
    <row r="110" spans="1:6" ht="14.25">
      <c r="A110" s="127"/>
      <c r="B110" s="140"/>
      <c r="C110" s="143"/>
      <c r="D110" s="141"/>
      <c r="E110" s="145"/>
      <c r="F110" s="141"/>
    </row>
    <row r="111" spans="1:6" ht="15">
      <c r="A111" s="127"/>
      <c r="B111" s="142" t="s">
        <v>932</v>
      </c>
      <c r="C111" s="143"/>
      <c r="D111" s="141"/>
      <c r="E111" s="141"/>
      <c r="F111" s="146">
        <f>SUM(F100:F110)</f>
        <v>1118.635</v>
      </c>
    </row>
    <row r="112" spans="1:6" ht="14.25">
      <c r="A112" s="127"/>
      <c r="B112" s="140"/>
      <c r="C112" s="143"/>
      <c r="D112" s="141"/>
      <c r="E112" s="141"/>
      <c r="F112" s="141"/>
    </row>
    <row r="113" spans="1:6" ht="30">
      <c r="A113" s="126" t="s">
        <v>593</v>
      </c>
      <c r="B113" s="142" t="s">
        <v>170</v>
      </c>
      <c r="C113" s="143"/>
      <c r="D113" s="141"/>
      <c r="E113" s="141"/>
      <c r="F113" s="141"/>
    </row>
    <row r="114" spans="1:6" ht="15">
      <c r="A114" s="126"/>
      <c r="B114" s="142"/>
      <c r="C114" s="143"/>
      <c r="D114" s="141"/>
      <c r="E114" s="141"/>
      <c r="F114" s="141"/>
    </row>
    <row r="115" spans="1:6" ht="15">
      <c r="A115" s="126" t="s">
        <v>177</v>
      </c>
      <c r="B115" s="142" t="s">
        <v>178</v>
      </c>
      <c r="C115" s="143"/>
      <c r="D115" s="141"/>
      <c r="E115" s="141"/>
      <c r="F115" s="141"/>
    </row>
    <row r="116" spans="1:6" ht="61.5">
      <c r="A116" s="127" t="s">
        <v>604</v>
      </c>
      <c r="B116" s="144" t="s">
        <v>323</v>
      </c>
      <c r="C116" s="143" t="s">
        <v>1130</v>
      </c>
      <c r="D116" s="141">
        <v>66.7</v>
      </c>
      <c r="E116" s="145">
        <v>23.2</v>
      </c>
      <c r="F116" s="141">
        <f>+D116*E116</f>
        <v>1547.44</v>
      </c>
    </row>
    <row r="117" spans="1:6" ht="14.25">
      <c r="A117" s="127"/>
      <c r="B117" s="144"/>
      <c r="C117" s="143"/>
      <c r="D117" s="141"/>
      <c r="E117" s="145"/>
      <c r="F117" s="141"/>
    </row>
    <row r="118" spans="1:6" ht="71.25">
      <c r="A118" s="127" t="s">
        <v>605</v>
      </c>
      <c r="B118" s="144" t="s">
        <v>394</v>
      </c>
      <c r="C118" s="143" t="s">
        <v>224</v>
      </c>
      <c r="D118" s="141">
        <v>15</v>
      </c>
      <c r="E118" s="145">
        <v>190</v>
      </c>
      <c r="F118" s="141">
        <f>+D118*E118</f>
        <v>2850</v>
      </c>
    </row>
    <row r="119" spans="1:6" ht="14.25">
      <c r="A119" s="127"/>
      <c r="B119" s="144"/>
      <c r="C119" s="143"/>
      <c r="D119" s="141"/>
      <c r="E119" s="145"/>
      <c r="F119" s="141"/>
    </row>
    <row r="120" spans="1:6" ht="156.75">
      <c r="A120" s="127" t="s">
        <v>606</v>
      </c>
      <c r="B120" s="129" t="s">
        <v>6</v>
      </c>
      <c r="C120" s="143" t="s">
        <v>224</v>
      </c>
      <c r="D120" s="141">
        <f>D118</f>
        <v>15</v>
      </c>
      <c r="E120" s="145">
        <v>340</v>
      </c>
      <c r="F120" s="141">
        <f>+D120*E120</f>
        <v>5100</v>
      </c>
    </row>
    <row r="121" spans="1:6" ht="14.25">
      <c r="A121" s="127"/>
      <c r="B121" s="166"/>
      <c r="C121" s="143"/>
      <c r="D121" s="141"/>
      <c r="E121" s="145"/>
      <c r="F121" s="141"/>
    </row>
    <row r="122" spans="1:6" ht="57">
      <c r="A122" s="127" t="s">
        <v>607</v>
      </c>
      <c r="B122" s="144" t="s">
        <v>395</v>
      </c>
      <c r="C122" s="143" t="s">
        <v>224</v>
      </c>
      <c r="D122" s="141">
        <f>D120</f>
        <v>15</v>
      </c>
      <c r="E122" s="145">
        <v>78.5</v>
      </c>
      <c r="F122" s="141">
        <f>+D122*E122</f>
        <v>1177.5</v>
      </c>
    </row>
    <row r="123" spans="1:6" ht="14.25">
      <c r="A123" s="127"/>
      <c r="B123" s="144"/>
      <c r="C123" s="143"/>
      <c r="D123" s="141"/>
      <c r="E123" s="145"/>
      <c r="F123" s="141"/>
    </row>
    <row r="124" spans="1:6" ht="42.75">
      <c r="A124" s="127" t="s">
        <v>10</v>
      </c>
      <c r="B124" s="144" t="s">
        <v>180</v>
      </c>
      <c r="C124" s="143"/>
      <c r="D124" s="141"/>
      <c r="E124" s="143" t="s">
        <v>181</v>
      </c>
      <c r="F124" s="141">
        <f>SUM(F116:F123)*E124</f>
        <v>533.7470000000001</v>
      </c>
    </row>
    <row r="125" spans="1:6" ht="14.25">
      <c r="A125" s="127"/>
      <c r="B125" s="140"/>
      <c r="C125" s="143"/>
      <c r="D125" s="141"/>
      <c r="E125" s="145"/>
      <c r="F125" s="141"/>
    </row>
    <row r="126" spans="1:6" ht="15">
      <c r="A126" s="126" t="s">
        <v>182</v>
      </c>
      <c r="B126" s="142" t="s">
        <v>183</v>
      </c>
      <c r="C126" s="143"/>
      <c r="D126" s="141"/>
      <c r="E126" s="145"/>
      <c r="F126" s="141"/>
    </row>
    <row r="127" spans="1:6" ht="42.75">
      <c r="A127" s="127"/>
      <c r="B127" s="140" t="s">
        <v>184</v>
      </c>
      <c r="C127" s="143"/>
      <c r="D127" s="141"/>
      <c r="E127" s="145"/>
      <c r="F127" s="141"/>
    </row>
    <row r="128" spans="1:6" ht="14.25">
      <c r="A128" s="127"/>
      <c r="B128" s="140"/>
      <c r="C128" s="143"/>
      <c r="D128" s="141"/>
      <c r="E128" s="145"/>
      <c r="F128" s="141"/>
    </row>
    <row r="129" spans="1:6" ht="18.75">
      <c r="A129" s="127" t="s">
        <v>11</v>
      </c>
      <c r="B129" s="140" t="s">
        <v>1284</v>
      </c>
      <c r="C129" s="143" t="s">
        <v>224</v>
      </c>
      <c r="D129" s="141">
        <f>D122</f>
        <v>15</v>
      </c>
      <c r="E129" s="145">
        <v>5.5</v>
      </c>
      <c r="F129" s="141">
        <f>E129*D129</f>
        <v>82.5</v>
      </c>
    </row>
    <row r="130" spans="1:6" ht="14.25">
      <c r="A130" s="127"/>
      <c r="B130" s="140"/>
      <c r="C130" s="143"/>
      <c r="D130" s="141"/>
      <c r="E130" s="145"/>
      <c r="F130" s="141"/>
    </row>
    <row r="131" spans="1:6" ht="18.75">
      <c r="A131" s="127" t="s">
        <v>12</v>
      </c>
      <c r="B131" s="140" t="s">
        <v>1285</v>
      </c>
      <c r="C131" s="143" t="s">
        <v>224</v>
      </c>
      <c r="D131" s="141">
        <f>D129</f>
        <v>15</v>
      </c>
      <c r="E131" s="145">
        <v>5.5</v>
      </c>
      <c r="F131" s="141">
        <f>E131*D131</f>
        <v>82.5</v>
      </c>
    </row>
    <row r="132" spans="1:6" ht="14.25">
      <c r="A132" s="127"/>
      <c r="B132" s="140"/>
      <c r="C132" s="143"/>
      <c r="D132" s="141"/>
      <c r="E132" s="145"/>
      <c r="F132" s="141"/>
    </row>
    <row r="133" spans="1:6" ht="18.75">
      <c r="A133" s="127" t="s">
        <v>338</v>
      </c>
      <c r="B133" s="140" t="s">
        <v>399</v>
      </c>
      <c r="C133" s="143" t="s">
        <v>224</v>
      </c>
      <c r="D133" s="141">
        <f>D131</f>
        <v>15</v>
      </c>
      <c r="E133" s="145">
        <v>5.5</v>
      </c>
      <c r="F133" s="141">
        <f>E133*D133</f>
        <v>82.5</v>
      </c>
    </row>
    <row r="134" spans="1:6" ht="14.25">
      <c r="A134" s="127"/>
      <c r="B134" s="140"/>
      <c r="C134" s="143"/>
      <c r="D134" s="141"/>
      <c r="E134" s="145"/>
      <c r="F134" s="141"/>
    </row>
    <row r="135" spans="1:6" ht="18.75">
      <c r="A135" s="127" t="s">
        <v>339</v>
      </c>
      <c r="B135" s="140" t="s">
        <v>1270</v>
      </c>
      <c r="C135" s="143" t="s">
        <v>224</v>
      </c>
      <c r="D135" s="141">
        <f>D133</f>
        <v>15</v>
      </c>
      <c r="E135" s="145">
        <v>5.5</v>
      </c>
      <c r="F135" s="141">
        <f>E135*D135</f>
        <v>82.5</v>
      </c>
    </row>
    <row r="136" spans="1:6" ht="14.25">
      <c r="A136" s="127"/>
      <c r="B136" s="140"/>
      <c r="C136" s="143"/>
      <c r="D136" s="141"/>
      <c r="E136" s="145"/>
      <c r="F136" s="141"/>
    </row>
    <row r="137" spans="1:6" ht="18.75">
      <c r="A137" s="127" t="s">
        <v>340</v>
      </c>
      <c r="B137" s="140" t="s">
        <v>1271</v>
      </c>
      <c r="C137" s="143" t="s">
        <v>224</v>
      </c>
      <c r="D137" s="141">
        <f>D135</f>
        <v>15</v>
      </c>
      <c r="E137" s="145">
        <v>5.5</v>
      </c>
      <c r="F137" s="141">
        <f>E137*D137</f>
        <v>82.5</v>
      </c>
    </row>
    <row r="138" spans="1:6" ht="14.25">
      <c r="A138" s="127"/>
      <c r="B138" s="140"/>
      <c r="C138" s="143"/>
      <c r="D138" s="141"/>
      <c r="E138" s="145"/>
      <c r="F138" s="141"/>
    </row>
    <row r="139" spans="1:6" ht="18.75">
      <c r="A139" s="127" t="s">
        <v>341</v>
      </c>
      <c r="B139" s="140" t="s">
        <v>1290</v>
      </c>
      <c r="C139" s="143" t="s">
        <v>224</v>
      </c>
      <c r="D139" s="141">
        <f>D137</f>
        <v>15</v>
      </c>
      <c r="E139" s="145">
        <v>5.5</v>
      </c>
      <c r="F139" s="141">
        <f>E139*D139</f>
        <v>82.5</v>
      </c>
    </row>
    <row r="140" spans="1:6" ht="14.25">
      <c r="A140" s="127"/>
      <c r="B140" s="140"/>
      <c r="C140" s="143"/>
      <c r="D140" s="141"/>
      <c r="E140" s="145"/>
      <c r="F140" s="141"/>
    </row>
    <row r="141" spans="1:6" ht="15">
      <c r="A141" s="126" t="s">
        <v>206</v>
      </c>
      <c r="B141" s="142" t="s">
        <v>207</v>
      </c>
      <c r="C141" s="143"/>
      <c r="D141" s="141"/>
      <c r="E141" s="145"/>
      <c r="F141" s="141"/>
    </row>
    <row r="142" spans="1:6" ht="42.75">
      <c r="A142" s="126"/>
      <c r="B142" s="140" t="s">
        <v>184</v>
      </c>
      <c r="C142" s="143"/>
      <c r="D142" s="141"/>
      <c r="E142" s="145"/>
      <c r="F142" s="141"/>
    </row>
    <row r="143" spans="1:6" ht="15">
      <c r="A143" s="126"/>
      <c r="B143" s="140"/>
      <c r="C143" s="143"/>
      <c r="D143" s="141"/>
      <c r="E143" s="145"/>
      <c r="F143" s="141"/>
    </row>
    <row r="144" spans="1:6" ht="14.25">
      <c r="A144" s="127" t="s">
        <v>342</v>
      </c>
      <c r="B144" s="140" t="s">
        <v>396</v>
      </c>
      <c r="C144" s="143" t="s">
        <v>224</v>
      </c>
      <c r="D144" s="141">
        <f>D137</f>
        <v>15</v>
      </c>
      <c r="E144" s="145">
        <v>167.5</v>
      </c>
      <c r="F144" s="141">
        <f>E144*D144</f>
        <v>2512.5</v>
      </c>
    </row>
    <row r="145" spans="1:6" ht="14.25">
      <c r="A145" s="127"/>
      <c r="B145" s="140"/>
      <c r="C145" s="143"/>
      <c r="D145" s="141"/>
      <c r="E145" s="145"/>
      <c r="F145" s="141"/>
    </row>
    <row r="146" spans="1:6" ht="28.5">
      <c r="A146" s="127" t="s">
        <v>401</v>
      </c>
      <c r="B146" s="140" t="s">
        <v>397</v>
      </c>
      <c r="C146" s="143" t="s">
        <v>224</v>
      </c>
      <c r="D146" s="141">
        <f>D144</f>
        <v>15</v>
      </c>
      <c r="E146" s="145">
        <v>58.9</v>
      </c>
      <c r="F146" s="141">
        <f>E146*D146</f>
        <v>883.5</v>
      </c>
    </row>
    <row r="147" spans="1:6" ht="14.25">
      <c r="A147" s="127"/>
      <c r="B147" s="140"/>
      <c r="C147" s="143"/>
      <c r="D147" s="141"/>
      <c r="E147" s="145"/>
      <c r="F147" s="141"/>
    </row>
    <row r="148" spans="1:6" ht="14.25">
      <c r="A148" s="127" t="s">
        <v>343</v>
      </c>
      <c r="B148" s="140" t="s">
        <v>398</v>
      </c>
      <c r="C148" s="143" t="s">
        <v>224</v>
      </c>
      <c r="D148" s="141">
        <f>D146</f>
        <v>15</v>
      </c>
      <c r="E148" s="145">
        <v>24</v>
      </c>
      <c r="F148" s="141">
        <f>E148*D148</f>
        <v>360</v>
      </c>
    </row>
    <row r="149" spans="1:6" ht="14.25">
      <c r="A149" s="127"/>
      <c r="B149" s="140"/>
      <c r="C149" s="143"/>
      <c r="D149" s="141"/>
      <c r="E149" s="145"/>
      <c r="F149" s="141"/>
    </row>
    <row r="150" spans="1:6" ht="18.75">
      <c r="A150" s="127" t="s">
        <v>345</v>
      </c>
      <c r="B150" s="140" t="s">
        <v>400</v>
      </c>
      <c r="C150" s="143" t="s">
        <v>224</v>
      </c>
      <c r="D150" s="141">
        <f>D148*2</f>
        <v>30</v>
      </c>
      <c r="E150" s="145">
        <v>16.4</v>
      </c>
      <c r="F150" s="141">
        <f>E150*D150</f>
        <v>491.99999999999994</v>
      </c>
    </row>
    <row r="151" spans="1:6" ht="14.25">
      <c r="A151" s="127"/>
      <c r="B151" s="140"/>
      <c r="C151" s="143"/>
      <c r="D151" s="141"/>
      <c r="E151" s="145"/>
      <c r="F151" s="141"/>
    </row>
    <row r="152" spans="1:6" ht="30">
      <c r="A152" s="127"/>
      <c r="B152" s="142" t="s">
        <v>215</v>
      </c>
      <c r="C152" s="143"/>
      <c r="D152" s="141"/>
      <c r="E152" s="141"/>
      <c r="F152" s="146">
        <f>SUM(F116:F150)</f>
        <v>15951.687</v>
      </c>
    </row>
    <row r="153" spans="1:6" ht="15">
      <c r="A153" s="127"/>
      <c r="B153" s="142"/>
      <c r="C153" s="143"/>
      <c r="D153" s="141"/>
      <c r="E153" s="141"/>
      <c r="F153" s="146"/>
    </row>
    <row r="155" spans="1:2" ht="15.75">
      <c r="A155" s="107">
        <v>3</v>
      </c>
      <c r="B155" s="107" t="s">
        <v>386</v>
      </c>
    </row>
    <row r="157" spans="1:6" ht="15">
      <c r="A157" s="126" t="s">
        <v>1142</v>
      </c>
      <c r="B157" s="142" t="s">
        <v>913</v>
      </c>
      <c r="C157" s="263"/>
      <c r="D157" s="263"/>
      <c r="E157" s="263"/>
      <c r="F157" s="146">
        <f>+F166</f>
        <v>92</v>
      </c>
    </row>
    <row r="158" spans="1:6" ht="15">
      <c r="A158" s="126" t="s">
        <v>1143</v>
      </c>
      <c r="B158" s="142" t="s">
        <v>914</v>
      </c>
      <c r="C158" s="263"/>
      <c r="D158" s="263"/>
      <c r="E158" s="263"/>
      <c r="F158" s="146">
        <f>+F181</f>
        <v>103.10400000000001</v>
      </c>
    </row>
    <row r="159" spans="1:6" ht="30">
      <c r="A159" s="126" t="s">
        <v>1144</v>
      </c>
      <c r="B159" s="142" t="s">
        <v>170</v>
      </c>
      <c r="C159" s="263"/>
      <c r="D159" s="263"/>
      <c r="E159" s="263"/>
      <c r="F159" s="146">
        <f>+F214</f>
        <v>2945.4959999999996</v>
      </c>
    </row>
    <row r="160" spans="1:6" ht="15">
      <c r="A160" s="126"/>
      <c r="B160" s="142" t="s">
        <v>947</v>
      </c>
      <c r="C160" s="263"/>
      <c r="D160" s="263"/>
      <c r="E160" s="263"/>
      <c r="F160" s="146">
        <f>SUM(F157:F159)</f>
        <v>3140.5999999999995</v>
      </c>
    </row>
    <row r="161" spans="1:6" ht="14.25">
      <c r="A161" s="127"/>
      <c r="B161" s="140"/>
      <c r="C161" s="143"/>
      <c r="D161" s="143"/>
      <c r="E161" s="143"/>
      <c r="F161" s="141"/>
    </row>
    <row r="162" spans="1:6" ht="15">
      <c r="A162" s="126" t="s">
        <v>1142</v>
      </c>
      <c r="B162" s="142" t="s">
        <v>1225</v>
      </c>
      <c r="C162" s="143"/>
      <c r="D162" s="141"/>
      <c r="E162" s="141"/>
      <c r="F162" s="141"/>
    </row>
    <row r="163" spans="1:6" ht="14.25">
      <c r="A163" s="127"/>
      <c r="B163" s="140"/>
      <c r="C163" s="143"/>
      <c r="D163" s="141"/>
      <c r="E163" s="141"/>
      <c r="F163" s="141"/>
    </row>
    <row r="164" spans="1:6" ht="28.5">
      <c r="A164" s="127" t="s">
        <v>1147</v>
      </c>
      <c r="B164" s="140" t="s">
        <v>917</v>
      </c>
      <c r="C164" s="143" t="s">
        <v>224</v>
      </c>
      <c r="D164" s="141">
        <v>8</v>
      </c>
      <c r="E164" s="145">
        <v>11.5</v>
      </c>
      <c r="F164" s="141">
        <f>+D164*E164</f>
        <v>92</v>
      </c>
    </row>
    <row r="165" spans="1:6" ht="14.25">
      <c r="A165" s="127"/>
      <c r="B165" s="140"/>
      <c r="C165" s="143"/>
      <c r="D165" s="141"/>
      <c r="E165" s="145"/>
      <c r="F165" s="141"/>
    </row>
    <row r="166" spans="1:6" ht="15">
      <c r="A166" s="127"/>
      <c r="B166" s="142" t="s">
        <v>921</v>
      </c>
      <c r="C166" s="143"/>
      <c r="D166" s="141"/>
      <c r="E166" s="141"/>
      <c r="F166" s="146">
        <f>SUM(F164:F165)</f>
        <v>92</v>
      </c>
    </row>
    <row r="167" spans="1:6" ht="15">
      <c r="A167" s="127"/>
      <c r="B167" s="142"/>
      <c r="C167" s="143"/>
      <c r="D167" s="141"/>
      <c r="E167" s="141"/>
      <c r="F167" s="146"/>
    </row>
    <row r="168" spans="1:6" ht="15">
      <c r="A168" s="126" t="s">
        <v>1143</v>
      </c>
      <c r="B168" s="142" t="s">
        <v>1245</v>
      </c>
      <c r="C168" s="143"/>
      <c r="D168" s="141"/>
      <c r="E168" s="141"/>
      <c r="F168" s="141"/>
    </row>
    <row r="169" spans="1:6" ht="14.25">
      <c r="A169" s="127"/>
      <c r="B169" s="140"/>
      <c r="C169" s="143"/>
      <c r="D169" s="141"/>
      <c r="E169" s="141"/>
      <c r="F169" s="141"/>
    </row>
    <row r="170" spans="1:6" ht="99.75">
      <c r="A170" s="127" t="s">
        <v>1156</v>
      </c>
      <c r="B170" s="148" t="s">
        <v>393</v>
      </c>
      <c r="C170" s="143"/>
      <c r="D170" s="141"/>
      <c r="E170" s="141"/>
      <c r="F170" s="141"/>
    </row>
    <row r="171" spans="1:6" ht="16.5">
      <c r="A171" s="127"/>
      <c r="B171" s="148" t="s">
        <v>1272</v>
      </c>
      <c r="C171" s="143" t="s">
        <v>572</v>
      </c>
      <c r="D171" s="141">
        <v>2.8</v>
      </c>
      <c r="E171" s="145">
        <v>4.75</v>
      </c>
      <c r="F171" s="141">
        <f>E171*D171</f>
        <v>13.299999999999999</v>
      </c>
    </row>
    <row r="172" spans="1:6" ht="14.25">
      <c r="A172" s="127"/>
      <c r="B172" s="140"/>
      <c r="C172" s="143"/>
      <c r="D172" s="141"/>
      <c r="E172" s="145"/>
      <c r="F172" s="141"/>
    </row>
    <row r="173" spans="1:6" ht="16.5">
      <c r="A173" s="127"/>
      <c r="B173" s="148" t="s">
        <v>1273</v>
      </c>
      <c r="C173" s="143" t="s">
        <v>572</v>
      </c>
      <c r="D173" s="141">
        <v>2.7</v>
      </c>
      <c r="E173" s="145">
        <v>5.52</v>
      </c>
      <c r="F173" s="141">
        <f>E173*D173</f>
        <v>14.904</v>
      </c>
    </row>
    <row r="174" spans="1:6" ht="14.25">
      <c r="A174" s="127"/>
      <c r="B174" s="140"/>
      <c r="C174" s="143"/>
      <c r="D174" s="141"/>
      <c r="E174" s="145"/>
      <c r="F174" s="141"/>
    </row>
    <row r="175" spans="1:6" ht="28.5">
      <c r="A175" s="127" t="s">
        <v>1157</v>
      </c>
      <c r="B175" s="140" t="s">
        <v>175</v>
      </c>
      <c r="C175" s="143" t="s">
        <v>570</v>
      </c>
      <c r="D175" s="141">
        <v>3.3</v>
      </c>
      <c r="E175" s="145">
        <v>0.4</v>
      </c>
      <c r="F175" s="141">
        <f>E175*D175</f>
        <v>1.32</v>
      </c>
    </row>
    <row r="176" spans="1:6" ht="14.25">
      <c r="A176" s="127"/>
      <c r="B176" s="144"/>
      <c r="C176" s="143"/>
      <c r="D176" s="141"/>
      <c r="E176" s="145"/>
      <c r="F176" s="141"/>
    </row>
    <row r="177" spans="1:6" ht="71.25">
      <c r="A177" s="127" t="s">
        <v>1158</v>
      </c>
      <c r="B177" s="148" t="s">
        <v>176</v>
      </c>
      <c r="C177" s="143" t="s">
        <v>572</v>
      </c>
      <c r="D177" s="141">
        <v>1</v>
      </c>
      <c r="E177" s="145">
        <v>18.4</v>
      </c>
      <c r="F177" s="141">
        <f>E177*D177</f>
        <v>18.4</v>
      </c>
    </row>
    <row r="178" spans="1:6" ht="14.25">
      <c r="A178" s="127"/>
      <c r="B178" s="140"/>
      <c r="C178" s="143"/>
      <c r="D178" s="141"/>
      <c r="E178" s="145"/>
      <c r="F178" s="141"/>
    </row>
    <row r="179" spans="1:6" ht="85.5">
      <c r="A179" s="127" t="s">
        <v>1159</v>
      </c>
      <c r="B179" s="148" t="s">
        <v>930</v>
      </c>
      <c r="C179" s="143" t="s">
        <v>572</v>
      </c>
      <c r="D179" s="141">
        <v>3.1</v>
      </c>
      <c r="E179" s="145">
        <v>17.8</v>
      </c>
      <c r="F179" s="141">
        <f>+D179*E179</f>
        <v>55.18000000000001</v>
      </c>
    </row>
    <row r="180" spans="1:6" ht="14.25">
      <c r="A180" s="127"/>
      <c r="B180" s="140"/>
      <c r="C180" s="143"/>
      <c r="D180" s="141"/>
      <c r="E180" s="145"/>
      <c r="F180" s="141"/>
    </row>
    <row r="181" spans="1:6" ht="15">
      <c r="A181" s="127"/>
      <c r="B181" s="142" t="s">
        <v>932</v>
      </c>
      <c r="C181" s="143"/>
      <c r="D181" s="141"/>
      <c r="E181" s="141"/>
      <c r="F181" s="146">
        <f>SUM(F170:F180)</f>
        <v>103.10400000000001</v>
      </c>
    </row>
    <row r="182" spans="1:6" ht="14.25">
      <c r="A182" s="127"/>
      <c r="B182" s="140"/>
      <c r="C182" s="143"/>
      <c r="D182" s="141"/>
      <c r="E182" s="141"/>
      <c r="F182" s="141"/>
    </row>
    <row r="183" spans="1:6" ht="30">
      <c r="A183" s="126" t="s">
        <v>1144</v>
      </c>
      <c r="B183" s="142" t="s">
        <v>170</v>
      </c>
      <c r="C183" s="143"/>
      <c r="D183" s="141"/>
      <c r="E183" s="141"/>
      <c r="F183" s="141"/>
    </row>
    <row r="184" spans="1:6" ht="15">
      <c r="A184" s="126"/>
      <c r="B184" s="142"/>
      <c r="C184" s="143"/>
      <c r="D184" s="141"/>
      <c r="E184" s="141"/>
      <c r="F184" s="141"/>
    </row>
    <row r="185" spans="1:6" ht="15">
      <c r="A185" s="126" t="s">
        <v>177</v>
      </c>
      <c r="B185" s="142" t="s">
        <v>178</v>
      </c>
      <c r="C185" s="143"/>
      <c r="D185" s="141"/>
      <c r="E185" s="141"/>
      <c r="F185" s="141"/>
    </row>
    <row r="186" spans="1:6" ht="61.5">
      <c r="A186" s="127" t="s">
        <v>1160</v>
      </c>
      <c r="B186" s="144" t="s">
        <v>323</v>
      </c>
      <c r="C186" s="143" t="s">
        <v>1130</v>
      </c>
      <c r="D186" s="141">
        <v>6.1</v>
      </c>
      <c r="E186" s="145">
        <v>23.2</v>
      </c>
      <c r="F186" s="141">
        <f>+D186*E186</f>
        <v>141.51999999999998</v>
      </c>
    </row>
    <row r="187" spans="1:6" ht="14.25">
      <c r="A187" s="127"/>
      <c r="B187" s="144"/>
      <c r="C187" s="143"/>
      <c r="D187" s="141"/>
      <c r="E187" s="145"/>
      <c r="F187" s="141"/>
    </row>
    <row r="188" spans="1:6" ht="71.25">
      <c r="A188" s="127" t="s">
        <v>1161</v>
      </c>
      <c r="B188" s="144" t="s">
        <v>394</v>
      </c>
      <c r="C188" s="143" t="s">
        <v>224</v>
      </c>
      <c r="D188" s="141">
        <v>4</v>
      </c>
      <c r="E188" s="145">
        <v>190</v>
      </c>
      <c r="F188" s="141">
        <f>+D188*E188</f>
        <v>760</v>
      </c>
    </row>
    <row r="189" spans="1:6" ht="14.25">
      <c r="A189" s="127"/>
      <c r="B189" s="144"/>
      <c r="C189" s="143"/>
      <c r="D189" s="141"/>
      <c r="E189" s="145"/>
      <c r="F189" s="141"/>
    </row>
    <row r="190" spans="1:6" ht="156.75">
      <c r="A190" s="127" t="s">
        <v>1162</v>
      </c>
      <c r="B190" s="129" t="s">
        <v>6</v>
      </c>
      <c r="C190" s="143" t="s">
        <v>224</v>
      </c>
      <c r="D190" s="141">
        <f>D188</f>
        <v>4</v>
      </c>
      <c r="E190" s="145">
        <v>340</v>
      </c>
      <c r="F190" s="141">
        <f>+D190*E190</f>
        <v>1360</v>
      </c>
    </row>
    <row r="191" spans="1:6" ht="14.25">
      <c r="A191" s="127"/>
      <c r="B191" s="129"/>
      <c r="C191" s="143"/>
      <c r="D191" s="141"/>
      <c r="E191" s="145"/>
      <c r="F191" s="141"/>
    </row>
    <row r="192" spans="1:6" ht="57">
      <c r="A192" s="127" t="s">
        <v>1163</v>
      </c>
      <c r="B192" s="129" t="s">
        <v>395</v>
      </c>
      <c r="C192" s="143" t="s">
        <v>224</v>
      </c>
      <c r="D192" s="141">
        <f>D190</f>
        <v>4</v>
      </c>
      <c r="E192" s="145">
        <v>78.5</v>
      </c>
      <c r="F192" s="141">
        <f>+D192*E192</f>
        <v>314</v>
      </c>
    </row>
    <row r="193" spans="1:6" ht="14.25">
      <c r="A193" s="127"/>
      <c r="B193" s="144"/>
      <c r="C193" s="143"/>
      <c r="D193" s="141"/>
      <c r="E193" s="145"/>
      <c r="F193" s="141"/>
    </row>
    <row r="194" spans="1:6" ht="42.75">
      <c r="A194" s="127" t="s">
        <v>1164</v>
      </c>
      <c r="B194" s="144" t="s">
        <v>180</v>
      </c>
      <c r="C194" s="143"/>
      <c r="D194" s="141"/>
      <c r="E194" s="143" t="s">
        <v>181</v>
      </c>
      <c r="F194" s="141">
        <f>SUM(F186:F193)*E194</f>
        <v>128.776</v>
      </c>
    </row>
    <row r="195" spans="1:6" ht="14.25">
      <c r="A195" s="127"/>
      <c r="B195" s="140"/>
      <c r="C195" s="143"/>
      <c r="D195" s="141"/>
      <c r="E195" s="145"/>
      <c r="F195" s="141"/>
    </row>
    <row r="196" spans="1:6" ht="15">
      <c r="A196" s="126" t="s">
        <v>182</v>
      </c>
      <c r="B196" s="142" t="s">
        <v>183</v>
      </c>
      <c r="C196" s="143"/>
      <c r="D196" s="141"/>
      <c r="E196" s="145"/>
      <c r="F196" s="141"/>
    </row>
    <row r="197" spans="1:6" ht="42.75">
      <c r="A197" s="127"/>
      <c r="B197" s="140" t="s">
        <v>184</v>
      </c>
      <c r="C197" s="143"/>
      <c r="D197" s="141"/>
      <c r="E197" s="145"/>
      <c r="F197" s="141"/>
    </row>
    <row r="198" spans="1:6" ht="14.25">
      <c r="A198" s="127"/>
      <c r="B198" s="140"/>
      <c r="C198" s="143"/>
      <c r="D198" s="141"/>
      <c r="E198" s="145"/>
      <c r="F198" s="141"/>
    </row>
    <row r="199" spans="1:6" ht="18.75">
      <c r="A199" s="127" t="s">
        <v>1165</v>
      </c>
      <c r="B199" s="140" t="s">
        <v>1284</v>
      </c>
      <c r="C199" s="143" t="s">
        <v>224</v>
      </c>
      <c r="D199" s="141">
        <f>D192</f>
        <v>4</v>
      </c>
      <c r="E199" s="145">
        <v>5.5</v>
      </c>
      <c r="F199" s="141">
        <f>E199*D199</f>
        <v>22</v>
      </c>
    </row>
    <row r="200" spans="1:6" ht="14.25">
      <c r="A200" s="127"/>
      <c r="B200" s="140"/>
      <c r="C200" s="143"/>
      <c r="D200" s="141"/>
      <c r="E200" s="145"/>
      <c r="F200" s="141"/>
    </row>
    <row r="201" spans="1:6" ht="18.75">
      <c r="A201" s="127" t="s">
        <v>1166</v>
      </c>
      <c r="B201" s="140" t="s">
        <v>1285</v>
      </c>
      <c r="C201" s="143" t="s">
        <v>224</v>
      </c>
      <c r="D201" s="141">
        <f>D199</f>
        <v>4</v>
      </c>
      <c r="E201" s="145">
        <v>5.5</v>
      </c>
      <c r="F201" s="141">
        <f>E201*D201</f>
        <v>22</v>
      </c>
    </row>
    <row r="202" spans="1:6" ht="14.25">
      <c r="A202" s="127"/>
      <c r="B202" s="140"/>
      <c r="C202" s="143"/>
      <c r="D202" s="141"/>
      <c r="E202" s="145"/>
      <c r="F202" s="141"/>
    </row>
    <row r="203" spans="1:6" ht="18.75">
      <c r="A203" s="127" t="s">
        <v>1167</v>
      </c>
      <c r="B203" s="140" t="s">
        <v>399</v>
      </c>
      <c r="C203" s="143" t="s">
        <v>224</v>
      </c>
      <c r="D203" s="141">
        <f>D201</f>
        <v>4</v>
      </c>
      <c r="E203" s="145">
        <v>5.5</v>
      </c>
      <c r="F203" s="141">
        <f>E203*D203</f>
        <v>22</v>
      </c>
    </row>
    <row r="204" spans="1:6" ht="14.25">
      <c r="A204" s="127"/>
      <c r="B204" s="140"/>
      <c r="C204" s="143"/>
      <c r="D204" s="141"/>
      <c r="E204" s="145"/>
      <c r="F204" s="141"/>
    </row>
    <row r="205" spans="1:6" ht="18.75">
      <c r="A205" s="127" t="s">
        <v>1168</v>
      </c>
      <c r="B205" s="140" t="s">
        <v>1289</v>
      </c>
      <c r="C205" s="143" t="s">
        <v>224</v>
      </c>
      <c r="D205" s="141">
        <f>D203</f>
        <v>4</v>
      </c>
      <c r="E205" s="145">
        <v>5.5</v>
      </c>
      <c r="F205" s="141">
        <f>E205*D205</f>
        <v>22</v>
      </c>
    </row>
    <row r="206" spans="1:6" ht="14.25">
      <c r="A206" s="127"/>
      <c r="B206" s="140"/>
      <c r="C206" s="143"/>
      <c r="D206" s="141"/>
      <c r="E206" s="145"/>
      <c r="F206" s="141"/>
    </row>
    <row r="207" spans="1:6" ht="18.75">
      <c r="A207" s="127" t="s">
        <v>1169</v>
      </c>
      <c r="B207" s="140" t="s">
        <v>1290</v>
      </c>
      <c r="C207" s="143" t="s">
        <v>224</v>
      </c>
      <c r="D207" s="141">
        <f>D205</f>
        <v>4</v>
      </c>
      <c r="E207" s="145">
        <v>5.5</v>
      </c>
      <c r="F207" s="141">
        <f>E207*D207</f>
        <v>22</v>
      </c>
    </row>
    <row r="208" spans="1:6" ht="14.25">
      <c r="A208" s="127"/>
      <c r="B208" s="140"/>
      <c r="C208" s="143"/>
      <c r="D208" s="141"/>
      <c r="E208" s="145"/>
      <c r="F208" s="141"/>
    </row>
    <row r="209" spans="1:6" ht="15">
      <c r="A209" s="126" t="s">
        <v>206</v>
      </c>
      <c r="B209" s="142" t="s">
        <v>207</v>
      </c>
      <c r="C209" s="143"/>
      <c r="D209" s="141"/>
      <c r="E209" s="145"/>
      <c r="F209" s="141"/>
    </row>
    <row r="210" spans="1:6" ht="42.75">
      <c r="A210" s="126"/>
      <c r="B210" s="140" t="s">
        <v>184</v>
      </c>
      <c r="C210" s="143"/>
      <c r="D210" s="141"/>
      <c r="E210" s="145"/>
      <c r="F210" s="141"/>
    </row>
    <row r="211" spans="1:6" ht="15">
      <c r="A211" s="126"/>
      <c r="B211" s="140"/>
      <c r="C211" s="143"/>
      <c r="D211" s="141"/>
      <c r="E211" s="145"/>
      <c r="F211" s="141"/>
    </row>
    <row r="212" spans="1:6" ht="18.75">
      <c r="A212" s="127" t="s">
        <v>1170</v>
      </c>
      <c r="B212" s="140" t="s">
        <v>400</v>
      </c>
      <c r="C212" s="143" t="s">
        <v>224</v>
      </c>
      <c r="D212" s="141">
        <f>D199*2</f>
        <v>8</v>
      </c>
      <c r="E212" s="145">
        <v>16.4</v>
      </c>
      <c r="F212" s="141">
        <f>E212*D212</f>
        <v>131.2</v>
      </c>
    </row>
    <row r="213" spans="1:6" ht="14.25">
      <c r="A213" s="127"/>
      <c r="B213" s="140"/>
      <c r="C213" s="143"/>
      <c r="D213" s="141"/>
      <c r="E213" s="145"/>
      <c r="F213" s="141"/>
    </row>
    <row r="214" spans="1:6" ht="30">
      <c r="A214" s="127"/>
      <c r="B214" s="142" t="s">
        <v>215</v>
      </c>
      <c r="C214" s="143"/>
      <c r="D214" s="141"/>
      <c r="E214" s="141"/>
      <c r="F214" s="146">
        <f>SUM(F186:F212)</f>
        <v>2945.4959999999996</v>
      </c>
    </row>
    <row r="215" spans="1:6" ht="15">
      <c r="A215" s="127"/>
      <c r="B215" s="142"/>
      <c r="C215" s="143"/>
      <c r="D215" s="141"/>
      <c r="E215" s="141"/>
      <c r="F215" s="146"/>
    </row>
    <row r="216" spans="1:2" ht="15.75">
      <c r="A216" s="107">
        <v>4</v>
      </c>
      <c r="B216" s="107" t="s">
        <v>387</v>
      </c>
    </row>
    <row r="218" spans="1:6" ht="15">
      <c r="A218" s="126" t="s">
        <v>1182</v>
      </c>
      <c r="B218" s="142" t="s">
        <v>913</v>
      </c>
      <c r="C218" s="263"/>
      <c r="D218" s="263"/>
      <c r="E218" s="263"/>
      <c r="F218" s="146">
        <f>+F227</f>
        <v>138</v>
      </c>
    </row>
    <row r="219" spans="1:6" ht="15">
      <c r="A219" s="126" t="s">
        <v>636</v>
      </c>
      <c r="B219" s="142" t="s">
        <v>914</v>
      </c>
      <c r="C219" s="263"/>
      <c r="D219" s="263"/>
      <c r="E219" s="263"/>
      <c r="F219" s="146">
        <f>+F242</f>
        <v>387.02</v>
      </c>
    </row>
    <row r="220" spans="1:6" ht="30">
      <c r="A220" s="126" t="s">
        <v>637</v>
      </c>
      <c r="B220" s="142" t="s">
        <v>170</v>
      </c>
      <c r="C220" s="263"/>
      <c r="D220" s="263"/>
      <c r="E220" s="263"/>
      <c r="F220" s="146">
        <f>+F283</f>
        <v>6271.5419999999995</v>
      </c>
    </row>
    <row r="221" spans="1:6" ht="15">
      <c r="A221" s="126"/>
      <c r="B221" s="142" t="s">
        <v>947</v>
      </c>
      <c r="C221" s="263"/>
      <c r="D221" s="263"/>
      <c r="E221" s="263"/>
      <c r="F221" s="146">
        <f>SUM(F218:F220)</f>
        <v>6796.562</v>
      </c>
    </row>
    <row r="222" spans="1:6" ht="14.25">
      <c r="A222" s="127"/>
      <c r="B222" s="140"/>
      <c r="C222" s="143"/>
      <c r="D222" s="143"/>
      <c r="E222" s="143"/>
      <c r="F222" s="141"/>
    </row>
    <row r="223" spans="1:6" ht="15">
      <c r="A223" s="126" t="s">
        <v>1182</v>
      </c>
      <c r="B223" s="142" t="s">
        <v>1225</v>
      </c>
      <c r="C223" s="143"/>
      <c r="D223" s="141"/>
      <c r="E223" s="141"/>
      <c r="F223" s="141"/>
    </row>
    <row r="224" spans="1:6" ht="14.25">
      <c r="A224" s="127"/>
      <c r="B224" s="140"/>
      <c r="C224" s="143"/>
      <c r="D224" s="141"/>
      <c r="E224" s="141"/>
      <c r="F224" s="141"/>
    </row>
    <row r="225" spans="1:6" ht="28.5">
      <c r="A225" s="127" t="s">
        <v>1183</v>
      </c>
      <c r="B225" s="140" t="s">
        <v>917</v>
      </c>
      <c r="C225" s="143" t="s">
        <v>224</v>
      </c>
      <c r="D225" s="141">
        <v>12</v>
      </c>
      <c r="E225" s="145">
        <v>11.5</v>
      </c>
      <c r="F225" s="141">
        <f>+D225*E225</f>
        <v>138</v>
      </c>
    </row>
    <row r="226" spans="1:6" ht="14.25">
      <c r="A226" s="127"/>
      <c r="B226" s="140"/>
      <c r="C226" s="143"/>
      <c r="D226" s="141"/>
      <c r="E226" s="145"/>
      <c r="F226" s="141"/>
    </row>
    <row r="227" spans="1:6" ht="15">
      <c r="A227" s="127"/>
      <c r="B227" s="142" t="s">
        <v>921</v>
      </c>
      <c r="C227" s="143"/>
      <c r="D227" s="141"/>
      <c r="E227" s="141"/>
      <c r="F227" s="146">
        <f>SUM(F225:F226)</f>
        <v>138</v>
      </c>
    </row>
    <row r="228" spans="1:6" ht="15">
      <c r="A228" s="127"/>
      <c r="B228" s="142"/>
      <c r="C228" s="143"/>
      <c r="D228" s="141"/>
      <c r="E228" s="141"/>
      <c r="F228" s="146"/>
    </row>
    <row r="229" spans="1:6" ht="15">
      <c r="A229" s="126" t="s">
        <v>636</v>
      </c>
      <c r="B229" s="142" t="s">
        <v>1245</v>
      </c>
      <c r="C229" s="143"/>
      <c r="D229" s="141"/>
      <c r="E229" s="141"/>
      <c r="F229" s="141"/>
    </row>
    <row r="230" spans="1:6" ht="14.25">
      <c r="A230" s="127"/>
      <c r="B230" s="140"/>
      <c r="C230" s="143"/>
      <c r="D230" s="141"/>
      <c r="E230" s="141"/>
      <c r="F230" s="141"/>
    </row>
    <row r="231" spans="1:6" ht="99.75">
      <c r="A231" s="127" t="s">
        <v>641</v>
      </c>
      <c r="B231" s="148" t="s">
        <v>393</v>
      </c>
      <c r="C231" s="143"/>
      <c r="D231" s="141"/>
      <c r="E231" s="141"/>
      <c r="F231" s="141"/>
    </row>
    <row r="232" spans="1:6" ht="16.5">
      <c r="A232" s="127"/>
      <c r="B232" s="148" t="s">
        <v>1272</v>
      </c>
      <c r="C232" s="143" t="s">
        <v>572</v>
      </c>
      <c r="D232" s="141">
        <v>10</v>
      </c>
      <c r="E232" s="145">
        <v>4.75</v>
      </c>
      <c r="F232" s="141">
        <f>E232*D232</f>
        <v>47.5</v>
      </c>
    </row>
    <row r="233" spans="1:6" ht="14.25">
      <c r="A233" s="127"/>
      <c r="B233" s="140"/>
      <c r="C233" s="143"/>
      <c r="D233" s="141"/>
      <c r="E233" s="145"/>
      <c r="F233" s="141"/>
    </row>
    <row r="234" spans="1:6" ht="16.5">
      <c r="A234" s="127"/>
      <c r="B234" s="148" t="s">
        <v>1273</v>
      </c>
      <c r="C234" s="143" t="s">
        <v>572</v>
      </c>
      <c r="D234" s="141">
        <v>10</v>
      </c>
      <c r="E234" s="145">
        <v>5.52</v>
      </c>
      <c r="F234" s="141">
        <f>E234*D234</f>
        <v>55.199999999999996</v>
      </c>
    </row>
    <row r="235" spans="1:6" ht="14.25">
      <c r="A235" s="127"/>
      <c r="B235" s="140"/>
      <c r="C235" s="143"/>
      <c r="D235" s="141"/>
      <c r="E235" s="145"/>
      <c r="F235" s="141"/>
    </row>
    <row r="236" spans="1:6" ht="28.5">
      <c r="A236" s="127" t="s">
        <v>642</v>
      </c>
      <c r="B236" s="140" t="s">
        <v>175</v>
      </c>
      <c r="C236" s="143" t="s">
        <v>570</v>
      </c>
      <c r="D236" s="141">
        <v>11.2</v>
      </c>
      <c r="E236" s="145">
        <v>0.4</v>
      </c>
      <c r="F236" s="141">
        <f>E236*D236</f>
        <v>4.4799999999999995</v>
      </c>
    </row>
    <row r="237" spans="1:6" ht="14.25">
      <c r="A237" s="127"/>
      <c r="B237" s="144"/>
      <c r="C237" s="143"/>
      <c r="D237" s="141"/>
      <c r="E237" s="145"/>
      <c r="F237" s="141"/>
    </row>
    <row r="238" spans="1:6" ht="71.25">
      <c r="A238" s="127" t="s">
        <v>643</v>
      </c>
      <c r="B238" s="148" t="s">
        <v>176</v>
      </c>
      <c r="C238" s="143" t="s">
        <v>572</v>
      </c>
      <c r="D238" s="141">
        <v>3.6</v>
      </c>
      <c r="E238" s="145">
        <v>18.4</v>
      </c>
      <c r="F238" s="141">
        <f>E238*D238</f>
        <v>66.24</v>
      </c>
    </row>
    <row r="239" spans="1:6" ht="14.25">
      <c r="A239" s="127"/>
      <c r="B239" s="140"/>
      <c r="C239" s="143"/>
      <c r="D239" s="141"/>
      <c r="E239" s="145"/>
      <c r="F239" s="141"/>
    </row>
    <row r="240" spans="1:6" ht="85.5">
      <c r="A240" s="127" t="s">
        <v>644</v>
      </c>
      <c r="B240" s="148" t="s">
        <v>930</v>
      </c>
      <c r="C240" s="143" t="s">
        <v>572</v>
      </c>
      <c r="D240" s="141">
        <v>12</v>
      </c>
      <c r="E240" s="145">
        <v>17.8</v>
      </c>
      <c r="F240" s="141">
        <f>+D240*E240</f>
        <v>213.60000000000002</v>
      </c>
    </row>
    <row r="241" spans="1:6" ht="14.25">
      <c r="A241" s="127"/>
      <c r="B241" s="140"/>
      <c r="C241" s="143"/>
      <c r="D241" s="141"/>
      <c r="E241" s="145"/>
      <c r="F241" s="141"/>
    </row>
    <row r="242" spans="1:6" ht="15">
      <c r="A242" s="127"/>
      <c r="B242" s="142" t="s">
        <v>932</v>
      </c>
      <c r="C242" s="143"/>
      <c r="D242" s="141"/>
      <c r="E242" s="141"/>
      <c r="F242" s="146">
        <f>SUM(F231:F241)</f>
        <v>387.02</v>
      </c>
    </row>
    <row r="243" spans="1:6" ht="14.25">
      <c r="A243" s="127"/>
      <c r="B243" s="140"/>
      <c r="C243" s="143"/>
      <c r="D243" s="141"/>
      <c r="E243" s="141"/>
      <c r="F243" s="141"/>
    </row>
    <row r="244" spans="1:6" ht="30">
      <c r="A244" s="126" t="s">
        <v>637</v>
      </c>
      <c r="B244" s="142" t="s">
        <v>170</v>
      </c>
      <c r="C244" s="143"/>
      <c r="D244" s="141"/>
      <c r="E244" s="141"/>
      <c r="F244" s="141"/>
    </row>
    <row r="245" spans="1:6" ht="15">
      <c r="A245" s="126"/>
      <c r="B245" s="142"/>
      <c r="C245" s="143"/>
      <c r="D245" s="141"/>
      <c r="E245" s="141"/>
      <c r="F245" s="141"/>
    </row>
    <row r="246" spans="1:6" ht="15">
      <c r="A246" s="126" t="s">
        <v>177</v>
      </c>
      <c r="B246" s="142" t="s">
        <v>178</v>
      </c>
      <c r="C246" s="143"/>
      <c r="D246" s="141"/>
      <c r="E246" s="141"/>
      <c r="F246" s="141"/>
    </row>
    <row r="247" spans="1:6" ht="61.5">
      <c r="A247" s="127" t="s">
        <v>645</v>
      </c>
      <c r="B247" s="144" t="s">
        <v>323</v>
      </c>
      <c r="C247" s="143" t="s">
        <v>1130</v>
      </c>
      <c r="D247" s="141">
        <v>22.2</v>
      </c>
      <c r="E247" s="145">
        <v>23.2</v>
      </c>
      <c r="F247" s="141">
        <f>+D247*E247</f>
        <v>515.04</v>
      </c>
    </row>
    <row r="248" spans="1:6" ht="14.25">
      <c r="A248" s="127"/>
      <c r="B248" s="144"/>
      <c r="C248" s="143"/>
      <c r="D248" s="141"/>
      <c r="E248" s="145"/>
      <c r="F248" s="141"/>
    </row>
    <row r="249" spans="1:6" ht="71.25">
      <c r="A249" s="127" t="s">
        <v>646</v>
      </c>
      <c r="B249" s="144" t="s">
        <v>394</v>
      </c>
      <c r="C249" s="143" t="s">
        <v>224</v>
      </c>
      <c r="D249" s="141">
        <v>6</v>
      </c>
      <c r="E249" s="145">
        <v>190</v>
      </c>
      <c r="F249" s="141">
        <f>+D249*E249</f>
        <v>1140</v>
      </c>
    </row>
    <row r="250" spans="1:6" ht="14.25">
      <c r="A250" s="127"/>
      <c r="B250" s="144"/>
      <c r="C250" s="143"/>
      <c r="D250" s="141"/>
      <c r="E250" s="145"/>
      <c r="F250" s="141"/>
    </row>
    <row r="251" spans="1:6" ht="156.75">
      <c r="A251" s="127" t="s">
        <v>647</v>
      </c>
      <c r="B251" s="129" t="s">
        <v>6</v>
      </c>
      <c r="C251" s="143" t="s">
        <v>224</v>
      </c>
      <c r="D251" s="141">
        <f>D249</f>
        <v>6</v>
      </c>
      <c r="E251" s="145">
        <v>340</v>
      </c>
      <c r="F251" s="141">
        <f>+D251*E251</f>
        <v>2040</v>
      </c>
    </row>
    <row r="252" spans="1:6" ht="14.25">
      <c r="A252" s="127"/>
      <c r="B252" s="166"/>
      <c r="C252" s="143"/>
      <c r="D252" s="141"/>
      <c r="E252" s="145"/>
      <c r="F252" s="141"/>
    </row>
    <row r="253" spans="1:6" ht="57">
      <c r="A253" s="127" t="s">
        <v>648</v>
      </c>
      <c r="B253" s="144" t="s">
        <v>395</v>
      </c>
      <c r="C253" s="143" t="s">
        <v>224</v>
      </c>
      <c r="D253" s="141">
        <f>D251</f>
        <v>6</v>
      </c>
      <c r="E253" s="145">
        <v>78.5</v>
      </c>
      <c r="F253" s="141">
        <f>+D253*E253</f>
        <v>471</v>
      </c>
    </row>
    <row r="254" spans="1:6" ht="14.25">
      <c r="A254" s="127"/>
      <c r="B254" s="144"/>
      <c r="C254" s="143"/>
      <c r="D254" s="141"/>
      <c r="E254" s="145"/>
      <c r="F254" s="141"/>
    </row>
    <row r="255" spans="1:6" ht="42.75">
      <c r="A255" s="127" t="s">
        <v>355</v>
      </c>
      <c r="B255" s="144" t="s">
        <v>180</v>
      </c>
      <c r="C255" s="143"/>
      <c r="D255" s="141"/>
      <c r="E255" s="143" t="s">
        <v>181</v>
      </c>
      <c r="F255" s="141">
        <f>SUM(F247:F254)*E255</f>
        <v>208.30200000000002</v>
      </c>
    </row>
    <row r="256" spans="1:6" ht="14.25">
      <c r="A256" s="127"/>
      <c r="B256" s="140"/>
      <c r="C256" s="143"/>
      <c r="D256" s="141"/>
      <c r="E256" s="145"/>
      <c r="F256" s="141"/>
    </row>
    <row r="257" spans="1:6" ht="15">
      <c r="A257" s="126" t="s">
        <v>182</v>
      </c>
      <c r="B257" s="142" t="s">
        <v>183</v>
      </c>
      <c r="C257" s="143"/>
      <c r="D257" s="141"/>
      <c r="E257" s="145"/>
      <c r="F257" s="141"/>
    </row>
    <row r="258" spans="1:6" ht="42.75">
      <c r="A258" s="127"/>
      <c r="B258" s="140" t="s">
        <v>184</v>
      </c>
      <c r="C258" s="143"/>
      <c r="D258" s="141"/>
      <c r="E258" s="145"/>
      <c r="F258" s="141"/>
    </row>
    <row r="259" spans="1:6" ht="14.25">
      <c r="A259" s="127"/>
      <c r="B259" s="140"/>
      <c r="C259" s="143"/>
      <c r="D259" s="141"/>
      <c r="E259" s="145"/>
      <c r="F259" s="141"/>
    </row>
    <row r="260" spans="1:6" ht="18.75">
      <c r="A260" s="127" t="s">
        <v>356</v>
      </c>
      <c r="B260" s="140" t="s">
        <v>1284</v>
      </c>
      <c r="C260" s="143" t="s">
        <v>224</v>
      </c>
      <c r="D260" s="141">
        <f>D253</f>
        <v>6</v>
      </c>
      <c r="E260" s="145">
        <v>5.5</v>
      </c>
      <c r="F260" s="141">
        <f>E260*D260</f>
        <v>33</v>
      </c>
    </row>
    <row r="261" spans="1:6" ht="14.25">
      <c r="A261" s="127"/>
      <c r="B261" s="140"/>
      <c r="C261" s="143"/>
      <c r="D261" s="141"/>
      <c r="E261" s="145"/>
      <c r="F261" s="141"/>
    </row>
    <row r="262" spans="1:6" ht="18.75">
      <c r="A262" s="127" t="s">
        <v>357</v>
      </c>
      <c r="B262" s="140" t="s">
        <v>1285</v>
      </c>
      <c r="C262" s="143" t="s">
        <v>224</v>
      </c>
      <c r="D262" s="141">
        <f>D260</f>
        <v>6</v>
      </c>
      <c r="E262" s="145">
        <v>5.5</v>
      </c>
      <c r="F262" s="141">
        <f>E262*D262</f>
        <v>33</v>
      </c>
    </row>
    <row r="263" spans="1:6" ht="14.25">
      <c r="A263" s="127"/>
      <c r="B263" s="140"/>
      <c r="C263" s="143"/>
      <c r="D263" s="141"/>
      <c r="E263" s="145"/>
      <c r="F263" s="141"/>
    </row>
    <row r="264" spans="1:6" ht="18.75">
      <c r="A264" s="127" t="s">
        <v>358</v>
      </c>
      <c r="B264" s="140" t="s">
        <v>399</v>
      </c>
      <c r="C264" s="143" t="s">
        <v>224</v>
      </c>
      <c r="D264" s="141">
        <f>D262</f>
        <v>6</v>
      </c>
      <c r="E264" s="145">
        <v>5.5</v>
      </c>
      <c r="F264" s="141">
        <f>E264*D264</f>
        <v>33</v>
      </c>
    </row>
    <row r="265" spans="1:6" ht="14.25">
      <c r="A265" s="127"/>
      <c r="B265" s="140"/>
      <c r="C265" s="143"/>
      <c r="D265" s="141"/>
      <c r="E265" s="145"/>
      <c r="F265" s="141"/>
    </row>
    <row r="266" spans="1:6" ht="18.75">
      <c r="A266" s="127" t="s">
        <v>359</v>
      </c>
      <c r="B266" s="140" t="s">
        <v>1270</v>
      </c>
      <c r="C266" s="143" t="s">
        <v>224</v>
      </c>
      <c r="D266" s="141">
        <f>D264</f>
        <v>6</v>
      </c>
      <c r="E266" s="145">
        <v>5.5</v>
      </c>
      <c r="F266" s="141">
        <f>E266*D266</f>
        <v>33</v>
      </c>
    </row>
    <row r="267" spans="1:6" ht="14.25">
      <c r="A267" s="127"/>
      <c r="B267" s="140"/>
      <c r="C267" s="143"/>
      <c r="D267" s="141"/>
      <c r="E267" s="145"/>
      <c r="F267" s="141"/>
    </row>
    <row r="268" spans="1:6" ht="18.75">
      <c r="A268" s="127" t="s">
        <v>360</v>
      </c>
      <c r="B268" s="140" t="s">
        <v>1271</v>
      </c>
      <c r="C268" s="143" t="s">
        <v>224</v>
      </c>
      <c r="D268" s="141">
        <f>D266</f>
        <v>6</v>
      </c>
      <c r="E268" s="145">
        <v>5.5</v>
      </c>
      <c r="F268" s="141">
        <f>E268*D268</f>
        <v>33</v>
      </c>
    </row>
    <row r="269" spans="1:6" ht="14.25">
      <c r="A269" s="127"/>
      <c r="B269" s="140"/>
      <c r="C269" s="143"/>
      <c r="D269" s="141"/>
      <c r="E269" s="145"/>
      <c r="F269" s="141"/>
    </row>
    <row r="270" spans="1:6" ht="18.75">
      <c r="A270" s="127" t="s">
        <v>402</v>
      </c>
      <c r="B270" s="140" t="s">
        <v>1290</v>
      </c>
      <c r="C270" s="143" t="s">
        <v>224</v>
      </c>
      <c r="D270" s="141">
        <f>D268</f>
        <v>6</v>
      </c>
      <c r="E270" s="145">
        <v>5.5</v>
      </c>
      <c r="F270" s="141">
        <f>E270*D270</f>
        <v>33</v>
      </c>
    </row>
    <row r="271" spans="1:6" ht="14.25">
      <c r="A271" s="127"/>
      <c r="B271" s="140"/>
      <c r="C271" s="143"/>
      <c r="D271" s="141"/>
      <c r="E271" s="145"/>
      <c r="F271" s="141"/>
    </row>
    <row r="272" spans="1:6" ht="15">
      <c r="A272" s="126" t="s">
        <v>206</v>
      </c>
      <c r="B272" s="142" t="s">
        <v>207</v>
      </c>
      <c r="C272" s="143"/>
      <c r="D272" s="141"/>
      <c r="E272" s="145"/>
      <c r="F272" s="141"/>
    </row>
    <row r="273" spans="1:6" ht="42.75">
      <c r="A273" s="126"/>
      <c r="B273" s="140" t="s">
        <v>184</v>
      </c>
      <c r="C273" s="143"/>
      <c r="D273" s="141"/>
      <c r="E273" s="145"/>
      <c r="F273" s="141"/>
    </row>
    <row r="274" spans="1:6" ht="15">
      <c r="A274" s="126"/>
      <c r="B274" s="140"/>
      <c r="C274" s="143"/>
      <c r="D274" s="141"/>
      <c r="E274" s="145"/>
      <c r="F274" s="141"/>
    </row>
    <row r="275" spans="1:6" ht="14.25">
      <c r="A275" s="127" t="s">
        <v>362</v>
      </c>
      <c r="B275" s="140" t="s">
        <v>396</v>
      </c>
      <c r="C275" s="143" t="s">
        <v>224</v>
      </c>
      <c r="D275" s="141">
        <f>D268</f>
        <v>6</v>
      </c>
      <c r="E275" s="145">
        <v>167.5</v>
      </c>
      <c r="F275" s="141">
        <f>E275*D275</f>
        <v>1005</v>
      </c>
    </row>
    <row r="276" spans="1:6" ht="14.25">
      <c r="A276" s="127"/>
      <c r="B276" s="140"/>
      <c r="C276" s="143"/>
      <c r="D276" s="141"/>
      <c r="E276" s="145"/>
      <c r="F276" s="141"/>
    </row>
    <row r="277" spans="1:6" ht="28.5">
      <c r="A277" s="127" t="s">
        <v>363</v>
      </c>
      <c r="B277" s="140" t="s">
        <v>397</v>
      </c>
      <c r="C277" s="143" t="s">
        <v>224</v>
      </c>
      <c r="D277" s="141">
        <f>D275</f>
        <v>6</v>
      </c>
      <c r="E277" s="145">
        <v>58.9</v>
      </c>
      <c r="F277" s="141">
        <f>E277*D277</f>
        <v>353.4</v>
      </c>
    </row>
    <row r="278" spans="1:6" ht="14.25">
      <c r="A278" s="127"/>
      <c r="B278" s="140"/>
      <c r="C278" s="143"/>
      <c r="D278" s="141"/>
      <c r="E278" s="145"/>
      <c r="F278" s="141"/>
    </row>
    <row r="279" spans="1:6" ht="14.25">
      <c r="A279" s="127" t="s">
        <v>364</v>
      </c>
      <c r="B279" s="140" t="s">
        <v>398</v>
      </c>
      <c r="C279" s="143" t="s">
        <v>224</v>
      </c>
      <c r="D279" s="141">
        <f>D277</f>
        <v>6</v>
      </c>
      <c r="E279" s="145">
        <v>24</v>
      </c>
      <c r="F279" s="141">
        <f>E279*D279</f>
        <v>144</v>
      </c>
    </row>
    <row r="280" spans="1:6" ht="14.25">
      <c r="A280" s="127"/>
      <c r="B280" s="140"/>
      <c r="C280" s="143"/>
      <c r="D280" s="141"/>
      <c r="E280" s="145"/>
      <c r="F280" s="141"/>
    </row>
    <row r="281" spans="1:6" ht="18.75">
      <c r="A281" s="127" t="s">
        <v>365</v>
      </c>
      <c r="B281" s="140" t="s">
        <v>400</v>
      </c>
      <c r="C281" s="143" t="s">
        <v>224</v>
      </c>
      <c r="D281" s="141">
        <f>D279*2</f>
        <v>12</v>
      </c>
      <c r="E281" s="145">
        <v>16.4</v>
      </c>
      <c r="F281" s="141">
        <f>E281*D281</f>
        <v>196.79999999999998</v>
      </c>
    </row>
    <row r="282" spans="1:6" ht="14.25">
      <c r="A282" s="127"/>
      <c r="B282" s="140"/>
      <c r="C282" s="143"/>
      <c r="D282" s="141"/>
      <c r="E282" s="145"/>
      <c r="F282" s="141"/>
    </row>
    <row r="283" spans="1:6" ht="30">
      <c r="A283" s="127"/>
      <c r="B283" s="142" t="s">
        <v>215</v>
      </c>
      <c r="C283" s="143"/>
      <c r="D283" s="141"/>
      <c r="E283" s="141"/>
      <c r="F283" s="146">
        <f>SUM(F247:F281)</f>
        <v>6271.5419999999995</v>
      </c>
    </row>
    <row r="284" spans="1:6" ht="15">
      <c r="A284" s="127"/>
      <c r="B284" s="142"/>
      <c r="C284" s="143"/>
      <c r="D284" s="141"/>
      <c r="E284" s="141"/>
      <c r="F284" s="146"/>
    </row>
    <row r="285" spans="1:2" ht="15.75">
      <c r="A285" s="107">
        <v>5</v>
      </c>
      <c r="B285" s="107" t="s">
        <v>388</v>
      </c>
    </row>
    <row r="287" spans="1:6" ht="15">
      <c r="A287" s="126" t="s">
        <v>660</v>
      </c>
      <c r="B287" s="142" t="s">
        <v>913</v>
      </c>
      <c r="C287" s="263"/>
      <c r="D287" s="263"/>
      <c r="E287" s="263"/>
      <c r="F287" s="146">
        <f>+F296</f>
        <v>184</v>
      </c>
    </row>
    <row r="288" spans="1:6" ht="15">
      <c r="A288" s="126" t="s">
        <v>661</v>
      </c>
      <c r="B288" s="142" t="s">
        <v>914</v>
      </c>
      <c r="C288" s="263"/>
      <c r="D288" s="263"/>
      <c r="E288" s="263"/>
      <c r="F288" s="146">
        <f>+F311</f>
        <v>829.915</v>
      </c>
    </row>
    <row r="289" spans="1:6" ht="30">
      <c r="A289" s="126" t="s">
        <v>662</v>
      </c>
      <c r="B289" s="142" t="s">
        <v>170</v>
      </c>
      <c r="C289" s="263"/>
      <c r="D289" s="263"/>
      <c r="E289" s="263"/>
      <c r="F289" s="146">
        <f>+F352</f>
        <v>8856.564</v>
      </c>
    </row>
    <row r="290" spans="1:6" ht="15">
      <c r="A290" s="126"/>
      <c r="B290" s="142" t="s">
        <v>947</v>
      </c>
      <c r="C290" s="263"/>
      <c r="D290" s="263"/>
      <c r="E290" s="263"/>
      <c r="F290" s="146">
        <f>SUM(F287:F289)</f>
        <v>9870.479</v>
      </c>
    </row>
    <row r="291" spans="1:6" ht="14.25">
      <c r="A291" s="127"/>
      <c r="B291" s="140"/>
      <c r="C291" s="143"/>
      <c r="D291" s="143"/>
      <c r="E291" s="143"/>
      <c r="F291" s="141"/>
    </row>
    <row r="292" spans="1:6" ht="15">
      <c r="A292" s="126" t="s">
        <v>660</v>
      </c>
      <c r="B292" s="142" t="s">
        <v>1225</v>
      </c>
      <c r="C292" s="143"/>
      <c r="D292" s="141"/>
      <c r="E292" s="141"/>
      <c r="F292" s="141"/>
    </row>
    <row r="293" spans="1:6" ht="14.25">
      <c r="A293" s="127"/>
      <c r="B293" s="140"/>
      <c r="C293" s="143"/>
      <c r="D293" s="141"/>
      <c r="E293" s="141"/>
      <c r="F293" s="141"/>
    </row>
    <row r="294" spans="1:6" ht="28.5">
      <c r="A294" s="127" t="s">
        <v>666</v>
      </c>
      <c r="B294" s="140" t="s">
        <v>917</v>
      </c>
      <c r="C294" s="143" t="s">
        <v>224</v>
      </c>
      <c r="D294" s="141">
        <v>16</v>
      </c>
      <c r="E294" s="145">
        <v>11.5</v>
      </c>
      <c r="F294" s="141">
        <f>+D294*E294</f>
        <v>184</v>
      </c>
    </row>
    <row r="295" spans="1:6" ht="14.25">
      <c r="A295" s="127"/>
      <c r="B295" s="140"/>
      <c r="C295" s="143"/>
      <c r="D295" s="141"/>
      <c r="E295" s="145"/>
      <c r="F295" s="141"/>
    </row>
    <row r="296" spans="1:6" ht="15">
      <c r="A296" s="127"/>
      <c r="B296" s="142" t="s">
        <v>921</v>
      </c>
      <c r="C296" s="143"/>
      <c r="D296" s="141"/>
      <c r="E296" s="141"/>
      <c r="F296" s="146">
        <f>SUM(F294:F295)</f>
        <v>184</v>
      </c>
    </row>
    <row r="297" spans="1:6" ht="15">
      <c r="A297" s="127"/>
      <c r="B297" s="142"/>
      <c r="C297" s="143"/>
      <c r="D297" s="141"/>
      <c r="E297" s="141"/>
      <c r="F297" s="146"/>
    </row>
    <row r="298" spans="1:6" ht="15">
      <c r="A298" s="126" t="s">
        <v>661</v>
      </c>
      <c r="B298" s="142" t="s">
        <v>1245</v>
      </c>
      <c r="C298" s="143"/>
      <c r="D298" s="141"/>
      <c r="E298" s="141"/>
      <c r="F298" s="141"/>
    </row>
    <row r="299" spans="1:6" ht="14.25">
      <c r="A299" s="127"/>
      <c r="B299" s="140"/>
      <c r="C299" s="143"/>
      <c r="D299" s="141"/>
      <c r="E299" s="141"/>
      <c r="F299" s="141"/>
    </row>
    <row r="300" spans="1:6" ht="99.75">
      <c r="A300" s="127" t="s">
        <v>675</v>
      </c>
      <c r="B300" s="148" t="s">
        <v>393</v>
      </c>
      <c r="C300" s="143"/>
      <c r="D300" s="141"/>
      <c r="E300" s="141"/>
      <c r="F300" s="141"/>
    </row>
    <row r="301" spans="1:6" ht="16.5">
      <c r="A301" s="127"/>
      <c r="B301" s="148" t="s">
        <v>1272</v>
      </c>
      <c r="C301" s="143" t="s">
        <v>572</v>
      </c>
      <c r="D301" s="141">
        <v>22.5</v>
      </c>
      <c r="E301" s="145">
        <v>4.75</v>
      </c>
      <c r="F301" s="141">
        <f>E301*D301</f>
        <v>106.875</v>
      </c>
    </row>
    <row r="302" spans="1:6" ht="14.25">
      <c r="A302" s="127"/>
      <c r="B302" s="140"/>
      <c r="C302" s="143"/>
      <c r="D302" s="141"/>
      <c r="E302" s="145"/>
      <c r="F302" s="141"/>
    </row>
    <row r="303" spans="1:6" ht="16.5">
      <c r="A303" s="127"/>
      <c r="B303" s="148" t="s">
        <v>1273</v>
      </c>
      <c r="C303" s="143" t="s">
        <v>572</v>
      </c>
      <c r="D303" s="141">
        <v>22.5</v>
      </c>
      <c r="E303" s="145">
        <v>5.52</v>
      </c>
      <c r="F303" s="141">
        <f>E303*D303</f>
        <v>124.19999999999999</v>
      </c>
    </row>
    <row r="304" spans="1:6" ht="14.25">
      <c r="A304" s="127"/>
      <c r="B304" s="140"/>
      <c r="C304" s="143"/>
      <c r="D304" s="141"/>
      <c r="E304" s="145"/>
      <c r="F304" s="141"/>
    </row>
    <row r="305" spans="1:6" ht="28.5">
      <c r="A305" s="127" t="s">
        <v>676</v>
      </c>
      <c r="B305" s="140" t="s">
        <v>175</v>
      </c>
      <c r="C305" s="143" t="s">
        <v>570</v>
      </c>
      <c r="D305" s="141">
        <v>25.5</v>
      </c>
      <c r="E305" s="145">
        <v>0.4</v>
      </c>
      <c r="F305" s="141">
        <f>E305*D305</f>
        <v>10.200000000000001</v>
      </c>
    </row>
    <row r="306" spans="1:6" ht="14.25">
      <c r="A306" s="127"/>
      <c r="B306" s="144"/>
      <c r="C306" s="143"/>
      <c r="D306" s="141"/>
      <c r="E306" s="145"/>
      <c r="F306" s="141"/>
    </row>
    <row r="307" spans="1:6" ht="71.25">
      <c r="A307" s="127" t="s">
        <v>677</v>
      </c>
      <c r="B307" s="148" t="s">
        <v>176</v>
      </c>
      <c r="C307" s="143" t="s">
        <v>572</v>
      </c>
      <c r="D307" s="141">
        <v>8</v>
      </c>
      <c r="E307" s="145">
        <v>18.4</v>
      </c>
      <c r="F307" s="141">
        <f>E307*D307</f>
        <v>147.2</v>
      </c>
    </row>
    <row r="308" spans="1:6" ht="14.25">
      <c r="A308" s="127"/>
      <c r="B308" s="140"/>
      <c r="C308" s="143"/>
      <c r="D308" s="141"/>
      <c r="E308" s="145"/>
      <c r="F308" s="141"/>
    </row>
    <row r="309" spans="1:6" ht="85.5">
      <c r="A309" s="127" t="s">
        <v>678</v>
      </c>
      <c r="B309" s="148" t="s">
        <v>930</v>
      </c>
      <c r="C309" s="143" t="s">
        <v>572</v>
      </c>
      <c r="D309" s="141">
        <v>24.8</v>
      </c>
      <c r="E309" s="145">
        <v>17.8</v>
      </c>
      <c r="F309" s="141">
        <f>+D309*E309</f>
        <v>441.44000000000005</v>
      </c>
    </row>
    <row r="310" spans="1:6" ht="14.25">
      <c r="A310" s="127"/>
      <c r="B310" s="140"/>
      <c r="C310" s="143"/>
      <c r="D310" s="141"/>
      <c r="E310" s="145"/>
      <c r="F310" s="141"/>
    </row>
    <row r="311" spans="1:6" ht="15">
      <c r="A311" s="127"/>
      <c r="B311" s="142" t="s">
        <v>932</v>
      </c>
      <c r="C311" s="143"/>
      <c r="D311" s="141"/>
      <c r="E311" s="141"/>
      <c r="F311" s="146">
        <f>SUM(F300:F310)</f>
        <v>829.915</v>
      </c>
    </row>
    <row r="312" spans="1:6" ht="14.25">
      <c r="A312" s="127"/>
      <c r="B312" s="140"/>
      <c r="C312" s="143"/>
      <c r="D312" s="141"/>
      <c r="E312" s="141"/>
      <c r="F312" s="141"/>
    </row>
    <row r="313" spans="1:6" ht="30">
      <c r="A313" s="126" t="s">
        <v>662</v>
      </c>
      <c r="B313" s="142" t="s">
        <v>170</v>
      </c>
      <c r="C313" s="143"/>
      <c r="D313" s="141"/>
      <c r="E313" s="141"/>
      <c r="F313" s="141"/>
    </row>
    <row r="314" spans="1:6" ht="15">
      <c r="A314" s="126"/>
      <c r="B314" s="142"/>
      <c r="C314" s="143"/>
      <c r="D314" s="141"/>
      <c r="E314" s="141"/>
      <c r="F314" s="141"/>
    </row>
    <row r="315" spans="1:6" ht="15">
      <c r="A315" s="126" t="s">
        <v>177</v>
      </c>
      <c r="B315" s="142" t="s">
        <v>178</v>
      </c>
      <c r="C315" s="143"/>
      <c r="D315" s="141"/>
      <c r="E315" s="141"/>
      <c r="F315" s="141"/>
    </row>
    <row r="316" spans="1:6" ht="61.5">
      <c r="A316" s="127" t="s">
        <v>680</v>
      </c>
      <c r="B316" s="144" t="s">
        <v>323</v>
      </c>
      <c r="C316" s="143" t="s">
        <v>1130</v>
      </c>
      <c r="D316" s="141">
        <v>49.9</v>
      </c>
      <c r="E316" s="145">
        <v>23.2</v>
      </c>
      <c r="F316" s="141">
        <f>+D316*E316</f>
        <v>1157.6799999999998</v>
      </c>
    </row>
    <row r="317" spans="1:6" ht="14.25">
      <c r="A317" s="127"/>
      <c r="B317" s="144"/>
      <c r="C317" s="143"/>
      <c r="D317" s="141"/>
      <c r="E317" s="145"/>
      <c r="F317" s="141"/>
    </row>
    <row r="318" spans="1:6" ht="71.25">
      <c r="A318" s="127" t="s">
        <v>681</v>
      </c>
      <c r="B318" s="144" t="s">
        <v>394</v>
      </c>
      <c r="C318" s="143" t="s">
        <v>224</v>
      </c>
      <c r="D318" s="141">
        <v>8</v>
      </c>
      <c r="E318" s="145">
        <v>190</v>
      </c>
      <c r="F318" s="141">
        <f>+D318*E318</f>
        <v>1520</v>
      </c>
    </row>
    <row r="319" spans="1:6" ht="14.25">
      <c r="A319" s="127"/>
      <c r="B319" s="144"/>
      <c r="C319" s="143"/>
      <c r="D319" s="141"/>
      <c r="E319" s="145"/>
      <c r="F319" s="141"/>
    </row>
    <row r="320" spans="1:6" ht="156.75">
      <c r="A320" s="127" t="s">
        <v>682</v>
      </c>
      <c r="B320" s="129" t="s">
        <v>6</v>
      </c>
      <c r="C320" s="143" t="s">
        <v>224</v>
      </c>
      <c r="D320" s="141">
        <f>D318</f>
        <v>8</v>
      </c>
      <c r="E320" s="145">
        <v>340</v>
      </c>
      <c r="F320" s="141">
        <f>+D320*E320</f>
        <v>2720</v>
      </c>
    </row>
    <row r="321" spans="1:6" ht="14.25">
      <c r="A321" s="127"/>
      <c r="B321" s="166"/>
      <c r="C321" s="143"/>
      <c r="D321" s="141"/>
      <c r="E321" s="145"/>
      <c r="F321" s="141"/>
    </row>
    <row r="322" spans="1:6" ht="57">
      <c r="A322" s="127" t="s">
        <v>683</v>
      </c>
      <c r="B322" s="144" t="s">
        <v>395</v>
      </c>
      <c r="C322" s="143" t="s">
        <v>224</v>
      </c>
      <c r="D322" s="141">
        <f>D320</f>
        <v>8</v>
      </c>
      <c r="E322" s="145">
        <v>78.5</v>
      </c>
      <c r="F322" s="141">
        <f>+D322*E322</f>
        <v>628</v>
      </c>
    </row>
    <row r="323" spans="1:6" ht="14.25">
      <c r="A323" s="127"/>
      <c r="B323" s="144"/>
      <c r="C323" s="143"/>
      <c r="D323" s="141"/>
      <c r="E323" s="145"/>
      <c r="F323" s="141"/>
    </row>
    <row r="324" spans="1:6" ht="42.75">
      <c r="A324" s="127" t="s">
        <v>684</v>
      </c>
      <c r="B324" s="144" t="s">
        <v>180</v>
      </c>
      <c r="C324" s="143"/>
      <c r="D324" s="141"/>
      <c r="E324" s="143" t="s">
        <v>181</v>
      </c>
      <c r="F324" s="141">
        <f>SUM(F316:F323)*E324</f>
        <v>301.28400000000005</v>
      </c>
    </row>
    <row r="325" spans="1:6" ht="14.25">
      <c r="A325" s="127"/>
      <c r="B325" s="140"/>
      <c r="C325" s="143"/>
      <c r="D325" s="141"/>
      <c r="E325" s="145"/>
      <c r="F325" s="141"/>
    </row>
    <row r="326" spans="1:6" ht="15">
      <c r="A326" s="126" t="s">
        <v>182</v>
      </c>
      <c r="B326" s="142" t="s">
        <v>183</v>
      </c>
      <c r="C326" s="143"/>
      <c r="D326" s="141"/>
      <c r="E326" s="145"/>
      <c r="F326" s="141"/>
    </row>
    <row r="327" spans="1:6" ht="42.75">
      <c r="A327" s="127"/>
      <c r="B327" s="140" t="s">
        <v>184</v>
      </c>
      <c r="C327" s="143"/>
      <c r="D327" s="141"/>
      <c r="E327" s="145"/>
      <c r="F327" s="141"/>
    </row>
    <row r="328" spans="1:6" ht="14.25">
      <c r="A328" s="127"/>
      <c r="B328" s="140"/>
      <c r="C328" s="143"/>
      <c r="D328" s="141"/>
      <c r="E328" s="145"/>
      <c r="F328" s="141"/>
    </row>
    <row r="329" spans="1:6" ht="18.75">
      <c r="A329" s="127" t="s">
        <v>685</v>
      </c>
      <c r="B329" s="140" t="s">
        <v>1284</v>
      </c>
      <c r="C329" s="143" t="s">
        <v>224</v>
      </c>
      <c r="D329" s="141">
        <f>D322</f>
        <v>8</v>
      </c>
      <c r="E329" s="145">
        <v>5.5</v>
      </c>
      <c r="F329" s="141">
        <f>E329*D329</f>
        <v>44</v>
      </c>
    </row>
    <row r="330" spans="1:6" ht="14.25">
      <c r="A330" s="127"/>
      <c r="B330" s="140"/>
      <c r="C330" s="143"/>
      <c r="D330" s="141"/>
      <c r="E330" s="145"/>
      <c r="F330" s="141"/>
    </row>
    <row r="331" spans="1:6" ht="18.75">
      <c r="A331" s="127" t="s">
        <v>371</v>
      </c>
      <c r="B331" s="140" t="s">
        <v>1285</v>
      </c>
      <c r="C331" s="143" t="s">
        <v>224</v>
      </c>
      <c r="D331" s="141">
        <f>D329</f>
        <v>8</v>
      </c>
      <c r="E331" s="145">
        <v>5.5</v>
      </c>
      <c r="F331" s="141">
        <f>E331*D331</f>
        <v>44</v>
      </c>
    </row>
    <row r="332" spans="1:6" ht="14.25">
      <c r="A332" s="127"/>
      <c r="B332" s="140"/>
      <c r="C332" s="143"/>
      <c r="D332" s="141"/>
      <c r="E332" s="145"/>
      <c r="F332" s="141"/>
    </row>
    <row r="333" spans="1:6" ht="18.75">
      <c r="A333" s="127" t="s">
        <v>372</v>
      </c>
      <c r="B333" s="140" t="s">
        <v>399</v>
      </c>
      <c r="C333" s="143" t="s">
        <v>224</v>
      </c>
      <c r="D333" s="141">
        <f>D331</f>
        <v>8</v>
      </c>
      <c r="E333" s="145">
        <v>5.5</v>
      </c>
      <c r="F333" s="141">
        <f>E333*D333</f>
        <v>44</v>
      </c>
    </row>
    <row r="334" spans="1:6" ht="14.25">
      <c r="A334" s="127"/>
      <c r="B334" s="140"/>
      <c r="C334" s="143"/>
      <c r="D334" s="141"/>
      <c r="E334" s="145"/>
      <c r="F334" s="141"/>
    </row>
    <row r="335" spans="1:6" ht="18.75">
      <c r="A335" s="127" t="s">
        <v>373</v>
      </c>
      <c r="B335" s="140" t="s">
        <v>1270</v>
      </c>
      <c r="C335" s="143" t="s">
        <v>224</v>
      </c>
      <c r="D335" s="141">
        <f>D333</f>
        <v>8</v>
      </c>
      <c r="E335" s="145">
        <v>5.5</v>
      </c>
      <c r="F335" s="141">
        <f>E335*D335</f>
        <v>44</v>
      </c>
    </row>
    <row r="336" spans="1:6" ht="14.25">
      <c r="A336" s="127"/>
      <c r="B336" s="140"/>
      <c r="C336" s="143"/>
      <c r="D336" s="141"/>
      <c r="E336" s="145"/>
      <c r="F336" s="141"/>
    </row>
    <row r="337" spans="1:6" ht="18.75">
      <c r="A337" s="127" t="s">
        <v>374</v>
      </c>
      <c r="B337" s="140" t="s">
        <v>1271</v>
      </c>
      <c r="C337" s="143" t="s">
        <v>224</v>
      </c>
      <c r="D337" s="141">
        <f>D335</f>
        <v>8</v>
      </c>
      <c r="E337" s="145">
        <v>5.5</v>
      </c>
      <c r="F337" s="141">
        <f>E337*D337</f>
        <v>44</v>
      </c>
    </row>
    <row r="338" spans="1:6" ht="14.25">
      <c r="A338" s="127"/>
      <c r="B338" s="140"/>
      <c r="C338" s="143"/>
      <c r="D338" s="141"/>
      <c r="E338" s="145"/>
      <c r="F338" s="141"/>
    </row>
    <row r="339" spans="1:6" ht="18.75">
      <c r="A339" s="127" t="s">
        <v>403</v>
      </c>
      <c r="B339" s="140" t="s">
        <v>1290</v>
      </c>
      <c r="C339" s="143" t="s">
        <v>224</v>
      </c>
      <c r="D339" s="141">
        <f>D337</f>
        <v>8</v>
      </c>
      <c r="E339" s="145">
        <v>5.5</v>
      </c>
      <c r="F339" s="141">
        <f>E339*D339</f>
        <v>44</v>
      </c>
    </row>
    <row r="340" spans="1:6" ht="14.25">
      <c r="A340" s="127"/>
      <c r="B340" s="140"/>
      <c r="C340" s="143"/>
      <c r="D340" s="141"/>
      <c r="E340" s="145"/>
      <c r="F340" s="141"/>
    </row>
    <row r="341" spans="1:6" ht="15">
      <c r="A341" s="126" t="s">
        <v>206</v>
      </c>
      <c r="B341" s="142" t="s">
        <v>207</v>
      </c>
      <c r="C341" s="143"/>
      <c r="D341" s="141"/>
      <c r="E341" s="145"/>
      <c r="F341" s="141"/>
    </row>
    <row r="342" spans="1:6" ht="42.75">
      <c r="A342" s="126"/>
      <c r="B342" s="140" t="s">
        <v>184</v>
      </c>
      <c r="C342" s="143"/>
      <c r="D342" s="141"/>
      <c r="E342" s="145"/>
      <c r="F342" s="141"/>
    </row>
    <row r="343" spans="1:6" ht="15">
      <c r="A343" s="126"/>
      <c r="B343" s="140"/>
      <c r="C343" s="143"/>
      <c r="D343" s="141"/>
      <c r="E343" s="145"/>
      <c r="F343" s="141"/>
    </row>
    <row r="344" spans="1:6" ht="14.25">
      <c r="A344" s="127" t="s">
        <v>404</v>
      </c>
      <c r="B344" s="140" t="s">
        <v>396</v>
      </c>
      <c r="C344" s="143" t="s">
        <v>224</v>
      </c>
      <c r="D344" s="141">
        <f>D337</f>
        <v>8</v>
      </c>
      <c r="E344" s="145">
        <v>167.5</v>
      </c>
      <c r="F344" s="141">
        <f>E344*D344</f>
        <v>1340</v>
      </c>
    </row>
    <row r="345" spans="1:6" ht="14.25">
      <c r="A345" s="127"/>
      <c r="B345" s="140"/>
      <c r="C345" s="143"/>
      <c r="D345" s="141"/>
      <c r="E345" s="145"/>
      <c r="F345" s="141"/>
    </row>
    <row r="346" spans="1:6" ht="28.5">
      <c r="A346" s="127" t="s">
        <v>405</v>
      </c>
      <c r="B346" s="140" t="s">
        <v>397</v>
      </c>
      <c r="C346" s="143" t="s">
        <v>224</v>
      </c>
      <c r="D346" s="141">
        <f>D344</f>
        <v>8</v>
      </c>
      <c r="E346" s="145">
        <v>58.9</v>
      </c>
      <c r="F346" s="141">
        <f>E346*D346</f>
        <v>471.2</v>
      </c>
    </row>
    <row r="347" spans="1:6" ht="14.25">
      <c r="A347" s="127"/>
      <c r="B347" s="140"/>
      <c r="C347" s="143"/>
      <c r="D347" s="141"/>
      <c r="E347" s="145"/>
      <c r="F347" s="141"/>
    </row>
    <row r="348" spans="1:6" ht="14.25">
      <c r="A348" s="127" t="s">
        <v>406</v>
      </c>
      <c r="B348" s="140" t="s">
        <v>398</v>
      </c>
      <c r="C348" s="143" t="s">
        <v>224</v>
      </c>
      <c r="D348" s="141">
        <f>D346</f>
        <v>8</v>
      </c>
      <c r="E348" s="145">
        <v>24</v>
      </c>
      <c r="F348" s="141">
        <f>E348*D348</f>
        <v>192</v>
      </c>
    </row>
    <row r="349" spans="1:6" ht="14.25">
      <c r="A349" s="127"/>
      <c r="B349" s="140"/>
      <c r="C349" s="143"/>
      <c r="D349" s="141"/>
      <c r="E349" s="145"/>
      <c r="F349" s="141"/>
    </row>
    <row r="350" spans="1:6" ht="18.75">
      <c r="A350" s="127" t="s">
        <v>407</v>
      </c>
      <c r="B350" s="140" t="s">
        <v>400</v>
      </c>
      <c r="C350" s="143" t="s">
        <v>224</v>
      </c>
      <c r="D350" s="141">
        <f>D348*2</f>
        <v>16</v>
      </c>
      <c r="E350" s="145">
        <v>16.4</v>
      </c>
      <c r="F350" s="141">
        <f>E350*D350</f>
        <v>262.4</v>
      </c>
    </row>
    <row r="351" spans="1:6" ht="14.25">
      <c r="A351" s="127"/>
      <c r="B351" s="140"/>
      <c r="C351" s="143"/>
      <c r="D351" s="141"/>
      <c r="E351" s="145"/>
      <c r="F351" s="141"/>
    </row>
    <row r="352" spans="1:6" ht="30">
      <c r="A352" s="127"/>
      <c r="B352" s="142" t="s">
        <v>215</v>
      </c>
      <c r="C352" s="143"/>
      <c r="D352" s="141"/>
      <c r="E352" s="141"/>
      <c r="F352" s="146">
        <f>SUM(F316:F350)</f>
        <v>8856.564</v>
      </c>
    </row>
    <row r="353" spans="1:6" ht="15">
      <c r="A353" s="127"/>
      <c r="B353" s="142"/>
      <c r="C353" s="143"/>
      <c r="D353" s="141"/>
      <c r="E353" s="141"/>
      <c r="F353" s="146"/>
    </row>
    <row r="354" spans="1:2" ht="15.75">
      <c r="A354" s="107">
        <v>6</v>
      </c>
      <c r="B354" s="107" t="s">
        <v>389</v>
      </c>
    </row>
    <row r="356" spans="1:6" ht="15">
      <c r="A356" s="126" t="s">
        <v>713</v>
      </c>
      <c r="B356" s="142" t="s">
        <v>913</v>
      </c>
      <c r="C356" s="263"/>
      <c r="D356" s="263"/>
      <c r="E356" s="263"/>
      <c r="F356" s="146">
        <f>+F365</f>
        <v>46</v>
      </c>
    </row>
    <row r="357" spans="1:6" ht="15">
      <c r="A357" s="126" t="s">
        <v>714</v>
      </c>
      <c r="B357" s="142" t="s">
        <v>914</v>
      </c>
      <c r="C357" s="263"/>
      <c r="D357" s="263"/>
      <c r="E357" s="263"/>
      <c r="F357" s="146">
        <f>+F380</f>
        <v>54.946</v>
      </c>
    </row>
    <row r="358" spans="1:6" ht="30">
      <c r="A358" s="126" t="s">
        <v>715</v>
      </c>
      <c r="B358" s="142" t="s">
        <v>170</v>
      </c>
      <c r="C358" s="263"/>
      <c r="D358" s="263"/>
      <c r="E358" s="263"/>
      <c r="F358" s="146">
        <f>+F413</f>
        <v>1464.2219999999998</v>
      </c>
    </row>
    <row r="359" spans="1:6" ht="15">
      <c r="A359" s="126"/>
      <c r="B359" s="142" t="s">
        <v>1071</v>
      </c>
      <c r="C359" s="263"/>
      <c r="D359" s="263"/>
      <c r="E359" s="263"/>
      <c r="F359" s="146">
        <f>SUM(F356:F358)</f>
        <v>1565.1679999999997</v>
      </c>
    </row>
    <row r="360" spans="1:6" ht="14.25">
      <c r="A360" s="127"/>
      <c r="B360" s="140"/>
      <c r="C360" s="143"/>
      <c r="D360" s="143"/>
      <c r="E360" s="143"/>
      <c r="F360" s="141"/>
    </row>
    <row r="361" spans="1:6" ht="15">
      <c r="A361" s="126" t="s">
        <v>713</v>
      </c>
      <c r="B361" s="142" t="s">
        <v>1225</v>
      </c>
      <c r="C361" s="143"/>
      <c r="D361" s="141"/>
      <c r="E361" s="141"/>
      <c r="F361" s="141"/>
    </row>
    <row r="362" spans="1:6" ht="14.25">
      <c r="A362" s="127"/>
      <c r="B362" s="140"/>
      <c r="C362" s="143"/>
      <c r="D362" s="141"/>
      <c r="E362" s="141"/>
      <c r="F362" s="141"/>
    </row>
    <row r="363" spans="1:6" ht="28.5">
      <c r="A363" s="127" t="s">
        <v>725</v>
      </c>
      <c r="B363" s="140" t="s">
        <v>917</v>
      </c>
      <c r="C363" s="143" t="s">
        <v>224</v>
      </c>
      <c r="D363" s="141">
        <v>4</v>
      </c>
      <c r="E363" s="145">
        <v>11.5</v>
      </c>
      <c r="F363" s="141">
        <f>+D363*E363</f>
        <v>46</v>
      </c>
    </row>
    <row r="364" spans="1:6" ht="14.25">
      <c r="A364" s="127"/>
      <c r="B364" s="140"/>
      <c r="C364" s="143"/>
      <c r="D364" s="141"/>
      <c r="E364" s="145"/>
      <c r="F364" s="141"/>
    </row>
    <row r="365" spans="1:6" ht="15">
      <c r="A365" s="127"/>
      <c r="B365" s="142" t="s">
        <v>921</v>
      </c>
      <c r="C365" s="143"/>
      <c r="D365" s="141"/>
      <c r="E365" s="141"/>
      <c r="F365" s="146">
        <f>SUM(F363:F364)</f>
        <v>46</v>
      </c>
    </row>
    <row r="366" spans="1:6" ht="15">
      <c r="A366" s="127"/>
      <c r="B366" s="142"/>
      <c r="C366" s="143"/>
      <c r="D366" s="141"/>
      <c r="E366" s="141"/>
      <c r="F366" s="146"/>
    </row>
    <row r="367" spans="1:6" ht="15">
      <c r="A367" s="126" t="s">
        <v>714</v>
      </c>
      <c r="B367" s="142" t="s">
        <v>1245</v>
      </c>
      <c r="C367" s="143"/>
      <c r="D367" s="141"/>
      <c r="E367" s="141"/>
      <c r="F367" s="141"/>
    </row>
    <row r="368" spans="1:6" ht="14.25">
      <c r="A368" s="127"/>
      <c r="B368" s="140"/>
      <c r="C368" s="143"/>
      <c r="D368" s="141"/>
      <c r="E368" s="141"/>
      <c r="F368" s="141"/>
    </row>
    <row r="369" spans="1:6" ht="99.75">
      <c r="A369" s="127" t="s">
        <v>734</v>
      </c>
      <c r="B369" s="148" t="s">
        <v>393</v>
      </c>
      <c r="C369" s="143"/>
      <c r="D369" s="141"/>
      <c r="E369" s="141"/>
      <c r="F369" s="141"/>
    </row>
    <row r="370" spans="1:6" ht="16.5">
      <c r="A370" s="127"/>
      <c r="B370" s="148" t="s">
        <v>1272</v>
      </c>
      <c r="C370" s="143" t="s">
        <v>572</v>
      </c>
      <c r="D370" s="141">
        <v>1.8</v>
      </c>
      <c r="E370" s="145">
        <v>4.75</v>
      </c>
      <c r="F370" s="141">
        <f>E370*D370</f>
        <v>8.55</v>
      </c>
    </row>
    <row r="371" spans="1:6" ht="14.25">
      <c r="A371" s="127"/>
      <c r="B371" s="140"/>
      <c r="C371" s="143"/>
      <c r="D371" s="141"/>
      <c r="E371" s="145"/>
      <c r="F371" s="141"/>
    </row>
    <row r="372" spans="1:6" ht="16.5">
      <c r="A372" s="127"/>
      <c r="B372" s="148" t="s">
        <v>1273</v>
      </c>
      <c r="C372" s="143" t="s">
        <v>572</v>
      </c>
      <c r="D372" s="141">
        <v>1.8</v>
      </c>
      <c r="E372" s="145">
        <v>5.52</v>
      </c>
      <c r="F372" s="141">
        <f>E372*D372</f>
        <v>9.936</v>
      </c>
    </row>
    <row r="373" spans="1:6" ht="14.25">
      <c r="A373" s="127"/>
      <c r="B373" s="140"/>
      <c r="C373" s="143"/>
      <c r="D373" s="141"/>
      <c r="E373" s="145"/>
      <c r="F373" s="141"/>
    </row>
    <row r="374" spans="1:6" ht="28.5">
      <c r="A374" s="127" t="s">
        <v>735</v>
      </c>
      <c r="B374" s="140" t="s">
        <v>175</v>
      </c>
      <c r="C374" s="143" t="s">
        <v>570</v>
      </c>
      <c r="D374" s="141">
        <v>1.4</v>
      </c>
      <c r="E374" s="145">
        <v>0.4</v>
      </c>
      <c r="F374" s="141">
        <f>E374*D374</f>
        <v>0.5599999999999999</v>
      </c>
    </row>
    <row r="375" spans="1:6" ht="14.25">
      <c r="A375" s="127"/>
      <c r="B375" s="144"/>
      <c r="C375" s="143"/>
      <c r="D375" s="141"/>
      <c r="E375" s="145"/>
      <c r="F375" s="141"/>
    </row>
    <row r="376" spans="1:6" ht="71.25">
      <c r="A376" s="127" t="s">
        <v>736</v>
      </c>
      <c r="B376" s="148" t="s">
        <v>176</v>
      </c>
      <c r="C376" s="143" t="s">
        <v>572</v>
      </c>
      <c r="D376" s="141">
        <v>0.5</v>
      </c>
      <c r="E376" s="145">
        <v>18.4</v>
      </c>
      <c r="F376" s="141">
        <f>E376*D376</f>
        <v>9.2</v>
      </c>
    </row>
    <row r="377" spans="1:6" ht="14.25">
      <c r="A377" s="127"/>
      <c r="B377" s="140"/>
      <c r="C377" s="143"/>
      <c r="D377" s="141"/>
      <c r="E377" s="145"/>
      <c r="F377" s="141"/>
    </row>
    <row r="378" spans="1:6" ht="85.5">
      <c r="A378" s="127" t="s">
        <v>738</v>
      </c>
      <c r="B378" s="148" t="s">
        <v>930</v>
      </c>
      <c r="C378" s="143" t="s">
        <v>572</v>
      </c>
      <c r="D378" s="141">
        <v>1.5</v>
      </c>
      <c r="E378" s="145">
        <v>17.8</v>
      </c>
      <c r="F378" s="141">
        <f>+D378*E378</f>
        <v>26.700000000000003</v>
      </c>
    </row>
    <row r="379" spans="1:6" ht="14.25">
      <c r="A379" s="127"/>
      <c r="B379" s="140"/>
      <c r="C379" s="143"/>
      <c r="D379" s="141"/>
      <c r="E379" s="145"/>
      <c r="F379" s="141"/>
    </row>
    <row r="380" spans="1:6" ht="15">
      <c r="A380" s="127"/>
      <c r="B380" s="142" t="s">
        <v>932</v>
      </c>
      <c r="C380" s="143"/>
      <c r="D380" s="141"/>
      <c r="E380" s="141"/>
      <c r="F380" s="146">
        <f>SUM(F369:F379)</f>
        <v>54.946</v>
      </c>
    </row>
    <row r="381" spans="1:6" ht="14.25">
      <c r="A381" s="127"/>
      <c r="B381" s="140"/>
      <c r="C381" s="143"/>
      <c r="D381" s="141"/>
      <c r="E381" s="141"/>
      <c r="F381" s="141"/>
    </row>
    <row r="382" spans="1:6" ht="30">
      <c r="A382" s="126" t="s">
        <v>715</v>
      </c>
      <c r="B382" s="142" t="s">
        <v>170</v>
      </c>
      <c r="C382" s="143"/>
      <c r="D382" s="141"/>
      <c r="E382" s="141"/>
      <c r="F382" s="141"/>
    </row>
    <row r="383" spans="1:6" ht="15">
      <c r="A383" s="126"/>
      <c r="B383" s="142"/>
      <c r="C383" s="143"/>
      <c r="D383" s="141"/>
      <c r="E383" s="141"/>
      <c r="F383" s="141"/>
    </row>
    <row r="384" spans="1:6" ht="15">
      <c r="A384" s="126" t="s">
        <v>177</v>
      </c>
      <c r="B384" s="142" t="s">
        <v>178</v>
      </c>
      <c r="C384" s="143"/>
      <c r="D384" s="141"/>
      <c r="E384" s="141"/>
      <c r="F384" s="141"/>
    </row>
    <row r="385" spans="1:6" ht="61.5">
      <c r="A385" s="127" t="s">
        <v>739</v>
      </c>
      <c r="B385" s="144" t="s">
        <v>323</v>
      </c>
      <c r="C385" s="143" t="s">
        <v>1130</v>
      </c>
      <c r="D385" s="141">
        <v>2.7</v>
      </c>
      <c r="E385" s="145">
        <v>23.2</v>
      </c>
      <c r="F385" s="141">
        <f>+D385*E385</f>
        <v>62.64</v>
      </c>
    </row>
    <row r="386" spans="1:6" ht="14.25">
      <c r="A386" s="127"/>
      <c r="B386" s="144"/>
      <c r="C386" s="143"/>
      <c r="D386" s="141"/>
      <c r="E386" s="145"/>
      <c r="F386" s="141"/>
    </row>
    <row r="387" spans="1:6" ht="71.25">
      <c r="A387" s="127" t="s">
        <v>740</v>
      </c>
      <c r="B387" s="144" t="s">
        <v>394</v>
      </c>
      <c r="C387" s="143" t="s">
        <v>224</v>
      </c>
      <c r="D387" s="141">
        <v>2</v>
      </c>
      <c r="E387" s="145">
        <v>190</v>
      </c>
      <c r="F387" s="141">
        <f>+D387*E387</f>
        <v>380</v>
      </c>
    </row>
    <row r="388" spans="1:6" ht="14.25">
      <c r="A388" s="127"/>
      <c r="B388" s="144"/>
      <c r="C388" s="143"/>
      <c r="D388" s="141"/>
      <c r="E388" s="145"/>
      <c r="F388" s="141"/>
    </row>
    <row r="389" spans="1:6" ht="156.75">
      <c r="A389" s="127" t="s">
        <v>741</v>
      </c>
      <c r="B389" s="129" t="s">
        <v>6</v>
      </c>
      <c r="C389" s="143" t="s">
        <v>224</v>
      </c>
      <c r="D389" s="141">
        <f>D387</f>
        <v>2</v>
      </c>
      <c r="E389" s="145">
        <v>340</v>
      </c>
      <c r="F389" s="141">
        <f>+D389*E389</f>
        <v>680</v>
      </c>
    </row>
    <row r="390" spans="1:6" ht="14.25">
      <c r="A390" s="127"/>
      <c r="B390" s="166"/>
      <c r="C390" s="143"/>
      <c r="D390" s="141"/>
      <c r="E390" s="145"/>
      <c r="F390" s="141"/>
    </row>
    <row r="391" spans="1:6" ht="57">
      <c r="A391" s="127" t="s">
        <v>742</v>
      </c>
      <c r="B391" s="144" t="s">
        <v>395</v>
      </c>
      <c r="C391" s="143" t="s">
        <v>224</v>
      </c>
      <c r="D391" s="141">
        <f>D389</f>
        <v>2</v>
      </c>
      <c r="E391" s="145">
        <v>78.5</v>
      </c>
      <c r="F391" s="141">
        <f>+D391*E391</f>
        <v>157</v>
      </c>
    </row>
    <row r="392" spans="1:6" ht="14.25">
      <c r="A392" s="127"/>
      <c r="B392" s="144"/>
      <c r="C392" s="143"/>
      <c r="D392" s="141"/>
      <c r="E392" s="145"/>
      <c r="F392" s="141"/>
    </row>
    <row r="393" spans="1:6" ht="42.75">
      <c r="A393" s="127" t="s">
        <v>743</v>
      </c>
      <c r="B393" s="144" t="s">
        <v>180</v>
      </c>
      <c r="C393" s="143"/>
      <c r="D393" s="141"/>
      <c r="E393" s="143" t="s">
        <v>181</v>
      </c>
      <c r="F393" s="141">
        <f>SUM(F385:F392)*E393</f>
        <v>63.982</v>
      </c>
    </row>
    <row r="394" spans="1:6" ht="14.25">
      <c r="A394" s="127"/>
      <c r="B394" s="140"/>
      <c r="C394" s="143"/>
      <c r="D394" s="141"/>
      <c r="E394" s="145"/>
      <c r="F394" s="141"/>
    </row>
    <row r="395" spans="1:6" ht="15">
      <c r="A395" s="126" t="s">
        <v>182</v>
      </c>
      <c r="B395" s="142" t="s">
        <v>183</v>
      </c>
      <c r="C395" s="143"/>
      <c r="D395" s="141"/>
      <c r="E395" s="145"/>
      <c r="F395" s="141"/>
    </row>
    <row r="396" spans="1:6" ht="42.75">
      <c r="A396" s="127"/>
      <c r="B396" s="140" t="s">
        <v>184</v>
      </c>
      <c r="C396" s="143"/>
      <c r="D396" s="141"/>
      <c r="E396" s="145"/>
      <c r="F396" s="141"/>
    </row>
    <row r="397" spans="1:6" ht="14.25">
      <c r="A397" s="127"/>
      <c r="B397" s="140"/>
      <c r="C397" s="143"/>
      <c r="D397" s="141"/>
      <c r="E397" s="145"/>
      <c r="F397" s="141"/>
    </row>
    <row r="398" spans="1:6" ht="18.75">
      <c r="A398" s="127" t="s">
        <v>744</v>
      </c>
      <c r="B398" s="140" t="s">
        <v>1284</v>
      </c>
      <c r="C398" s="143" t="s">
        <v>224</v>
      </c>
      <c r="D398" s="141">
        <f>D391</f>
        <v>2</v>
      </c>
      <c r="E398" s="145">
        <v>5.5</v>
      </c>
      <c r="F398" s="141">
        <f>E398*D398</f>
        <v>11</v>
      </c>
    </row>
    <row r="399" spans="1:6" ht="14.25">
      <c r="A399" s="127"/>
      <c r="B399" s="140"/>
      <c r="C399" s="143"/>
      <c r="D399" s="141"/>
      <c r="E399" s="145"/>
      <c r="F399" s="141"/>
    </row>
    <row r="400" spans="1:6" ht="18.75">
      <c r="A400" s="127" t="s">
        <v>376</v>
      </c>
      <c r="B400" s="140" t="s">
        <v>1285</v>
      </c>
      <c r="C400" s="143" t="s">
        <v>224</v>
      </c>
      <c r="D400" s="141">
        <f>D398</f>
        <v>2</v>
      </c>
      <c r="E400" s="145">
        <v>5.5</v>
      </c>
      <c r="F400" s="141">
        <f>E400*D400</f>
        <v>11</v>
      </c>
    </row>
    <row r="401" spans="1:6" ht="14.25">
      <c r="A401" s="127"/>
      <c r="B401" s="140"/>
      <c r="C401" s="143"/>
      <c r="D401" s="141"/>
      <c r="E401" s="145"/>
      <c r="F401" s="141"/>
    </row>
    <row r="402" spans="1:6" ht="18.75">
      <c r="A402" s="127" t="s">
        <v>377</v>
      </c>
      <c r="B402" s="140" t="s">
        <v>399</v>
      </c>
      <c r="C402" s="143" t="s">
        <v>224</v>
      </c>
      <c r="D402" s="141">
        <f>D400</f>
        <v>2</v>
      </c>
      <c r="E402" s="145">
        <v>5.5</v>
      </c>
      <c r="F402" s="141">
        <f>E402*D402</f>
        <v>11</v>
      </c>
    </row>
    <row r="403" spans="1:6" ht="14.25">
      <c r="A403" s="127"/>
      <c r="B403" s="140"/>
      <c r="C403" s="143"/>
      <c r="D403" s="141"/>
      <c r="E403" s="145"/>
      <c r="F403" s="141"/>
    </row>
    <row r="404" spans="1:6" ht="14.25">
      <c r="A404" s="127" t="s">
        <v>408</v>
      </c>
      <c r="B404" s="140" t="s">
        <v>1299</v>
      </c>
      <c r="C404" s="143" t="s">
        <v>224</v>
      </c>
      <c r="D404" s="141">
        <f>D402</f>
        <v>2</v>
      </c>
      <c r="E404" s="145">
        <v>5.5</v>
      </c>
      <c r="F404" s="141">
        <f>E404*D404</f>
        <v>11</v>
      </c>
    </row>
    <row r="405" spans="1:6" ht="14.25">
      <c r="A405" s="127"/>
      <c r="B405" s="140"/>
      <c r="C405" s="143"/>
      <c r="D405" s="141"/>
      <c r="E405" s="145"/>
      <c r="F405" s="141"/>
    </row>
    <row r="406" spans="1:6" ht="18.75">
      <c r="A406" s="127" t="s">
        <v>409</v>
      </c>
      <c r="B406" s="140" t="s">
        <v>320</v>
      </c>
      <c r="C406" s="143" t="s">
        <v>224</v>
      </c>
      <c r="D406" s="141">
        <f>D404</f>
        <v>2</v>
      </c>
      <c r="E406" s="145">
        <v>5.5</v>
      </c>
      <c r="F406" s="141">
        <f>E406*D406</f>
        <v>11</v>
      </c>
    </row>
    <row r="407" spans="1:6" ht="14.25">
      <c r="A407" s="127"/>
      <c r="B407" s="140"/>
      <c r="C407" s="143"/>
      <c r="D407" s="141"/>
      <c r="E407" s="145"/>
      <c r="F407" s="141"/>
    </row>
    <row r="408" spans="1:6" ht="15">
      <c r="A408" s="126" t="s">
        <v>206</v>
      </c>
      <c r="B408" s="142" t="s">
        <v>207</v>
      </c>
      <c r="C408" s="143"/>
      <c r="D408" s="141"/>
      <c r="E408" s="145"/>
      <c r="F408" s="141"/>
    </row>
    <row r="409" spans="1:6" ht="42.75">
      <c r="A409" s="126"/>
      <c r="B409" s="140" t="s">
        <v>184</v>
      </c>
      <c r="C409" s="143"/>
      <c r="D409" s="141"/>
      <c r="E409" s="145"/>
      <c r="F409" s="141"/>
    </row>
    <row r="410" spans="1:6" ht="15">
      <c r="A410" s="126"/>
      <c r="B410" s="140"/>
      <c r="C410" s="143"/>
      <c r="D410" s="141"/>
      <c r="E410" s="145"/>
      <c r="F410" s="141"/>
    </row>
    <row r="411" spans="1:6" ht="18.75">
      <c r="A411" s="127" t="s">
        <v>410</v>
      </c>
      <c r="B411" s="140" t="s">
        <v>400</v>
      </c>
      <c r="C411" s="143" t="s">
        <v>224</v>
      </c>
      <c r="D411" s="141">
        <f>D398*2</f>
        <v>4</v>
      </c>
      <c r="E411" s="145">
        <v>16.4</v>
      </c>
      <c r="F411" s="141">
        <f>E411*D411</f>
        <v>65.6</v>
      </c>
    </row>
    <row r="412" spans="1:6" ht="14.25">
      <c r="A412" s="127"/>
      <c r="B412" s="140"/>
      <c r="C412" s="143"/>
      <c r="D412" s="141"/>
      <c r="E412" s="145"/>
      <c r="F412" s="141"/>
    </row>
    <row r="413" spans="1:6" ht="30">
      <c r="A413" s="127"/>
      <c r="B413" s="142" t="s">
        <v>215</v>
      </c>
      <c r="C413" s="143"/>
      <c r="D413" s="141"/>
      <c r="E413" s="141"/>
      <c r="F413" s="146">
        <f>SUM(F385:F411)</f>
        <v>1464.2219999999998</v>
      </c>
    </row>
    <row r="414" spans="1:6" ht="15">
      <c r="A414" s="127"/>
      <c r="B414" s="142"/>
      <c r="C414" s="143"/>
      <c r="D414" s="141"/>
      <c r="E414" s="141"/>
      <c r="F414" s="146"/>
    </row>
    <row r="415" spans="1:2" ht="15.75">
      <c r="A415" s="107">
        <v>7</v>
      </c>
      <c r="B415" s="107" t="s">
        <v>390</v>
      </c>
    </row>
    <row r="417" spans="1:6" ht="15">
      <c r="A417" s="126" t="s">
        <v>771</v>
      </c>
      <c r="B417" s="142" t="s">
        <v>913</v>
      </c>
      <c r="C417" s="263"/>
      <c r="D417" s="263"/>
      <c r="E417" s="263"/>
      <c r="F417" s="146">
        <f>+F426</f>
        <v>46</v>
      </c>
    </row>
    <row r="418" spans="1:6" ht="15">
      <c r="A418" s="126" t="s">
        <v>772</v>
      </c>
      <c r="B418" s="142" t="s">
        <v>914</v>
      </c>
      <c r="C418" s="263"/>
      <c r="D418" s="263"/>
      <c r="E418" s="263"/>
      <c r="F418" s="146">
        <f>+F441</f>
        <v>35.870000000000005</v>
      </c>
    </row>
    <row r="419" spans="1:6" ht="30">
      <c r="A419" s="126" t="s">
        <v>773</v>
      </c>
      <c r="B419" s="142" t="s">
        <v>170</v>
      </c>
      <c r="C419" s="263"/>
      <c r="D419" s="263"/>
      <c r="E419" s="263"/>
      <c r="F419" s="146">
        <f>+F474</f>
        <v>1447.17</v>
      </c>
    </row>
    <row r="420" spans="1:6" ht="15">
      <c r="A420" s="126"/>
      <c r="B420" s="142" t="s">
        <v>1131</v>
      </c>
      <c r="C420" s="263"/>
      <c r="D420" s="263"/>
      <c r="E420" s="263"/>
      <c r="F420" s="146">
        <f>SUM(F417:F419)</f>
        <v>1529.04</v>
      </c>
    </row>
    <row r="421" spans="1:6" ht="14.25">
      <c r="A421" s="127"/>
      <c r="B421" s="140"/>
      <c r="C421" s="143"/>
      <c r="D421" s="143"/>
      <c r="E421" s="143"/>
      <c r="F421" s="141"/>
    </row>
    <row r="422" spans="1:6" ht="15">
      <c r="A422" s="126" t="s">
        <v>771</v>
      </c>
      <c r="B422" s="142" t="s">
        <v>1225</v>
      </c>
      <c r="C422" s="143"/>
      <c r="D422" s="141"/>
      <c r="E422" s="141"/>
      <c r="F422" s="141"/>
    </row>
    <row r="423" spans="1:6" ht="14.25">
      <c r="A423" s="127"/>
      <c r="B423" s="140"/>
      <c r="C423" s="143"/>
      <c r="D423" s="141"/>
      <c r="E423" s="141"/>
      <c r="F423" s="141"/>
    </row>
    <row r="424" spans="1:6" ht="28.5">
      <c r="A424" s="127" t="s">
        <v>776</v>
      </c>
      <c r="B424" s="140" t="s">
        <v>917</v>
      </c>
      <c r="C424" s="143" t="s">
        <v>224</v>
      </c>
      <c r="D424" s="141">
        <v>4</v>
      </c>
      <c r="E424" s="145">
        <v>11.5</v>
      </c>
      <c r="F424" s="141">
        <f>+D424*E424</f>
        <v>46</v>
      </c>
    </row>
    <row r="425" spans="1:6" ht="14.25">
      <c r="A425" s="127"/>
      <c r="B425" s="140"/>
      <c r="C425" s="143"/>
      <c r="D425" s="141"/>
      <c r="E425" s="145"/>
      <c r="F425" s="141"/>
    </row>
    <row r="426" spans="1:6" ht="15">
      <c r="A426" s="127"/>
      <c r="B426" s="142" t="s">
        <v>921</v>
      </c>
      <c r="C426" s="143"/>
      <c r="D426" s="141"/>
      <c r="E426" s="141"/>
      <c r="F426" s="146">
        <f>SUM(F424:F425)</f>
        <v>46</v>
      </c>
    </row>
    <row r="427" spans="1:6" ht="15">
      <c r="A427" s="127"/>
      <c r="B427" s="142"/>
      <c r="C427" s="143"/>
      <c r="D427" s="141"/>
      <c r="E427" s="141"/>
      <c r="F427" s="146"/>
    </row>
    <row r="428" spans="1:6" ht="15">
      <c r="A428" s="126" t="s">
        <v>772</v>
      </c>
      <c r="B428" s="142" t="s">
        <v>1245</v>
      </c>
      <c r="C428" s="143"/>
      <c r="D428" s="141"/>
      <c r="E428" s="141"/>
      <c r="F428" s="141"/>
    </row>
    <row r="429" spans="1:6" ht="14.25">
      <c r="A429" s="127"/>
      <c r="B429" s="140"/>
      <c r="C429" s="143"/>
      <c r="D429" s="141"/>
      <c r="E429" s="141"/>
      <c r="F429" s="141"/>
    </row>
    <row r="430" spans="1:6" ht="99.75">
      <c r="A430" s="127" t="s">
        <v>785</v>
      </c>
      <c r="B430" s="148" t="s">
        <v>393</v>
      </c>
      <c r="C430" s="143"/>
      <c r="D430" s="141"/>
      <c r="E430" s="141"/>
      <c r="F430" s="141"/>
    </row>
    <row r="431" spans="1:6" ht="16.5">
      <c r="A431" s="127"/>
      <c r="B431" s="148" t="s">
        <v>1272</v>
      </c>
      <c r="C431" s="143" t="s">
        <v>572</v>
      </c>
      <c r="D431" s="141">
        <v>1</v>
      </c>
      <c r="E431" s="145">
        <v>4.75</v>
      </c>
      <c r="F431" s="141">
        <f>E431*D431</f>
        <v>4.75</v>
      </c>
    </row>
    <row r="432" spans="1:6" ht="14.25">
      <c r="A432" s="127"/>
      <c r="B432" s="140"/>
      <c r="C432" s="143"/>
      <c r="D432" s="141"/>
      <c r="E432" s="145"/>
      <c r="F432" s="141"/>
    </row>
    <row r="433" spans="1:6" ht="16.5">
      <c r="A433" s="127"/>
      <c r="B433" s="148" t="s">
        <v>1273</v>
      </c>
      <c r="C433" s="143" t="s">
        <v>572</v>
      </c>
      <c r="D433" s="141">
        <v>1</v>
      </c>
      <c r="E433" s="145">
        <v>5.52</v>
      </c>
      <c r="F433" s="141">
        <f>E433*D433</f>
        <v>5.52</v>
      </c>
    </row>
    <row r="434" spans="1:6" ht="14.25">
      <c r="A434" s="127"/>
      <c r="B434" s="140"/>
      <c r="C434" s="143"/>
      <c r="D434" s="141"/>
      <c r="E434" s="145"/>
      <c r="F434" s="141"/>
    </row>
    <row r="435" spans="1:6" ht="28.5">
      <c r="A435" s="127" t="s">
        <v>786</v>
      </c>
      <c r="B435" s="140" t="s">
        <v>175</v>
      </c>
      <c r="C435" s="143" t="s">
        <v>570</v>
      </c>
      <c r="D435" s="141">
        <v>1.1</v>
      </c>
      <c r="E435" s="145">
        <v>0.4</v>
      </c>
      <c r="F435" s="141">
        <f>E435*D435</f>
        <v>0.44000000000000006</v>
      </c>
    </row>
    <row r="436" spans="1:6" ht="14.25">
      <c r="A436" s="127"/>
      <c r="B436" s="144"/>
      <c r="C436" s="143"/>
      <c r="D436" s="141"/>
      <c r="E436" s="145"/>
      <c r="F436" s="141"/>
    </row>
    <row r="437" spans="1:6" ht="71.25">
      <c r="A437" s="127" t="s">
        <v>787</v>
      </c>
      <c r="B437" s="148" t="s">
        <v>176</v>
      </c>
      <c r="C437" s="143" t="s">
        <v>572</v>
      </c>
      <c r="D437" s="141">
        <v>0.4</v>
      </c>
      <c r="E437" s="145">
        <v>18.4</v>
      </c>
      <c r="F437" s="141">
        <f>E437*D437</f>
        <v>7.359999999999999</v>
      </c>
    </row>
    <row r="438" spans="1:6" ht="14.25">
      <c r="A438" s="127"/>
      <c r="B438" s="140"/>
      <c r="C438" s="143"/>
      <c r="D438" s="141"/>
      <c r="E438" s="145"/>
      <c r="F438" s="141"/>
    </row>
    <row r="439" spans="1:6" ht="85.5">
      <c r="A439" s="127" t="s">
        <v>14</v>
      </c>
      <c r="B439" s="148" t="s">
        <v>930</v>
      </c>
      <c r="C439" s="143" t="s">
        <v>572</v>
      </c>
      <c r="D439" s="141">
        <v>1</v>
      </c>
      <c r="E439" s="145">
        <v>17.8</v>
      </c>
      <c r="F439" s="141">
        <f>+D439*E439</f>
        <v>17.8</v>
      </c>
    </row>
    <row r="440" spans="1:6" ht="14.25">
      <c r="A440" s="127"/>
      <c r="B440" s="140"/>
      <c r="C440" s="143"/>
      <c r="D440" s="141"/>
      <c r="E440" s="145"/>
      <c r="F440" s="141"/>
    </row>
    <row r="441" spans="1:6" ht="15">
      <c r="A441" s="127"/>
      <c r="B441" s="142" t="s">
        <v>932</v>
      </c>
      <c r="C441" s="143"/>
      <c r="D441" s="141"/>
      <c r="E441" s="141"/>
      <c r="F441" s="146">
        <f>SUM(F430:F440)</f>
        <v>35.870000000000005</v>
      </c>
    </row>
    <row r="442" spans="1:6" ht="14.25">
      <c r="A442" s="127"/>
      <c r="B442" s="140"/>
      <c r="C442" s="143"/>
      <c r="D442" s="141"/>
      <c r="E442" s="141"/>
      <c r="F442" s="141"/>
    </row>
    <row r="443" spans="1:6" ht="30">
      <c r="A443" s="126" t="s">
        <v>773</v>
      </c>
      <c r="B443" s="142" t="s">
        <v>170</v>
      </c>
      <c r="C443" s="143"/>
      <c r="D443" s="141"/>
      <c r="E443" s="141"/>
      <c r="F443" s="141"/>
    </row>
    <row r="444" spans="1:6" ht="15">
      <c r="A444" s="126"/>
      <c r="B444" s="142"/>
      <c r="C444" s="143"/>
      <c r="D444" s="141"/>
      <c r="E444" s="141"/>
      <c r="F444" s="141"/>
    </row>
    <row r="445" spans="1:6" ht="15">
      <c r="A445" s="126" t="s">
        <v>177</v>
      </c>
      <c r="B445" s="142" t="s">
        <v>178</v>
      </c>
      <c r="C445" s="143"/>
      <c r="D445" s="141"/>
      <c r="E445" s="141"/>
      <c r="F445" s="141"/>
    </row>
    <row r="446" spans="1:6" ht="61.5">
      <c r="A446" s="127" t="s">
        <v>1084</v>
      </c>
      <c r="B446" s="144" t="s">
        <v>323</v>
      </c>
      <c r="C446" s="143" t="s">
        <v>1130</v>
      </c>
      <c r="D446" s="141">
        <v>2</v>
      </c>
      <c r="E446" s="145">
        <v>23.2</v>
      </c>
      <c r="F446" s="141">
        <f>+D446*E446</f>
        <v>46.4</v>
      </c>
    </row>
    <row r="447" spans="1:6" ht="14.25">
      <c r="A447" s="127"/>
      <c r="B447" s="144"/>
      <c r="C447" s="143"/>
      <c r="D447" s="141"/>
      <c r="E447" s="145"/>
      <c r="F447" s="141"/>
    </row>
    <row r="448" spans="1:6" ht="71.25">
      <c r="A448" s="127" t="s">
        <v>789</v>
      </c>
      <c r="B448" s="144" t="s">
        <v>394</v>
      </c>
      <c r="C448" s="143" t="s">
        <v>224</v>
      </c>
      <c r="D448" s="141">
        <v>2</v>
      </c>
      <c r="E448" s="145">
        <v>190</v>
      </c>
      <c r="F448" s="141">
        <f>+D448*E448</f>
        <v>380</v>
      </c>
    </row>
    <row r="449" spans="1:6" ht="14.25">
      <c r="A449" s="127"/>
      <c r="B449" s="144"/>
      <c r="C449" s="143"/>
      <c r="D449" s="141"/>
      <c r="E449" s="145"/>
      <c r="F449" s="141"/>
    </row>
    <row r="450" spans="1:6" ht="156.75">
      <c r="A450" s="127" t="s">
        <v>790</v>
      </c>
      <c r="B450" s="129" t="s">
        <v>6</v>
      </c>
      <c r="C450" s="143" t="s">
        <v>224</v>
      </c>
      <c r="D450" s="141">
        <f>D448</f>
        <v>2</v>
      </c>
      <c r="E450" s="145">
        <v>340</v>
      </c>
      <c r="F450" s="141">
        <f>+D450*E450</f>
        <v>680</v>
      </c>
    </row>
    <row r="451" spans="1:6" ht="14.25">
      <c r="A451" s="127"/>
      <c r="B451" s="166"/>
      <c r="C451" s="143"/>
      <c r="D451" s="141"/>
      <c r="E451" s="145"/>
      <c r="F451" s="141"/>
    </row>
    <row r="452" spans="1:6" ht="57">
      <c r="A452" s="127" t="s">
        <v>791</v>
      </c>
      <c r="B452" s="144" t="s">
        <v>395</v>
      </c>
      <c r="C452" s="143" t="s">
        <v>224</v>
      </c>
      <c r="D452" s="141">
        <f>D450</f>
        <v>2</v>
      </c>
      <c r="E452" s="145">
        <v>78.5</v>
      </c>
      <c r="F452" s="141">
        <f>+D452*E452</f>
        <v>157</v>
      </c>
    </row>
    <row r="453" spans="1:6" ht="14.25">
      <c r="A453" s="127"/>
      <c r="B453" s="144"/>
      <c r="C453" s="143"/>
      <c r="D453" s="141"/>
      <c r="E453" s="145"/>
      <c r="F453" s="141"/>
    </row>
    <row r="454" spans="1:6" ht="42.75">
      <c r="A454" s="127" t="s">
        <v>378</v>
      </c>
      <c r="B454" s="144" t="s">
        <v>180</v>
      </c>
      <c r="C454" s="143"/>
      <c r="D454" s="141"/>
      <c r="E454" s="143" t="s">
        <v>181</v>
      </c>
      <c r="F454" s="141">
        <f>SUM(F446:F453)*E454</f>
        <v>63.17000000000001</v>
      </c>
    </row>
    <row r="455" spans="1:6" ht="14.25">
      <c r="A455" s="127"/>
      <c r="B455" s="140"/>
      <c r="C455" s="143"/>
      <c r="D455" s="141"/>
      <c r="E455" s="145"/>
      <c r="F455" s="141"/>
    </row>
    <row r="456" spans="1:6" ht="15">
      <c r="A456" s="126" t="s">
        <v>182</v>
      </c>
      <c r="B456" s="142" t="s">
        <v>183</v>
      </c>
      <c r="C456" s="143"/>
      <c r="D456" s="141"/>
      <c r="E456" s="145"/>
      <c r="F456" s="141"/>
    </row>
    <row r="457" spans="1:6" ht="42.75">
      <c r="A457" s="127"/>
      <c r="B457" s="140" t="s">
        <v>184</v>
      </c>
      <c r="C457" s="143"/>
      <c r="D457" s="141"/>
      <c r="E457" s="145"/>
      <c r="F457" s="141"/>
    </row>
    <row r="458" spans="1:6" ht="14.25">
      <c r="A458" s="127"/>
      <c r="B458" s="140"/>
      <c r="C458" s="143"/>
      <c r="D458" s="141"/>
      <c r="E458" s="145"/>
      <c r="F458" s="141"/>
    </row>
    <row r="459" spans="1:6" ht="18.75">
      <c r="A459" s="127" t="s">
        <v>379</v>
      </c>
      <c r="B459" s="140" t="s">
        <v>1284</v>
      </c>
      <c r="C459" s="143" t="s">
        <v>224</v>
      </c>
      <c r="D459" s="141">
        <f>D452</f>
        <v>2</v>
      </c>
      <c r="E459" s="145">
        <v>5.5</v>
      </c>
      <c r="F459" s="141">
        <f>E459*D459</f>
        <v>11</v>
      </c>
    </row>
    <row r="460" spans="1:6" ht="14.25">
      <c r="A460" s="127"/>
      <c r="B460" s="140"/>
      <c r="C460" s="143"/>
      <c r="D460" s="141"/>
      <c r="E460" s="145"/>
      <c r="F460" s="141"/>
    </row>
    <row r="461" spans="1:6" ht="18.75">
      <c r="A461" s="127" t="s">
        <v>380</v>
      </c>
      <c r="B461" s="140" t="s">
        <v>1285</v>
      </c>
      <c r="C461" s="143" t="s">
        <v>224</v>
      </c>
      <c r="D461" s="141">
        <f>D459</f>
        <v>2</v>
      </c>
      <c r="E461" s="145">
        <v>5.5</v>
      </c>
      <c r="F461" s="141">
        <f>E461*D461</f>
        <v>11</v>
      </c>
    </row>
    <row r="462" spans="1:6" ht="14.25">
      <c r="A462" s="127"/>
      <c r="B462" s="140"/>
      <c r="C462" s="143"/>
      <c r="D462" s="141"/>
      <c r="E462" s="145"/>
      <c r="F462" s="141"/>
    </row>
    <row r="463" spans="1:6" ht="18.75">
      <c r="A463" s="127" t="s">
        <v>381</v>
      </c>
      <c r="B463" s="140" t="s">
        <v>399</v>
      </c>
      <c r="C463" s="143" t="s">
        <v>224</v>
      </c>
      <c r="D463" s="141">
        <f>D461</f>
        <v>2</v>
      </c>
      <c r="E463" s="145">
        <v>5.5</v>
      </c>
      <c r="F463" s="141">
        <f>E463*D463</f>
        <v>11</v>
      </c>
    </row>
    <row r="464" spans="1:6" ht="14.25">
      <c r="A464" s="127"/>
      <c r="B464" s="140"/>
      <c r="C464" s="143"/>
      <c r="D464" s="141"/>
      <c r="E464" s="145"/>
      <c r="F464" s="141"/>
    </row>
    <row r="465" spans="1:6" ht="14.25">
      <c r="A465" s="127" t="s">
        <v>382</v>
      </c>
      <c r="B465" s="140" t="s">
        <v>1299</v>
      </c>
      <c r="C465" s="143" t="s">
        <v>224</v>
      </c>
      <c r="D465" s="141">
        <f>D463</f>
        <v>2</v>
      </c>
      <c r="E465" s="145">
        <v>5.5</v>
      </c>
      <c r="F465" s="141">
        <f>E465*D465</f>
        <v>11</v>
      </c>
    </row>
    <row r="466" spans="1:6" ht="14.25">
      <c r="A466" s="127"/>
      <c r="B466" s="140"/>
      <c r="C466" s="143"/>
      <c r="D466" s="141"/>
      <c r="E466" s="145"/>
      <c r="F466" s="141"/>
    </row>
    <row r="467" spans="1:6" ht="18.75">
      <c r="A467" s="127" t="s">
        <v>411</v>
      </c>
      <c r="B467" s="140" t="s">
        <v>320</v>
      </c>
      <c r="C467" s="143" t="s">
        <v>224</v>
      </c>
      <c r="D467" s="141">
        <f>D465</f>
        <v>2</v>
      </c>
      <c r="E467" s="145">
        <v>5.5</v>
      </c>
      <c r="F467" s="141">
        <f>E467*D467</f>
        <v>11</v>
      </c>
    </row>
    <row r="468" spans="1:6" ht="14.25">
      <c r="A468" s="127"/>
      <c r="B468" s="140"/>
      <c r="C468" s="143"/>
      <c r="D468" s="141"/>
      <c r="E468" s="145"/>
      <c r="F468" s="141"/>
    </row>
    <row r="469" spans="1:6" ht="15">
      <c r="A469" s="126" t="s">
        <v>206</v>
      </c>
      <c r="B469" s="142" t="s">
        <v>207</v>
      </c>
      <c r="C469" s="143"/>
      <c r="D469" s="141"/>
      <c r="E469" s="145"/>
      <c r="F469" s="141"/>
    </row>
    <row r="470" spans="1:6" ht="42.75">
      <c r="A470" s="126"/>
      <c r="B470" s="140" t="s">
        <v>184</v>
      </c>
      <c r="C470" s="143"/>
      <c r="D470" s="141"/>
      <c r="E470" s="145"/>
      <c r="F470" s="141"/>
    </row>
    <row r="471" spans="1:6" ht="15">
      <c r="A471" s="126"/>
      <c r="B471" s="140"/>
      <c r="C471" s="143"/>
      <c r="D471" s="141"/>
      <c r="E471" s="145"/>
      <c r="F471" s="141"/>
    </row>
    <row r="472" spans="1:6" ht="18.75">
      <c r="A472" s="127" t="s">
        <v>412</v>
      </c>
      <c r="B472" s="140" t="s">
        <v>400</v>
      </c>
      <c r="C472" s="143" t="s">
        <v>224</v>
      </c>
      <c r="D472" s="141">
        <f>D459*2</f>
        <v>4</v>
      </c>
      <c r="E472" s="145">
        <v>16.4</v>
      </c>
      <c r="F472" s="141">
        <f>E472*D472</f>
        <v>65.6</v>
      </c>
    </row>
    <row r="473" spans="1:6" ht="14.25">
      <c r="A473" s="127"/>
      <c r="B473" s="140"/>
      <c r="C473" s="143"/>
      <c r="D473" s="141"/>
      <c r="E473" s="145"/>
      <c r="F473" s="141"/>
    </row>
    <row r="474" spans="1:6" ht="30">
      <c r="A474" s="127"/>
      <c r="B474" s="142" t="s">
        <v>215</v>
      </c>
      <c r="C474" s="143"/>
      <c r="D474" s="141"/>
      <c r="E474" s="141"/>
      <c r="F474" s="146">
        <f>SUM(F446:F472)</f>
        <v>1447.17</v>
      </c>
    </row>
    <row r="475" spans="1:6" ht="15">
      <c r="A475" s="127"/>
      <c r="B475" s="142"/>
      <c r="C475" s="143"/>
      <c r="D475" s="141"/>
      <c r="E475" s="141"/>
      <c r="F475" s="146"/>
    </row>
    <row r="476" spans="1:2" ht="15.75">
      <c r="A476" s="107">
        <v>8</v>
      </c>
      <c r="B476" s="107" t="s">
        <v>391</v>
      </c>
    </row>
    <row r="478" spans="1:6" ht="15">
      <c r="A478" s="126" t="s">
        <v>802</v>
      </c>
      <c r="B478" s="142" t="s">
        <v>913</v>
      </c>
      <c r="C478" s="263"/>
      <c r="D478" s="263"/>
      <c r="E478" s="263"/>
      <c r="F478" s="146">
        <f>+F487</f>
        <v>23</v>
      </c>
    </row>
    <row r="479" spans="1:6" ht="15">
      <c r="A479" s="126" t="s">
        <v>803</v>
      </c>
      <c r="B479" s="142" t="s">
        <v>914</v>
      </c>
      <c r="C479" s="263"/>
      <c r="D479" s="263"/>
      <c r="E479" s="263"/>
      <c r="F479" s="146">
        <f>+F502</f>
        <v>29.524</v>
      </c>
    </row>
    <row r="480" spans="1:6" ht="30">
      <c r="A480" s="126" t="s">
        <v>804</v>
      </c>
      <c r="B480" s="142" t="s">
        <v>170</v>
      </c>
      <c r="C480" s="263"/>
      <c r="D480" s="263"/>
      <c r="E480" s="263"/>
      <c r="F480" s="146">
        <f>+F533</f>
        <v>732.7009999999999</v>
      </c>
    </row>
    <row r="481" spans="1:6" ht="15">
      <c r="A481" s="126"/>
      <c r="B481" s="142" t="s">
        <v>947</v>
      </c>
      <c r="C481" s="263"/>
      <c r="D481" s="263"/>
      <c r="E481" s="263"/>
      <c r="F481" s="146">
        <f>SUM(F478:F480)</f>
        <v>785.2249999999999</v>
      </c>
    </row>
    <row r="482" spans="1:6" ht="14.25">
      <c r="A482" s="127"/>
      <c r="B482" s="140"/>
      <c r="C482" s="143"/>
      <c r="D482" s="143"/>
      <c r="E482" s="143"/>
      <c r="F482" s="141"/>
    </row>
    <row r="483" spans="1:6" ht="15">
      <c r="A483" s="126" t="s">
        <v>802</v>
      </c>
      <c r="B483" s="142" t="s">
        <v>1225</v>
      </c>
      <c r="C483" s="143"/>
      <c r="D483" s="141"/>
      <c r="E483" s="141"/>
      <c r="F483" s="141"/>
    </row>
    <row r="484" spans="1:6" ht="14.25">
      <c r="A484" s="127"/>
      <c r="B484" s="140"/>
      <c r="C484" s="143"/>
      <c r="D484" s="141"/>
      <c r="E484" s="141"/>
      <c r="F484" s="141"/>
    </row>
    <row r="485" spans="1:6" ht="28.5">
      <c r="A485" s="127" t="s">
        <v>807</v>
      </c>
      <c r="B485" s="140" t="s">
        <v>917</v>
      </c>
      <c r="C485" s="143" t="s">
        <v>224</v>
      </c>
      <c r="D485" s="141">
        <v>2</v>
      </c>
      <c r="E485" s="145">
        <v>11.5</v>
      </c>
      <c r="F485" s="141">
        <f>+D485*E485</f>
        <v>23</v>
      </c>
    </row>
    <row r="486" spans="1:6" ht="14.25">
      <c r="A486" s="127"/>
      <c r="B486" s="140"/>
      <c r="C486" s="143"/>
      <c r="D486" s="141"/>
      <c r="E486" s="145"/>
      <c r="F486" s="141"/>
    </row>
    <row r="487" spans="1:6" ht="15">
      <c r="A487" s="127"/>
      <c r="B487" s="142" t="s">
        <v>921</v>
      </c>
      <c r="C487" s="143"/>
      <c r="D487" s="141"/>
      <c r="E487" s="141"/>
      <c r="F487" s="146">
        <f>SUM(F485:F486)</f>
        <v>23</v>
      </c>
    </row>
    <row r="488" spans="1:6" ht="15">
      <c r="A488" s="127"/>
      <c r="B488" s="142"/>
      <c r="C488" s="143"/>
      <c r="D488" s="141"/>
      <c r="E488" s="141"/>
      <c r="F488" s="146"/>
    </row>
    <row r="489" spans="1:6" ht="15">
      <c r="A489" s="126" t="s">
        <v>803</v>
      </c>
      <c r="B489" s="142" t="s">
        <v>1245</v>
      </c>
      <c r="C489" s="143"/>
      <c r="D489" s="141"/>
      <c r="E489" s="141"/>
      <c r="F489" s="141"/>
    </row>
    <row r="490" spans="1:6" ht="14.25">
      <c r="A490" s="127"/>
      <c r="B490" s="140"/>
      <c r="C490" s="143"/>
      <c r="D490" s="141"/>
      <c r="E490" s="141"/>
      <c r="F490" s="141"/>
    </row>
    <row r="491" spans="1:6" ht="99.75">
      <c r="A491" s="127" t="s">
        <v>463</v>
      </c>
      <c r="B491" s="148" t="s">
        <v>393</v>
      </c>
      <c r="C491" s="143"/>
      <c r="D491" s="141"/>
      <c r="E491" s="141"/>
      <c r="F491" s="141"/>
    </row>
    <row r="492" spans="1:6" ht="16.5">
      <c r="A492" s="127"/>
      <c r="B492" s="148" t="s">
        <v>1272</v>
      </c>
      <c r="C492" s="143" t="s">
        <v>572</v>
      </c>
      <c r="D492" s="141">
        <v>0.8</v>
      </c>
      <c r="E492" s="145">
        <v>4.75</v>
      </c>
      <c r="F492" s="141">
        <f>E492*D492</f>
        <v>3.8000000000000003</v>
      </c>
    </row>
    <row r="493" spans="1:6" ht="14.25">
      <c r="A493" s="127"/>
      <c r="B493" s="140"/>
      <c r="C493" s="143"/>
      <c r="D493" s="141"/>
      <c r="E493" s="145"/>
      <c r="F493" s="141"/>
    </row>
    <row r="494" spans="1:6" ht="16.5">
      <c r="A494" s="127"/>
      <c r="B494" s="148" t="s">
        <v>1273</v>
      </c>
      <c r="C494" s="143" t="s">
        <v>572</v>
      </c>
      <c r="D494" s="141">
        <v>0.7</v>
      </c>
      <c r="E494" s="145">
        <v>5.52</v>
      </c>
      <c r="F494" s="141">
        <f>E494*D494</f>
        <v>3.8639999999999994</v>
      </c>
    </row>
    <row r="495" spans="1:6" ht="14.25">
      <c r="A495" s="127"/>
      <c r="B495" s="140"/>
      <c r="C495" s="143"/>
      <c r="D495" s="141"/>
      <c r="E495" s="145"/>
      <c r="F495" s="141"/>
    </row>
    <row r="496" spans="1:6" ht="28.5">
      <c r="A496" s="127" t="s">
        <v>464</v>
      </c>
      <c r="B496" s="140" t="s">
        <v>175</v>
      </c>
      <c r="C496" s="143" t="s">
        <v>570</v>
      </c>
      <c r="D496" s="141">
        <v>0.8</v>
      </c>
      <c r="E496" s="145">
        <v>0.4</v>
      </c>
      <c r="F496" s="141">
        <f>E496*D496</f>
        <v>0.32000000000000006</v>
      </c>
    </row>
    <row r="497" spans="1:6" ht="14.25">
      <c r="A497" s="127"/>
      <c r="B497" s="144"/>
      <c r="C497" s="143"/>
      <c r="D497" s="141"/>
      <c r="E497" s="145"/>
      <c r="F497" s="141"/>
    </row>
    <row r="498" spans="1:6" ht="71.25">
      <c r="A498" s="127" t="s">
        <v>465</v>
      </c>
      <c r="B498" s="148" t="s">
        <v>176</v>
      </c>
      <c r="C498" s="143" t="s">
        <v>572</v>
      </c>
      <c r="D498" s="141">
        <v>0.3</v>
      </c>
      <c r="E498" s="145">
        <v>18.4</v>
      </c>
      <c r="F498" s="141">
        <f>E498*D498</f>
        <v>5.52</v>
      </c>
    </row>
    <row r="499" spans="1:6" ht="14.25">
      <c r="A499" s="127"/>
      <c r="B499" s="140"/>
      <c r="C499" s="143"/>
      <c r="D499" s="141"/>
      <c r="E499" s="145"/>
      <c r="F499" s="141"/>
    </row>
    <row r="500" spans="1:6" ht="85.5">
      <c r="A500" s="127" t="s">
        <v>466</v>
      </c>
      <c r="B500" s="148" t="s">
        <v>930</v>
      </c>
      <c r="C500" s="143" t="s">
        <v>572</v>
      </c>
      <c r="D500" s="141">
        <v>0.9</v>
      </c>
      <c r="E500" s="145">
        <v>17.8</v>
      </c>
      <c r="F500" s="141">
        <f>+D500*E500</f>
        <v>16.02</v>
      </c>
    </row>
    <row r="501" spans="1:6" ht="14.25">
      <c r="A501" s="127"/>
      <c r="B501" s="140"/>
      <c r="C501" s="143"/>
      <c r="D501" s="141"/>
      <c r="E501" s="145"/>
      <c r="F501" s="141"/>
    </row>
    <row r="502" spans="1:6" ht="15">
      <c r="A502" s="127"/>
      <c r="B502" s="142" t="s">
        <v>932</v>
      </c>
      <c r="C502" s="143"/>
      <c r="D502" s="141"/>
      <c r="E502" s="141"/>
      <c r="F502" s="146">
        <f>SUM(F491:F501)</f>
        <v>29.524</v>
      </c>
    </row>
    <row r="503" spans="1:6" ht="14.25">
      <c r="A503" s="127"/>
      <c r="B503" s="140"/>
      <c r="C503" s="143"/>
      <c r="D503" s="141"/>
      <c r="E503" s="141"/>
      <c r="F503" s="141"/>
    </row>
    <row r="504" spans="1:6" ht="30">
      <c r="A504" s="126" t="s">
        <v>804</v>
      </c>
      <c r="B504" s="142" t="s">
        <v>170</v>
      </c>
      <c r="C504" s="143"/>
      <c r="D504" s="141"/>
      <c r="E504" s="141"/>
      <c r="F504" s="141"/>
    </row>
    <row r="505" spans="1:6" ht="15">
      <c r="A505" s="126"/>
      <c r="B505" s="142"/>
      <c r="C505" s="143"/>
      <c r="D505" s="141"/>
      <c r="E505" s="141"/>
      <c r="F505" s="141"/>
    </row>
    <row r="506" spans="1:6" ht="15">
      <c r="A506" s="126" t="s">
        <v>177</v>
      </c>
      <c r="B506" s="142" t="s">
        <v>178</v>
      </c>
      <c r="C506" s="143"/>
      <c r="D506" s="141"/>
      <c r="E506" s="141"/>
      <c r="F506" s="141"/>
    </row>
    <row r="507" spans="1:6" ht="61.5">
      <c r="A507" s="127" t="s">
        <v>467</v>
      </c>
      <c r="B507" s="144" t="s">
        <v>323</v>
      </c>
      <c r="C507" s="143" t="s">
        <v>1130</v>
      </c>
      <c r="D507" s="141">
        <v>1.6</v>
      </c>
      <c r="E507" s="145">
        <v>23.2</v>
      </c>
      <c r="F507" s="141">
        <f>+D507*E507</f>
        <v>37.12</v>
      </c>
    </row>
    <row r="508" spans="1:6" ht="14.25">
      <c r="A508" s="127"/>
      <c r="B508" s="144"/>
      <c r="C508" s="143"/>
      <c r="D508" s="141"/>
      <c r="E508" s="145"/>
      <c r="F508" s="141"/>
    </row>
    <row r="509" spans="1:6" ht="71.25">
      <c r="A509" s="127" t="s">
        <v>468</v>
      </c>
      <c r="B509" s="144" t="s">
        <v>394</v>
      </c>
      <c r="C509" s="143" t="s">
        <v>224</v>
      </c>
      <c r="D509" s="141">
        <v>1</v>
      </c>
      <c r="E509" s="145">
        <v>190</v>
      </c>
      <c r="F509" s="141">
        <f>+D509*E509</f>
        <v>190</v>
      </c>
    </row>
    <row r="510" spans="1:6" ht="14.25">
      <c r="A510" s="127"/>
      <c r="B510" s="144"/>
      <c r="C510" s="143"/>
      <c r="D510" s="141"/>
      <c r="E510" s="145"/>
      <c r="F510" s="141"/>
    </row>
    <row r="511" spans="1:6" ht="156.75">
      <c r="A511" s="127" t="s">
        <v>469</v>
      </c>
      <c r="B511" s="129" t="s">
        <v>6</v>
      </c>
      <c r="C511" s="143" t="s">
        <v>224</v>
      </c>
      <c r="D511" s="141">
        <f>D509</f>
        <v>1</v>
      </c>
      <c r="E511" s="145">
        <v>340</v>
      </c>
      <c r="F511" s="141">
        <f>+D511*E511</f>
        <v>340</v>
      </c>
    </row>
    <row r="512" spans="1:6" ht="14.25">
      <c r="A512" s="127"/>
      <c r="B512" s="166"/>
      <c r="C512" s="143"/>
      <c r="D512" s="141"/>
      <c r="E512" s="145"/>
      <c r="F512" s="141"/>
    </row>
    <row r="513" spans="1:6" ht="57">
      <c r="A513" s="127" t="s">
        <v>470</v>
      </c>
      <c r="B513" s="144" t="s">
        <v>395</v>
      </c>
      <c r="C513" s="143" t="s">
        <v>224</v>
      </c>
      <c r="D513" s="141">
        <f>D511</f>
        <v>1</v>
      </c>
      <c r="E513" s="145">
        <v>78.5</v>
      </c>
      <c r="F513" s="141">
        <f>+D513*E513</f>
        <v>78.5</v>
      </c>
    </row>
    <row r="514" spans="1:6" ht="14.25">
      <c r="A514" s="127"/>
      <c r="B514" s="144"/>
      <c r="C514" s="143"/>
      <c r="D514" s="141"/>
      <c r="E514" s="145"/>
      <c r="F514" s="141"/>
    </row>
    <row r="515" spans="1:6" ht="42.75">
      <c r="A515" s="127" t="s">
        <v>975</v>
      </c>
      <c r="B515" s="144" t="s">
        <v>180</v>
      </c>
      <c r="C515" s="143"/>
      <c r="D515" s="141"/>
      <c r="E515" s="143" t="s">
        <v>181</v>
      </c>
      <c r="F515" s="141">
        <f>SUM(F507:F514)*E515</f>
        <v>32.281</v>
      </c>
    </row>
    <row r="516" spans="1:6" ht="14.25">
      <c r="A516" s="127"/>
      <c r="B516" s="140"/>
      <c r="C516" s="143"/>
      <c r="D516" s="141"/>
      <c r="E516" s="145"/>
      <c r="F516" s="141"/>
    </row>
    <row r="517" spans="1:6" ht="15">
      <c r="A517" s="126" t="s">
        <v>182</v>
      </c>
      <c r="B517" s="142" t="s">
        <v>183</v>
      </c>
      <c r="C517" s="143"/>
      <c r="D517" s="141"/>
      <c r="E517" s="145"/>
      <c r="F517" s="141"/>
    </row>
    <row r="518" spans="1:6" ht="42.75">
      <c r="A518" s="127"/>
      <c r="B518" s="140" t="s">
        <v>184</v>
      </c>
      <c r="C518" s="143"/>
      <c r="D518" s="141"/>
      <c r="E518" s="145"/>
      <c r="F518" s="141"/>
    </row>
    <row r="519" spans="1:6" ht="14.25">
      <c r="A519" s="127"/>
      <c r="B519" s="140"/>
      <c r="C519" s="143"/>
      <c r="D519" s="141"/>
      <c r="E519" s="145"/>
      <c r="F519" s="141"/>
    </row>
    <row r="520" spans="1:6" ht="18.75">
      <c r="A520" s="127" t="s">
        <v>976</v>
      </c>
      <c r="B520" s="140" t="s">
        <v>1284</v>
      </c>
      <c r="C520" s="143" t="s">
        <v>224</v>
      </c>
      <c r="D520" s="141">
        <f>D513</f>
        <v>1</v>
      </c>
      <c r="E520" s="145">
        <v>5.5</v>
      </c>
      <c r="F520" s="141">
        <f>E520*D520</f>
        <v>5.5</v>
      </c>
    </row>
    <row r="521" spans="1:6" ht="14.25">
      <c r="A521" s="127"/>
      <c r="B521" s="140"/>
      <c r="C521" s="143"/>
      <c r="D521" s="141"/>
      <c r="E521" s="145"/>
      <c r="F521" s="141"/>
    </row>
    <row r="522" spans="1:6" ht="18.75">
      <c r="A522" s="127" t="s">
        <v>977</v>
      </c>
      <c r="B522" s="140" t="s">
        <v>1285</v>
      </c>
      <c r="C522" s="143" t="s">
        <v>224</v>
      </c>
      <c r="D522" s="141">
        <f>D520</f>
        <v>1</v>
      </c>
      <c r="E522" s="145">
        <v>5.5</v>
      </c>
      <c r="F522" s="141">
        <f>E522*D522</f>
        <v>5.5</v>
      </c>
    </row>
    <row r="523" spans="1:6" ht="14.25">
      <c r="A523" s="127"/>
      <c r="B523" s="140"/>
      <c r="C523" s="143"/>
      <c r="D523" s="141"/>
      <c r="E523" s="145"/>
      <c r="F523" s="141"/>
    </row>
    <row r="524" spans="1:6" ht="18.75">
      <c r="A524" s="127" t="s">
        <v>978</v>
      </c>
      <c r="B524" s="140" t="s">
        <v>399</v>
      </c>
      <c r="C524" s="143" t="s">
        <v>224</v>
      </c>
      <c r="D524" s="141">
        <f>D522</f>
        <v>1</v>
      </c>
      <c r="E524" s="145">
        <v>5.5</v>
      </c>
      <c r="F524" s="141">
        <f>E524*D524</f>
        <v>5.5</v>
      </c>
    </row>
    <row r="525" spans="1:6" ht="14.25">
      <c r="A525" s="127"/>
      <c r="B525" s="140"/>
      <c r="C525" s="143"/>
      <c r="D525" s="141"/>
      <c r="E525" s="145"/>
      <c r="F525" s="141"/>
    </row>
    <row r="526" spans="1:6" ht="18.75">
      <c r="A526" s="127" t="s">
        <v>979</v>
      </c>
      <c r="B526" s="140" t="s">
        <v>324</v>
      </c>
      <c r="C526" s="143" t="s">
        <v>224</v>
      </c>
      <c r="D526" s="141">
        <f>D524</f>
        <v>1</v>
      </c>
      <c r="E526" s="145">
        <v>5.5</v>
      </c>
      <c r="F526" s="141">
        <f>E526*D526</f>
        <v>5.5</v>
      </c>
    </row>
    <row r="527" spans="1:6" ht="14.25">
      <c r="A527" s="127"/>
      <c r="B527" s="140"/>
      <c r="C527" s="143"/>
      <c r="D527" s="141"/>
      <c r="E527" s="145"/>
      <c r="F527" s="141"/>
    </row>
    <row r="528" spans="1:6" ht="15">
      <c r="A528" s="126" t="s">
        <v>206</v>
      </c>
      <c r="B528" s="142" t="s">
        <v>207</v>
      </c>
      <c r="C528" s="143"/>
      <c r="D528" s="141"/>
      <c r="E528" s="145"/>
      <c r="F528" s="141"/>
    </row>
    <row r="529" spans="1:6" ht="42.75">
      <c r="A529" s="126"/>
      <c r="B529" s="140" t="s">
        <v>184</v>
      </c>
      <c r="C529" s="143"/>
      <c r="D529" s="141"/>
      <c r="E529" s="145"/>
      <c r="F529" s="141"/>
    </row>
    <row r="530" spans="1:6" ht="15">
      <c r="A530" s="126"/>
      <c r="B530" s="140"/>
      <c r="C530" s="143"/>
      <c r="D530" s="141"/>
      <c r="E530" s="145"/>
      <c r="F530" s="141"/>
    </row>
    <row r="531" spans="1:6" ht="18.75">
      <c r="A531" s="127" t="s">
        <v>980</v>
      </c>
      <c r="B531" s="140" t="s">
        <v>400</v>
      </c>
      <c r="C531" s="143" t="s">
        <v>224</v>
      </c>
      <c r="D531" s="141">
        <f>D520*2</f>
        <v>2</v>
      </c>
      <c r="E531" s="145">
        <v>16.4</v>
      </c>
      <c r="F531" s="141">
        <f>E531*D531</f>
        <v>32.8</v>
      </c>
    </row>
    <row r="532" spans="1:6" ht="14.25">
      <c r="A532" s="127"/>
      <c r="B532" s="140"/>
      <c r="C532" s="143"/>
      <c r="D532" s="141"/>
      <c r="E532" s="145"/>
      <c r="F532" s="141"/>
    </row>
    <row r="533" spans="1:6" ht="30">
      <c r="A533" s="127"/>
      <c r="B533" s="142" t="s">
        <v>215</v>
      </c>
      <c r="C533" s="143"/>
      <c r="D533" s="141"/>
      <c r="E533" s="141"/>
      <c r="F533" s="146">
        <f>SUM(F507:F531)</f>
        <v>732.7009999999999</v>
      </c>
    </row>
    <row r="534" spans="1:6" ht="15">
      <c r="A534" s="127"/>
      <c r="B534" s="142"/>
      <c r="C534" s="143"/>
      <c r="D534" s="141"/>
      <c r="E534" s="141"/>
      <c r="F534" s="146"/>
    </row>
  </sheetData>
  <sheetProtection/>
  <mergeCells count="32">
    <mergeCell ref="C480:E480"/>
    <mergeCell ref="C481:E481"/>
    <mergeCell ref="C417:E417"/>
    <mergeCell ref="C418:E418"/>
    <mergeCell ref="C419:E419"/>
    <mergeCell ref="C420:E420"/>
    <mergeCell ref="C478:E478"/>
    <mergeCell ref="C479:E479"/>
    <mergeCell ref="C359:E359"/>
    <mergeCell ref="C218:E218"/>
    <mergeCell ref="C219:E219"/>
    <mergeCell ref="C220:E220"/>
    <mergeCell ref="C221:E221"/>
    <mergeCell ref="C287:E287"/>
    <mergeCell ref="C288:E288"/>
    <mergeCell ref="C289:E289"/>
    <mergeCell ref="C290:E290"/>
    <mergeCell ref="C356:E356"/>
    <mergeCell ref="C357:E357"/>
    <mergeCell ref="C358:E358"/>
    <mergeCell ref="C160:E160"/>
    <mergeCell ref="C18:E18"/>
    <mergeCell ref="C19:E19"/>
    <mergeCell ref="C20:E20"/>
    <mergeCell ref="C21:E21"/>
    <mergeCell ref="C87:E87"/>
    <mergeCell ref="C88:E88"/>
    <mergeCell ref="C89:E89"/>
    <mergeCell ref="C90:E90"/>
    <mergeCell ref="C157:E157"/>
    <mergeCell ref="C158:E158"/>
    <mergeCell ref="C159:E159"/>
  </mergeCells>
  <printOptions/>
  <pageMargins left="0.7291666666666666" right="0.25"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234"/>
  <sheetViews>
    <sheetView view="pageLayout" zoomScaleNormal="65" zoomScaleSheetLayoutView="80" workbookViewId="0" topLeftCell="A1">
      <selection activeCell="I16" sqref="I16"/>
    </sheetView>
  </sheetViews>
  <sheetFormatPr defaultColWidth="11.625" defaultRowHeight="12.75"/>
  <cols>
    <col min="1" max="1" width="7.75390625" style="0" customWidth="1"/>
    <col min="2" max="2" width="40.125" style="0" customWidth="1"/>
    <col min="3" max="3" width="7.125" style="0" customWidth="1"/>
    <col min="4" max="4" width="9.625" style="0" customWidth="1"/>
    <col min="5" max="5" width="13.00390625" style="202" customWidth="1"/>
    <col min="6" max="6" width="14.875" style="202" customWidth="1"/>
    <col min="7" max="7" width="6.00390625" style="0" customWidth="1"/>
  </cols>
  <sheetData>
    <row r="1" spans="1:6" ht="40.5">
      <c r="A1" s="21">
        <v>8</v>
      </c>
      <c r="B1" s="1" t="s">
        <v>1054</v>
      </c>
      <c r="C1" s="9"/>
      <c r="D1" s="2"/>
      <c r="E1" s="197"/>
      <c r="F1" s="197"/>
    </row>
    <row r="2" spans="1:6" ht="12.75">
      <c r="A2" s="3"/>
      <c r="B2" s="4"/>
      <c r="C2" s="5"/>
      <c r="D2" s="6"/>
      <c r="E2" s="198"/>
      <c r="F2" s="198"/>
    </row>
    <row r="3" spans="1:6" ht="15">
      <c r="A3" s="10" t="s">
        <v>957</v>
      </c>
      <c r="B3" s="11" t="s">
        <v>255</v>
      </c>
      <c r="C3" s="5"/>
      <c r="D3" s="6"/>
      <c r="E3" s="198"/>
      <c r="F3" s="199">
        <f>F20</f>
        <v>0</v>
      </c>
    </row>
    <row r="4" spans="1:6" ht="15">
      <c r="A4" s="10" t="s">
        <v>802</v>
      </c>
      <c r="B4" s="11" t="s">
        <v>1035</v>
      </c>
      <c r="C4" s="12"/>
      <c r="D4" s="42"/>
      <c r="E4" s="199"/>
      <c r="F4" s="199">
        <f>F46</f>
        <v>0</v>
      </c>
    </row>
    <row r="5" spans="1:6" ht="15">
      <c r="A5" s="10" t="s">
        <v>803</v>
      </c>
      <c r="B5" s="11" t="s">
        <v>1036</v>
      </c>
      <c r="C5" s="12"/>
      <c r="D5" s="42"/>
      <c r="E5" s="199"/>
      <c r="F5" s="199">
        <f>F78</f>
        <v>0</v>
      </c>
    </row>
    <row r="6" spans="1:6" ht="15">
      <c r="A6" s="10" t="s">
        <v>804</v>
      </c>
      <c r="B6" s="11" t="s">
        <v>1040</v>
      </c>
      <c r="C6" s="12"/>
      <c r="D6" s="42"/>
      <c r="E6" s="199"/>
      <c r="F6" s="199">
        <f>F113</f>
        <v>0</v>
      </c>
    </row>
    <row r="7" spans="1:6" ht="15">
      <c r="A7" s="10" t="s">
        <v>805</v>
      </c>
      <c r="B7" s="11" t="s">
        <v>1039</v>
      </c>
      <c r="C7" s="12"/>
      <c r="D7" s="42"/>
      <c r="E7" s="199"/>
      <c r="F7" s="199">
        <f>F153</f>
        <v>0</v>
      </c>
    </row>
    <row r="8" spans="1:6" ht="15">
      <c r="A8" s="10" t="s">
        <v>806</v>
      </c>
      <c r="B8" s="11" t="s">
        <v>1038</v>
      </c>
      <c r="C8" s="12"/>
      <c r="D8" s="42"/>
      <c r="E8" s="199"/>
      <c r="F8" s="199">
        <f>F190</f>
        <v>0</v>
      </c>
    </row>
    <row r="9" spans="1:6" ht="15">
      <c r="A9" s="10" t="s">
        <v>958</v>
      </c>
      <c r="B9" s="11" t="s">
        <v>1037</v>
      </c>
      <c r="C9" s="12"/>
      <c r="D9" s="42"/>
      <c r="E9" s="199"/>
      <c r="F9" s="199">
        <f>F234</f>
        <v>0</v>
      </c>
    </row>
    <row r="10" spans="1:6" ht="15">
      <c r="A10" s="10"/>
      <c r="B10" s="11"/>
      <c r="C10" s="13"/>
      <c r="D10" s="14"/>
      <c r="E10" s="200"/>
      <c r="F10" s="200"/>
    </row>
    <row r="11" spans="1:6" ht="15.75">
      <c r="A11" s="10"/>
      <c r="B11" s="15" t="s">
        <v>297</v>
      </c>
      <c r="C11" s="16"/>
      <c r="D11" s="17"/>
      <c r="E11" s="201"/>
      <c r="F11" s="201">
        <f>SUM(F3:F10)</f>
        <v>0</v>
      </c>
    </row>
    <row r="12" spans="1:6" ht="15.75">
      <c r="A12" s="3"/>
      <c r="B12" s="7"/>
      <c r="C12" s="8"/>
      <c r="D12" s="25"/>
      <c r="E12" s="240"/>
      <c r="F12" s="241"/>
    </row>
    <row r="13" spans="1:6" ht="25.5">
      <c r="A13" s="22"/>
      <c r="B13" s="23"/>
      <c r="C13" s="43" t="s">
        <v>296</v>
      </c>
      <c r="D13" s="43" t="s">
        <v>307</v>
      </c>
      <c r="E13" s="242" t="s">
        <v>293</v>
      </c>
      <c r="F13" s="243" t="s">
        <v>308</v>
      </c>
    </row>
    <row r="14" spans="1:2" ht="15">
      <c r="A14" s="22" t="s">
        <v>957</v>
      </c>
      <c r="B14" s="23" t="s">
        <v>255</v>
      </c>
    </row>
    <row r="15" spans="1:6" ht="15">
      <c r="A15" s="22"/>
      <c r="B15" s="23"/>
      <c r="C15" s="26"/>
      <c r="D15" s="45"/>
      <c r="E15" s="240"/>
      <c r="F15" s="240"/>
    </row>
    <row r="16" spans="1:6" ht="42.75">
      <c r="A16" s="36" t="s">
        <v>961</v>
      </c>
      <c r="B16" s="37" t="s">
        <v>254</v>
      </c>
      <c r="C16" s="38" t="s">
        <v>224</v>
      </c>
      <c r="D16" s="35">
        <v>6</v>
      </c>
      <c r="E16" s="199">
        <v>0</v>
      </c>
      <c r="F16" s="199">
        <f>D16*E16</f>
        <v>0</v>
      </c>
    </row>
    <row r="17" spans="1:6" ht="15">
      <c r="A17" s="22"/>
      <c r="B17" s="23"/>
      <c r="C17" s="26"/>
      <c r="D17" s="14"/>
      <c r="E17" s="240"/>
      <c r="F17" s="240"/>
    </row>
    <row r="18" spans="1:6" ht="28.5">
      <c r="A18" s="36" t="s">
        <v>962</v>
      </c>
      <c r="B18" s="37" t="s">
        <v>233</v>
      </c>
      <c r="C18" s="38" t="s">
        <v>225</v>
      </c>
      <c r="D18" s="42">
        <v>6</v>
      </c>
      <c r="E18" s="199">
        <v>0</v>
      </c>
      <c r="F18" s="199">
        <f>D18*E18</f>
        <v>0</v>
      </c>
    </row>
    <row r="19" spans="1:6" ht="14.25">
      <c r="A19" s="36"/>
      <c r="B19" s="37"/>
      <c r="C19" s="40"/>
      <c r="D19" s="41"/>
      <c r="E19" s="244"/>
      <c r="F19" s="244"/>
    </row>
    <row r="20" spans="1:6" ht="15">
      <c r="A20" s="22"/>
      <c r="B20" s="23" t="s">
        <v>256</v>
      </c>
      <c r="C20" s="26"/>
      <c r="D20" s="25"/>
      <c r="E20" s="240"/>
      <c r="F20" s="245">
        <f>SUM(F16:F19)</f>
        <v>0</v>
      </c>
    </row>
    <row r="21" spans="1:6" ht="15">
      <c r="A21" s="22"/>
      <c r="B21" s="23"/>
      <c r="C21" s="26"/>
      <c r="D21" s="25"/>
      <c r="E21" s="240"/>
      <c r="F21" s="240"/>
    </row>
    <row r="22" spans="1:6" ht="45">
      <c r="A22" s="22" t="s">
        <v>802</v>
      </c>
      <c r="B22" s="23" t="s">
        <v>1041</v>
      </c>
      <c r="C22" s="26"/>
      <c r="D22" s="25"/>
      <c r="E22" s="240"/>
      <c r="F22" s="240"/>
    </row>
    <row r="23" spans="1:6" ht="15">
      <c r="A23" s="22"/>
      <c r="B23" s="23"/>
      <c r="C23" s="26"/>
      <c r="D23" s="25"/>
      <c r="E23" s="240"/>
      <c r="F23" s="240"/>
    </row>
    <row r="24" spans="1:6" ht="99.75">
      <c r="A24" s="36" t="s">
        <v>807</v>
      </c>
      <c r="B24" s="37" t="s">
        <v>1125</v>
      </c>
      <c r="C24" s="40" t="s">
        <v>232</v>
      </c>
      <c r="D24" s="41">
        <v>3.5</v>
      </c>
      <c r="E24" s="199">
        <v>0</v>
      </c>
      <c r="F24" s="199">
        <f>D24*E24</f>
        <v>0</v>
      </c>
    </row>
    <row r="25" spans="1:6" ht="14.25">
      <c r="A25" s="36"/>
      <c r="B25" s="37"/>
      <c r="C25" s="40"/>
      <c r="D25" s="39"/>
      <c r="E25" s="246"/>
      <c r="F25" s="246"/>
    </row>
    <row r="26" spans="1:6" ht="42.75">
      <c r="A26" s="36" t="s">
        <v>808</v>
      </c>
      <c r="B26" s="18" t="s">
        <v>1126</v>
      </c>
      <c r="C26" s="40" t="s">
        <v>232</v>
      </c>
      <c r="D26" s="41">
        <v>0.6</v>
      </c>
      <c r="E26" s="199">
        <v>0</v>
      </c>
      <c r="F26" s="199">
        <f>D26*E26</f>
        <v>0</v>
      </c>
    </row>
    <row r="27" spans="1:6" ht="14.25">
      <c r="A27" s="36"/>
      <c r="B27" s="37"/>
      <c r="C27" s="40"/>
      <c r="D27" s="41"/>
      <c r="E27" s="199"/>
      <c r="F27" s="199"/>
    </row>
    <row r="28" spans="1:6" ht="71.25">
      <c r="A28" s="36" t="s">
        <v>809</v>
      </c>
      <c r="B28" s="37" t="s">
        <v>306</v>
      </c>
      <c r="C28" s="40" t="s">
        <v>227</v>
      </c>
      <c r="D28" s="42">
        <v>1.5</v>
      </c>
      <c r="E28" s="199">
        <v>0</v>
      </c>
      <c r="F28" s="199">
        <f>D28*E28</f>
        <v>0</v>
      </c>
    </row>
    <row r="29" spans="1:6" ht="14.25">
      <c r="A29" s="36"/>
      <c r="B29" s="37"/>
      <c r="C29" s="40"/>
      <c r="D29" s="41"/>
      <c r="E29" s="199"/>
      <c r="F29" s="199"/>
    </row>
    <row r="30" spans="1:6" ht="57">
      <c r="A30" s="36" t="s">
        <v>810</v>
      </c>
      <c r="B30" s="37" t="s">
        <v>1127</v>
      </c>
      <c r="C30" s="40" t="s">
        <v>227</v>
      </c>
      <c r="D30" s="41">
        <v>10</v>
      </c>
      <c r="E30" s="244">
        <v>0</v>
      </c>
      <c r="F30" s="199">
        <f>D30*E30</f>
        <v>0</v>
      </c>
    </row>
    <row r="31" spans="1:6" ht="14.25">
      <c r="A31" s="36"/>
      <c r="B31" s="37"/>
      <c r="C31" s="40"/>
      <c r="D31" s="41"/>
      <c r="E31" s="199"/>
      <c r="F31" s="199"/>
    </row>
    <row r="32" spans="1:6" ht="57">
      <c r="A32" s="36" t="s">
        <v>811</v>
      </c>
      <c r="B32" s="31" t="s">
        <v>1101</v>
      </c>
      <c r="C32" s="40" t="s">
        <v>232</v>
      </c>
      <c r="D32" s="44">
        <v>8</v>
      </c>
      <c r="E32" s="199">
        <v>0</v>
      </c>
      <c r="F32" s="199">
        <f>+D32*E32</f>
        <v>0</v>
      </c>
    </row>
    <row r="33" spans="1:6" ht="14.25">
      <c r="A33" s="36"/>
      <c r="B33" s="37"/>
      <c r="C33" s="40"/>
      <c r="D33" s="41"/>
      <c r="E33" s="199"/>
      <c r="F33" s="199"/>
    </row>
    <row r="34" spans="1:6" ht="28.5">
      <c r="A34" s="36" t="s">
        <v>812</v>
      </c>
      <c r="B34" s="31" t="s">
        <v>1109</v>
      </c>
      <c r="C34" s="40" t="s">
        <v>232</v>
      </c>
      <c r="D34" s="44">
        <v>1</v>
      </c>
      <c r="E34" s="199">
        <v>0</v>
      </c>
      <c r="F34" s="199">
        <f>+D34*E34</f>
        <v>0</v>
      </c>
    </row>
    <row r="35" spans="1:6" ht="14.25">
      <c r="A35" s="36"/>
      <c r="B35" s="37"/>
      <c r="C35" s="40"/>
      <c r="D35" s="41"/>
      <c r="E35" s="199"/>
      <c r="F35" s="199"/>
    </row>
    <row r="36" spans="1:6" ht="57">
      <c r="A36" s="36" t="s">
        <v>813</v>
      </c>
      <c r="B36" s="18" t="s">
        <v>309</v>
      </c>
      <c r="C36" s="40" t="s">
        <v>227</v>
      </c>
      <c r="D36" s="41">
        <v>5</v>
      </c>
      <c r="E36" s="244">
        <v>0</v>
      </c>
      <c r="F36" s="199">
        <f>D36*E36</f>
        <v>0</v>
      </c>
    </row>
    <row r="37" spans="1:6" ht="14.25">
      <c r="A37" s="36"/>
      <c r="B37" s="37"/>
      <c r="C37" s="40"/>
      <c r="D37" s="41"/>
      <c r="E37" s="199"/>
      <c r="F37" s="199"/>
    </row>
    <row r="38" spans="1:6" ht="99.75">
      <c r="A38" s="36" t="s">
        <v>461</v>
      </c>
      <c r="B38" s="37" t="s">
        <v>1095</v>
      </c>
      <c r="C38" s="40" t="s">
        <v>224</v>
      </c>
      <c r="D38" s="42">
        <v>1</v>
      </c>
      <c r="E38" s="199">
        <v>0</v>
      </c>
      <c r="F38" s="199">
        <f>D38*E38</f>
        <v>0</v>
      </c>
    </row>
    <row r="39" spans="1:6" ht="14.25">
      <c r="A39" s="36"/>
      <c r="B39" s="37"/>
      <c r="C39" s="40"/>
      <c r="D39" s="42"/>
      <c r="E39" s="199"/>
      <c r="F39" s="199"/>
    </row>
    <row r="40" spans="1:6" ht="71.25">
      <c r="A40" s="36" t="s">
        <v>462</v>
      </c>
      <c r="B40" s="37" t="s">
        <v>1090</v>
      </c>
      <c r="C40" s="40" t="s">
        <v>227</v>
      </c>
      <c r="D40" s="41">
        <v>8</v>
      </c>
      <c r="E40" s="244">
        <v>0</v>
      </c>
      <c r="F40" s="199">
        <f>D40*E40</f>
        <v>0</v>
      </c>
    </row>
    <row r="42" spans="1:6" ht="42.75">
      <c r="A42" s="36" t="s">
        <v>963</v>
      </c>
      <c r="B42" s="37" t="s">
        <v>1098</v>
      </c>
      <c r="C42" s="46" t="s">
        <v>232</v>
      </c>
      <c r="D42" s="47">
        <v>2</v>
      </c>
      <c r="E42" s="199">
        <v>0</v>
      </c>
      <c r="F42" s="199">
        <f>D42*E42</f>
        <v>0</v>
      </c>
    </row>
    <row r="43" ht="14.25">
      <c r="A43" s="36"/>
    </row>
    <row r="44" spans="1:6" ht="42.75">
      <c r="A44" s="36" t="s">
        <v>964</v>
      </c>
      <c r="B44" s="18" t="s">
        <v>1097</v>
      </c>
      <c r="C44" s="46" t="s">
        <v>232</v>
      </c>
      <c r="D44" s="47">
        <v>3</v>
      </c>
      <c r="E44" s="199">
        <v>0</v>
      </c>
      <c r="F44" s="199">
        <f>D44*E44</f>
        <v>0</v>
      </c>
    </row>
    <row r="46" spans="2:6" ht="30">
      <c r="B46" s="23" t="s">
        <v>1042</v>
      </c>
      <c r="F46" s="247">
        <f>SUM(F24:F44)</f>
        <v>0</v>
      </c>
    </row>
    <row r="47" spans="1:6" ht="15">
      <c r="A47" s="22"/>
      <c r="B47" s="23"/>
      <c r="C47" s="26"/>
      <c r="D47" s="25"/>
      <c r="E47" s="240"/>
      <c r="F47" s="240"/>
    </row>
    <row r="48" spans="1:6" ht="45">
      <c r="A48" s="22" t="s">
        <v>803</v>
      </c>
      <c r="B48" s="23" t="s">
        <v>1043</v>
      </c>
      <c r="C48" s="26"/>
      <c r="D48" s="25"/>
      <c r="E48" s="240"/>
      <c r="F48" s="240"/>
    </row>
    <row r="49" spans="1:6" ht="15">
      <c r="A49" s="22"/>
      <c r="B49" s="23"/>
      <c r="C49" s="26"/>
      <c r="D49" s="25"/>
      <c r="E49" s="240"/>
      <c r="F49" s="240"/>
    </row>
    <row r="50" spans="1:6" ht="28.5">
      <c r="A50" s="19" t="s">
        <v>463</v>
      </c>
      <c r="B50" s="18" t="s">
        <v>1128</v>
      </c>
      <c r="C50" s="40" t="s">
        <v>232</v>
      </c>
      <c r="D50" s="44">
        <v>5</v>
      </c>
      <c r="E50" s="199">
        <v>0</v>
      </c>
      <c r="F50" s="199">
        <f>+D50*E50</f>
        <v>0</v>
      </c>
    </row>
    <row r="51" spans="1:6" ht="15">
      <c r="A51" s="19"/>
      <c r="B51" s="23"/>
      <c r="C51" s="26"/>
      <c r="D51" s="25"/>
      <c r="E51" s="240"/>
      <c r="F51" s="240"/>
    </row>
    <row r="52" spans="1:6" ht="57">
      <c r="A52" s="19" t="s">
        <v>464</v>
      </c>
      <c r="B52" s="18" t="s">
        <v>1129</v>
      </c>
      <c r="C52" s="40" t="s">
        <v>232</v>
      </c>
      <c r="D52" s="41">
        <v>4</v>
      </c>
      <c r="E52" s="199">
        <v>0</v>
      </c>
      <c r="F52" s="199">
        <f>D52*E52</f>
        <v>0</v>
      </c>
    </row>
    <row r="53" spans="1:6" ht="15">
      <c r="A53" s="19"/>
      <c r="B53" s="23"/>
      <c r="C53" s="26"/>
      <c r="D53" s="25"/>
      <c r="E53" s="240"/>
      <c r="F53" s="240"/>
    </row>
    <row r="54" spans="1:6" ht="85.5">
      <c r="A54" s="19" t="s">
        <v>465</v>
      </c>
      <c r="B54" s="37" t="s">
        <v>312</v>
      </c>
      <c r="C54" s="40" t="s">
        <v>227</v>
      </c>
      <c r="D54" s="42">
        <v>6.8</v>
      </c>
      <c r="E54" s="199">
        <v>0</v>
      </c>
      <c r="F54" s="199">
        <f>D54*E54</f>
        <v>0</v>
      </c>
    </row>
    <row r="55" spans="1:6" ht="15">
      <c r="A55" s="19"/>
      <c r="B55" s="23"/>
      <c r="C55" s="26"/>
      <c r="D55" s="25"/>
      <c r="E55" s="240"/>
      <c r="F55" s="240"/>
    </row>
    <row r="56" spans="1:6" ht="99.75">
      <c r="A56" s="19" t="s">
        <v>466</v>
      </c>
      <c r="B56" s="37" t="s">
        <v>311</v>
      </c>
      <c r="C56" s="40" t="s">
        <v>227</v>
      </c>
      <c r="D56" s="42">
        <v>8</v>
      </c>
      <c r="E56" s="199">
        <v>0</v>
      </c>
      <c r="F56" s="199">
        <f>D56*E56</f>
        <v>0</v>
      </c>
    </row>
    <row r="57" spans="1:6" ht="15">
      <c r="A57" s="19"/>
      <c r="B57" s="23"/>
      <c r="C57" s="26"/>
      <c r="D57" s="25"/>
      <c r="E57" s="240"/>
      <c r="F57" s="240"/>
    </row>
    <row r="58" spans="1:6" ht="42.75">
      <c r="A58" s="19" t="s">
        <v>965</v>
      </c>
      <c r="B58" s="37" t="s">
        <v>1091</v>
      </c>
      <c r="C58" s="40" t="s">
        <v>227</v>
      </c>
      <c r="D58" s="42">
        <v>8</v>
      </c>
      <c r="E58" s="199">
        <v>0</v>
      </c>
      <c r="F58" s="199">
        <f>D58*E58</f>
        <v>0</v>
      </c>
    </row>
    <row r="59" spans="1:6" ht="15">
      <c r="A59" s="22"/>
      <c r="B59" s="23"/>
      <c r="C59" s="26"/>
      <c r="D59" s="25"/>
      <c r="E59" s="240"/>
      <c r="F59" s="240"/>
    </row>
    <row r="60" spans="1:6" ht="28.5">
      <c r="A60" s="36" t="s">
        <v>966</v>
      </c>
      <c r="B60" s="37" t="s">
        <v>310</v>
      </c>
      <c r="C60" s="40" t="s">
        <v>227</v>
      </c>
      <c r="D60" s="41">
        <v>10</v>
      </c>
      <c r="E60" s="244">
        <v>0</v>
      </c>
      <c r="F60" s="199">
        <f>D60*E60</f>
        <v>0</v>
      </c>
    </row>
    <row r="61" spans="1:6" ht="14.25">
      <c r="A61" s="36"/>
      <c r="B61" s="37"/>
      <c r="C61" s="40"/>
      <c r="D61" s="41"/>
      <c r="E61" s="199"/>
      <c r="F61" s="199"/>
    </row>
    <row r="62" spans="1:6" ht="57">
      <c r="A62" s="36" t="s">
        <v>967</v>
      </c>
      <c r="B62" s="31" t="s">
        <v>1102</v>
      </c>
      <c r="C62" s="40" t="s">
        <v>232</v>
      </c>
      <c r="D62" s="44">
        <v>2</v>
      </c>
      <c r="E62" s="199">
        <v>0</v>
      </c>
      <c r="F62" s="199">
        <f>+D62*E62</f>
        <v>0</v>
      </c>
    </row>
    <row r="63" spans="1:6" ht="15">
      <c r="A63" s="22"/>
      <c r="B63" s="23"/>
      <c r="C63" s="26"/>
      <c r="D63" s="25"/>
      <c r="E63" s="240"/>
      <c r="F63" s="240"/>
    </row>
    <row r="64" spans="1:6" ht="28.5">
      <c r="A64" s="19" t="s">
        <v>968</v>
      </c>
      <c r="B64" s="31" t="s">
        <v>1109</v>
      </c>
      <c r="C64" s="40" t="s">
        <v>232</v>
      </c>
      <c r="D64" s="44">
        <v>1</v>
      </c>
      <c r="E64" s="199">
        <v>0</v>
      </c>
      <c r="F64" s="199">
        <f>+D64*E64</f>
        <v>0</v>
      </c>
    </row>
    <row r="65" spans="1:6" ht="15">
      <c r="A65" s="22"/>
      <c r="B65" s="23"/>
      <c r="C65" s="26"/>
      <c r="D65" s="25"/>
      <c r="E65" s="240"/>
      <c r="F65" s="240"/>
    </row>
    <row r="66" spans="1:6" ht="114">
      <c r="A66" s="19" t="s">
        <v>969</v>
      </c>
      <c r="B66" s="37" t="s">
        <v>1092</v>
      </c>
      <c r="C66" s="40" t="s">
        <v>227</v>
      </c>
      <c r="D66" s="42">
        <v>15</v>
      </c>
      <c r="E66" s="199">
        <v>0</v>
      </c>
      <c r="F66" s="199">
        <f>D66*E66</f>
        <v>0</v>
      </c>
    </row>
    <row r="67" spans="1:6" ht="15">
      <c r="A67" s="19"/>
      <c r="B67" s="23"/>
      <c r="C67" s="27"/>
      <c r="D67" s="24"/>
      <c r="E67" s="248"/>
      <c r="F67" s="245"/>
    </row>
    <row r="68" spans="1:6" ht="42.75">
      <c r="A68" s="19" t="s">
        <v>970</v>
      </c>
      <c r="B68" s="37" t="s">
        <v>1093</v>
      </c>
      <c r="C68" s="40" t="s">
        <v>224</v>
      </c>
      <c r="D68" s="42">
        <v>1</v>
      </c>
      <c r="E68" s="199">
        <v>0</v>
      </c>
      <c r="F68" s="199">
        <f>D68*E68</f>
        <v>0</v>
      </c>
    </row>
    <row r="69" spans="1:6" ht="14.25">
      <c r="A69" s="19"/>
      <c r="E69" s="249"/>
      <c r="F69" s="249"/>
    </row>
    <row r="70" spans="1:6" ht="99.75">
      <c r="A70" s="19" t="s">
        <v>971</v>
      </c>
      <c r="B70" s="37" t="s">
        <v>1094</v>
      </c>
      <c r="C70" s="40" t="s">
        <v>224</v>
      </c>
      <c r="D70" s="42">
        <v>1</v>
      </c>
      <c r="E70" s="199">
        <v>0</v>
      </c>
      <c r="F70" s="199">
        <f>D70*E70</f>
        <v>0</v>
      </c>
    </row>
    <row r="71" spans="1:6" ht="14.25">
      <c r="A71" s="19"/>
      <c r="B71" s="37"/>
      <c r="C71" s="40"/>
      <c r="D71" s="42"/>
      <c r="E71" s="199"/>
      <c r="F71" s="199"/>
    </row>
    <row r="72" spans="1:6" ht="85.5">
      <c r="A72" s="19" t="s">
        <v>972</v>
      </c>
      <c r="B72" s="37" t="s">
        <v>1123</v>
      </c>
      <c r="C72" s="40" t="s">
        <v>231</v>
      </c>
      <c r="D72" s="42">
        <v>9.5</v>
      </c>
      <c r="E72" s="199">
        <v>0</v>
      </c>
      <c r="F72" s="199">
        <f>D72*E72</f>
        <v>0</v>
      </c>
    </row>
    <row r="73" spans="1:6" ht="15">
      <c r="A73" s="22"/>
      <c r="B73" s="37"/>
      <c r="C73" s="40"/>
      <c r="D73" s="42"/>
      <c r="E73" s="199"/>
      <c r="F73" s="199"/>
    </row>
    <row r="74" spans="1:6" ht="28.5">
      <c r="A74" s="19" t="s">
        <v>973</v>
      </c>
      <c r="B74" s="18" t="s">
        <v>1096</v>
      </c>
      <c r="C74" s="46" t="s">
        <v>232</v>
      </c>
      <c r="D74" s="47">
        <v>6</v>
      </c>
      <c r="E74" s="199">
        <v>0</v>
      </c>
      <c r="F74" s="199">
        <f>D74*E74</f>
        <v>0</v>
      </c>
    </row>
    <row r="75" spans="1:6" ht="15">
      <c r="A75" s="19"/>
      <c r="B75" s="23"/>
      <c r="C75" s="26"/>
      <c r="D75" s="25"/>
      <c r="E75" s="240"/>
      <c r="F75" s="240"/>
    </row>
    <row r="76" spans="1:6" ht="42.75">
      <c r="A76" s="19" t="s">
        <v>974</v>
      </c>
      <c r="B76" s="18" t="s">
        <v>1097</v>
      </c>
      <c r="C76" s="46" t="s">
        <v>232</v>
      </c>
      <c r="D76" s="47">
        <v>6</v>
      </c>
      <c r="E76" s="199">
        <v>0</v>
      </c>
      <c r="F76" s="199">
        <f>D76*E76</f>
        <v>0</v>
      </c>
    </row>
    <row r="77" spans="1:6" ht="15">
      <c r="A77" s="22"/>
      <c r="B77" s="23"/>
      <c r="C77" s="26"/>
      <c r="D77" s="25"/>
      <c r="E77" s="240"/>
      <c r="F77" s="240"/>
    </row>
    <row r="78" spans="1:6" ht="30">
      <c r="A78" s="22"/>
      <c r="B78" s="23" t="s">
        <v>1044</v>
      </c>
      <c r="C78" s="26"/>
      <c r="D78" s="25"/>
      <c r="E78" s="240"/>
      <c r="F78" s="240">
        <f>SUM(F50:F76)</f>
        <v>0</v>
      </c>
    </row>
    <row r="79" spans="1:6" ht="15">
      <c r="A79" s="22"/>
      <c r="B79" s="23"/>
      <c r="C79" s="26"/>
      <c r="D79" s="25"/>
      <c r="E79" s="240"/>
      <c r="F79" s="240"/>
    </row>
    <row r="80" spans="1:6" ht="45">
      <c r="A80" s="22" t="s">
        <v>804</v>
      </c>
      <c r="B80" s="23" t="s">
        <v>1045</v>
      </c>
      <c r="C80" s="26"/>
      <c r="D80" s="25"/>
      <c r="E80" s="240"/>
      <c r="F80" s="240"/>
    </row>
    <row r="81" spans="1:6" ht="42.75">
      <c r="A81" s="19" t="s">
        <v>467</v>
      </c>
      <c r="B81" s="18" t="s">
        <v>1099</v>
      </c>
      <c r="C81" s="40" t="s">
        <v>232</v>
      </c>
      <c r="D81" s="44">
        <v>2.5</v>
      </c>
      <c r="E81" s="199">
        <v>0</v>
      </c>
      <c r="F81" s="199">
        <f>+D81*E81</f>
        <v>0</v>
      </c>
    </row>
    <row r="82" spans="1:6" ht="15">
      <c r="A82" s="22"/>
      <c r="B82" s="23"/>
      <c r="C82" s="26"/>
      <c r="D82" s="25"/>
      <c r="E82" s="240"/>
      <c r="F82" s="240"/>
    </row>
    <row r="83" spans="1:6" ht="28.5">
      <c r="A83" s="19" t="s">
        <v>468</v>
      </c>
      <c r="B83" s="18" t="s">
        <v>1100</v>
      </c>
      <c r="C83" s="40" t="s">
        <v>232</v>
      </c>
      <c r="D83" s="44">
        <v>1.5</v>
      </c>
      <c r="E83" s="199">
        <v>0</v>
      </c>
      <c r="F83" s="199">
        <f>+D83*E83</f>
        <v>0</v>
      </c>
    </row>
    <row r="84" spans="1:6" ht="15">
      <c r="A84" s="19"/>
      <c r="B84" s="23"/>
      <c r="C84" s="26"/>
      <c r="D84" s="25"/>
      <c r="E84" s="240"/>
      <c r="F84" s="240"/>
    </row>
    <row r="85" spans="1:6" ht="42.75">
      <c r="A85" s="19" t="s">
        <v>469</v>
      </c>
      <c r="B85" s="18" t="s">
        <v>1103</v>
      </c>
      <c r="C85" s="40" t="s">
        <v>232</v>
      </c>
      <c r="D85" s="41">
        <v>1.3</v>
      </c>
      <c r="E85" s="199">
        <v>0</v>
      </c>
      <c r="F85" s="199">
        <f>D85*E85</f>
        <v>0</v>
      </c>
    </row>
    <row r="86" spans="1:6" ht="15">
      <c r="A86" s="19"/>
      <c r="B86" s="23"/>
      <c r="C86" s="26"/>
      <c r="D86" s="25"/>
      <c r="E86" s="240"/>
      <c r="F86" s="240"/>
    </row>
    <row r="87" spans="1:6" ht="28.5">
      <c r="A87" s="19" t="s">
        <v>470</v>
      </c>
      <c r="B87" s="18" t="s">
        <v>1104</v>
      </c>
      <c r="C87" s="40" t="s">
        <v>232</v>
      </c>
      <c r="D87" s="41">
        <v>1.3</v>
      </c>
      <c r="E87" s="199">
        <v>0</v>
      </c>
      <c r="F87" s="199">
        <f>D87*E87</f>
        <v>0</v>
      </c>
    </row>
    <row r="88" spans="1:6" ht="15">
      <c r="A88" s="19"/>
      <c r="B88" s="23"/>
      <c r="C88" s="26"/>
      <c r="D88" s="25"/>
      <c r="E88" s="240"/>
      <c r="F88" s="240"/>
    </row>
    <row r="89" spans="1:6" ht="85.5">
      <c r="A89" s="19" t="s">
        <v>975</v>
      </c>
      <c r="B89" s="37" t="s">
        <v>312</v>
      </c>
      <c r="C89" s="40" t="s">
        <v>227</v>
      </c>
      <c r="D89" s="42">
        <v>1.8</v>
      </c>
      <c r="E89" s="199">
        <v>0</v>
      </c>
      <c r="F89" s="199">
        <f>D89*E89</f>
        <v>0</v>
      </c>
    </row>
    <row r="90" spans="1:6" ht="15">
      <c r="A90" s="19"/>
      <c r="B90" s="23"/>
      <c r="C90" s="26"/>
      <c r="D90" s="25"/>
      <c r="E90" s="240"/>
      <c r="F90" s="240"/>
    </row>
    <row r="91" spans="1:6" ht="71.25">
      <c r="A91" s="19" t="s">
        <v>976</v>
      </c>
      <c r="B91" s="37" t="s">
        <v>1105</v>
      </c>
      <c r="C91" s="40" t="s">
        <v>227</v>
      </c>
      <c r="D91" s="42">
        <v>4</v>
      </c>
      <c r="E91" s="199">
        <v>0</v>
      </c>
      <c r="F91" s="199">
        <f>D91*E91</f>
        <v>0</v>
      </c>
    </row>
    <row r="92" spans="1:6" ht="15">
      <c r="A92" s="19"/>
      <c r="B92" s="23"/>
      <c r="C92" s="26"/>
      <c r="D92" s="25"/>
      <c r="E92" s="240"/>
      <c r="F92" s="240"/>
    </row>
    <row r="93" spans="1:6" ht="28.5">
      <c r="A93" s="36" t="s">
        <v>977</v>
      </c>
      <c r="B93" s="37" t="s">
        <v>1106</v>
      </c>
      <c r="C93" s="40" t="s">
        <v>227</v>
      </c>
      <c r="D93" s="41">
        <v>16</v>
      </c>
      <c r="E93" s="244">
        <v>0</v>
      </c>
      <c r="F93" s="199">
        <f>D93*E93</f>
        <v>0</v>
      </c>
    </row>
    <row r="94" spans="1:6" ht="14.25">
      <c r="A94" s="36"/>
      <c r="B94" s="37"/>
      <c r="C94" s="40"/>
      <c r="D94" s="41"/>
      <c r="E94" s="199"/>
      <c r="F94" s="199"/>
    </row>
    <row r="95" spans="1:6" ht="57">
      <c r="A95" s="36" t="s">
        <v>978</v>
      </c>
      <c r="B95" s="31" t="s">
        <v>1107</v>
      </c>
      <c r="C95" s="40" t="s">
        <v>232</v>
      </c>
      <c r="D95" s="44">
        <v>3</v>
      </c>
      <c r="E95" s="199">
        <v>0</v>
      </c>
      <c r="F95" s="199">
        <f>+D95*E95</f>
        <v>0</v>
      </c>
    </row>
    <row r="96" spans="1:6" ht="15">
      <c r="A96" s="22"/>
      <c r="B96" s="23"/>
      <c r="C96" s="26"/>
      <c r="D96" s="25"/>
      <c r="E96" s="240"/>
      <c r="F96" s="240"/>
    </row>
    <row r="97" spans="1:6" ht="28.5">
      <c r="A97" s="19" t="s">
        <v>979</v>
      </c>
      <c r="B97" s="31" t="s">
        <v>1109</v>
      </c>
      <c r="C97" s="40" t="s">
        <v>232</v>
      </c>
      <c r="D97" s="44">
        <v>1</v>
      </c>
      <c r="E97" s="199">
        <v>0</v>
      </c>
      <c r="F97" s="199">
        <f>+D97*E97</f>
        <v>0</v>
      </c>
    </row>
    <row r="98" spans="1:6" ht="15">
      <c r="A98" s="22"/>
      <c r="B98" s="23"/>
      <c r="C98" s="26"/>
      <c r="D98" s="25"/>
      <c r="E98" s="240"/>
      <c r="F98" s="240"/>
    </row>
    <row r="99" spans="1:6" ht="114">
      <c r="A99" s="19" t="s">
        <v>980</v>
      </c>
      <c r="B99" s="37" t="s">
        <v>1092</v>
      </c>
      <c r="C99" s="40" t="s">
        <v>227</v>
      </c>
      <c r="D99" s="42">
        <v>12</v>
      </c>
      <c r="E99" s="199">
        <v>0</v>
      </c>
      <c r="F99" s="199">
        <f>D99*E99</f>
        <v>0</v>
      </c>
    </row>
    <row r="100" spans="1:6" ht="15">
      <c r="A100" s="19"/>
      <c r="B100" s="23"/>
      <c r="C100" s="27"/>
      <c r="D100" s="24"/>
      <c r="E100" s="248"/>
      <c r="F100" s="245"/>
    </row>
    <row r="101" spans="1:6" ht="42.75">
      <c r="A101" s="19" t="s">
        <v>981</v>
      </c>
      <c r="B101" s="37" t="s">
        <v>1110</v>
      </c>
      <c r="C101" s="40" t="s">
        <v>227</v>
      </c>
      <c r="D101" s="42">
        <v>20</v>
      </c>
      <c r="E101" s="199">
        <v>0</v>
      </c>
      <c r="F101" s="199">
        <f>D101*E101</f>
        <v>0</v>
      </c>
    </row>
    <row r="102" spans="1:6" ht="15">
      <c r="A102" s="19"/>
      <c r="B102" s="23"/>
      <c r="C102" s="27"/>
      <c r="D102" s="24"/>
      <c r="E102" s="248"/>
      <c r="F102" s="245"/>
    </row>
    <row r="103" spans="1:6" ht="42.75">
      <c r="A103" s="19" t="s">
        <v>982</v>
      </c>
      <c r="B103" s="37" t="s">
        <v>1108</v>
      </c>
      <c r="C103" s="40" t="s">
        <v>224</v>
      </c>
      <c r="D103" s="42">
        <v>1</v>
      </c>
      <c r="E103" s="199">
        <v>0</v>
      </c>
      <c r="F103" s="199">
        <f>D103*E103</f>
        <v>0</v>
      </c>
    </row>
    <row r="104" spans="1:6" ht="14.25">
      <c r="A104" s="19"/>
      <c r="E104" s="249"/>
      <c r="F104" s="249"/>
    </row>
    <row r="105" spans="1:6" ht="57">
      <c r="A105" s="19" t="s">
        <v>983</v>
      </c>
      <c r="B105" s="37" t="s">
        <v>1113</v>
      </c>
      <c r="C105" s="40" t="s">
        <v>227</v>
      </c>
      <c r="D105" s="42">
        <v>12</v>
      </c>
      <c r="E105" s="199">
        <v>0</v>
      </c>
      <c r="F105" s="199">
        <f>D105*E105</f>
        <v>0</v>
      </c>
    </row>
    <row r="106" spans="1:6" ht="14.25">
      <c r="A106" s="19"/>
      <c r="E106" s="249"/>
      <c r="F106" s="249"/>
    </row>
    <row r="107" spans="1:6" ht="99.75">
      <c r="A107" s="19" t="s">
        <v>984</v>
      </c>
      <c r="B107" s="37" t="s">
        <v>1116</v>
      </c>
      <c r="C107" s="40" t="s">
        <v>224</v>
      </c>
      <c r="D107" s="42">
        <v>1</v>
      </c>
      <c r="E107" s="199">
        <v>0</v>
      </c>
      <c r="F107" s="199">
        <f>D107*E107</f>
        <v>0</v>
      </c>
    </row>
    <row r="108" spans="1:6" ht="15">
      <c r="A108" s="22"/>
      <c r="B108" s="23"/>
      <c r="C108" s="26"/>
      <c r="D108" s="25"/>
      <c r="E108" s="240"/>
      <c r="F108" s="240"/>
    </row>
    <row r="109" spans="1:6" ht="28.5">
      <c r="A109" s="19" t="s">
        <v>985</v>
      </c>
      <c r="B109" s="18" t="s">
        <v>1096</v>
      </c>
      <c r="C109" s="46" t="s">
        <v>232</v>
      </c>
      <c r="D109" s="47">
        <v>3</v>
      </c>
      <c r="E109" s="199">
        <v>0</v>
      </c>
      <c r="F109" s="199">
        <f>D109*E109</f>
        <v>0</v>
      </c>
    </row>
    <row r="110" spans="1:6" ht="15">
      <c r="A110" s="19"/>
      <c r="B110" s="23"/>
      <c r="C110" s="26"/>
      <c r="D110" s="25"/>
      <c r="E110" s="240"/>
      <c r="F110" s="240"/>
    </row>
    <row r="111" spans="1:6" ht="42.75">
      <c r="A111" s="19" t="s">
        <v>986</v>
      </c>
      <c r="B111" s="18" t="s">
        <v>1097</v>
      </c>
      <c r="C111" s="46" t="s">
        <v>232</v>
      </c>
      <c r="D111" s="47">
        <v>2.5</v>
      </c>
      <c r="E111" s="199">
        <v>0</v>
      </c>
      <c r="F111" s="199">
        <f>D111*E111</f>
        <v>0</v>
      </c>
    </row>
    <row r="112" spans="1:6" ht="14.25">
      <c r="A112" s="19"/>
      <c r="B112" s="18"/>
      <c r="C112" s="46"/>
      <c r="D112" s="47"/>
      <c r="E112" s="199"/>
      <c r="F112" s="199"/>
    </row>
    <row r="113" spans="1:6" ht="30">
      <c r="A113" s="22"/>
      <c r="B113" s="23" t="s">
        <v>1046</v>
      </c>
      <c r="C113" s="26"/>
      <c r="D113" s="25"/>
      <c r="E113" s="240"/>
      <c r="F113" s="240">
        <f>SUM(F81:F111)</f>
        <v>0</v>
      </c>
    </row>
    <row r="114" spans="1:6" ht="15">
      <c r="A114" s="22"/>
      <c r="B114" s="23"/>
      <c r="C114" s="26"/>
      <c r="D114" s="25"/>
      <c r="E114" s="240"/>
      <c r="F114" s="240"/>
    </row>
    <row r="115" spans="1:6" ht="30">
      <c r="A115" s="22" t="s">
        <v>805</v>
      </c>
      <c r="B115" s="23" t="s">
        <v>1047</v>
      </c>
      <c r="C115" s="26"/>
      <c r="D115" s="25"/>
      <c r="E115" s="240"/>
      <c r="F115" s="240"/>
    </row>
    <row r="116" spans="1:6" ht="15">
      <c r="A116" s="22"/>
      <c r="B116" s="23"/>
      <c r="C116" s="26"/>
      <c r="D116" s="25"/>
      <c r="E116" s="240"/>
      <c r="F116" s="240"/>
    </row>
    <row r="117" spans="1:6" ht="42.75">
      <c r="A117" s="36" t="s">
        <v>471</v>
      </c>
      <c r="B117" s="37" t="s">
        <v>230</v>
      </c>
      <c r="C117" s="40" t="s">
        <v>231</v>
      </c>
      <c r="D117" s="41">
        <v>10</v>
      </c>
      <c r="E117" s="199">
        <v>0</v>
      </c>
      <c r="F117" s="199">
        <f>D117*E117</f>
        <v>0</v>
      </c>
    </row>
    <row r="118" spans="1:6" ht="14.25">
      <c r="A118" s="36"/>
      <c r="B118" s="37"/>
      <c r="C118" s="40"/>
      <c r="D118" s="39"/>
      <c r="E118" s="246"/>
      <c r="F118" s="246"/>
    </row>
    <row r="119" spans="1:6" ht="71.25">
      <c r="A119" s="36" t="s">
        <v>472</v>
      </c>
      <c r="B119" s="37" t="s">
        <v>299</v>
      </c>
      <c r="C119" s="40" t="s">
        <v>227</v>
      </c>
      <c r="D119" s="39">
        <v>5</v>
      </c>
      <c r="E119" s="199">
        <v>0</v>
      </c>
      <c r="F119" s="199">
        <f>D119*E119</f>
        <v>0</v>
      </c>
    </row>
    <row r="120" spans="1:6" ht="14.25">
      <c r="A120" s="36"/>
      <c r="B120" s="37"/>
      <c r="C120" s="40"/>
      <c r="D120" s="39"/>
      <c r="E120" s="246"/>
      <c r="F120" s="246"/>
    </row>
    <row r="121" spans="1:6" ht="57">
      <c r="A121" s="36" t="s">
        <v>473</v>
      </c>
      <c r="B121" s="37" t="s">
        <v>298</v>
      </c>
      <c r="C121" s="40" t="s">
        <v>227</v>
      </c>
      <c r="D121" s="39">
        <v>5</v>
      </c>
      <c r="E121" s="199">
        <v>0</v>
      </c>
      <c r="F121" s="199">
        <f>D121*E121</f>
        <v>0</v>
      </c>
    </row>
    <row r="122" spans="2:6" ht="14.25">
      <c r="B122" s="18"/>
      <c r="E122" s="249"/>
      <c r="F122" s="249"/>
    </row>
    <row r="123" spans="1:6" ht="42.75">
      <c r="A123" s="36" t="s">
        <v>475</v>
      </c>
      <c r="B123" s="37" t="s">
        <v>300</v>
      </c>
      <c r="C123" s="40" t="s">
        <v>232</v>
      </c>
      <c r="D123" s="41">
        <v>1.8</v>
      </c>
      <c r="E123" s="199">
        <v>0</v>
      </c>
      <c r="F123" s="199">
        <f>D123*E123</f>
        <v>0</v>
      </c>
    </row>
    <row r="124" spans="1:6" ht="14.25">
      <c r="A124" s="36"/>
      <c r="B124" s="37"/>
      <c r="C124" s="40"/>
      <c r="D124" s="41"/>
      <c r="E124" s="244"/>
      <c r="F124" s="244"/>
    </row>
    <row r="125" spans="1:6" ht="85.5">
      <c r="A125" s="36" t="s">
        <v>474</v>
      </c>
      <c r="B125" s="37" t="s">
        <v>291</v>
      </c>
      <c r="C125" s="40" t="s">
        <v>227</v>
      </c>
      <c r="D125" s="41">
        <v>1.8</v>
      </c>
      <c r="E125" s="199">
        <v>0</v>
      </c>
      <c r="F125" s="199">
        <f>D125*E125</f>
        <v>0</v>
      </c>
    </row>
    <row r="126" spans="1:6" ht="14.25">
      <c r="A126" s="36"/>
      <c r="B126" s="18"/>
      <c r="C126" s="40"/>
      <c r="D126" s="41"/>
      <c r="E126" s="199"/>
      <c r="F126" s="199"/>
    </row>
    <row r="127" spans="1:6" ht="71.25">
      <c r="A127" s="36" t="s">
        <v>987</v>
      </c>
      <c r="B127" s="37" t="s">
        <v>302</v>
      </c>
      <c r="C127" s="40" t="s">
        <v>232</v>
      </c>
      <c r="D127" s="41">
        <v>1</v>
      </c>
      <c r="E127" s="199">
        <v>0</v>
      </c>
      <c r="F127" s="199">
        <f>D127*E127</f>
        <v>0</v>
      </c>
    </row>
    <row r="128" spans="1:6" ht="14.25">
      <c r="A128" s="36"/>
      <c r="B128" s="18"/>
      <c r="C128" s="40"/>
      <c r="D128" s="41"/>
      <c r="E128" s="199"/>
      <c r="F128" s="199"/>
    </row>
    <row r="129" spans="1:6" ht="71.25">
      <c r="A129" s="36" t="s">
        <v>988</v>
      </c>
      <c r="B129" s="37" t="s">
        <v>301</v>
      </c>
      <c r="C129" s="40" t="s">
        <v>232</v>
      </c>
      <c r="D129" s="41">
        <v>2</v>
      </c>
      <c r="E129" s="199">
        <v>0</v>
      </c>
      <c r="F129" s="199">
        <f>D129*E129</f>
        <v>0</v>
      </c>
    </row>
    <row r="130" spans="1:6" ht="14.25">
      <c r="A130" s="36"/>
      <c r="B130" s="18"/>
      <c r="C130" s="40"/>
      <c r="D130" s="41"/>
      <c r="E130" s="199"/>
      <c r="F130" s="199"/>
    </row>
    <row r="131" spans="1:6" ht="28.5">
      <c r="A131" s="28" t="s">
        <v>989</v>
      </c>
      <c r="B131" s="32" t="s">
        <v>303</v>
      </c>
      <c r="C131" s="40" t="s">
        <v>232</v>
      </c>
      <c r="D131" s="35">
        <v>0.3</v>
      </c>
      <c r="E131" s="199">
        <v>0</v>
      </c>
      <c r="F131" s="199">
        <f>D131*E131</f>
        <v>0</v>
      </c>
    </row>
    <row r="132" spans="1:6" ht="14.25">
      <c r="A132" s="28"/>
      <c r="B132" s="31"/>
      <c r="C132" s="40"/>
      <c r="D132" s="44"/>
      <c r="E132" s="250"/>
      <c r="F132" s="250"/>
    </row>
    <row r="133" spans="1:6" ht="42.75">
      <c r="A133" s="28" t="s">
        <v>990</v>
      </c>
      <c r="B133" s="31" t="s">
        <v>1111</v>
      </c>
      <c r="C133" s="40" t="s">
        <v>232</v>
      </c>
      <c r="D133" s="44">
        <v>1.5</v>
      </c>
      <c r="E133" s="199">
        <v>0</v>
      </c>
      <c r="F133" s="199">
        <f>+D133*E133</f>
        <v>0</v>
      </c>
    </row>
    <row r="134" spans="1:6" ht="14.25">
      <c r="A134" s="28"/>
      <c r="B134" s="31"/>
      <c r="C134" s="40"/>
      <c r="D134" s="44"/>
      <c r="E134" s="250"/>
      <c r="F134" s="250"/>
    </row>
    <row r="135" spans="1:6" ht="57">
      <c r="A135" s="28" t="s">
        <v>991</v>
      </c>
      <c r="B135" s="31" t="s">
        <v>304</v>
      </c>
      <c r="C135" s="40" t="s">
        <v>232</v>
      </c>
      <c r="D135" s="44">
        <v>3</v>
      </c>
      <c r="E135" s="199">
        <v>0</v>
      </c>
      <c r="F135" s="199">
        <f>+D135*E135</f>
        <v>0</v>
      </c>
    </row>
    <row r="136" spans="1:6" ht="14.25">
      <c r="A136" s="28"/>
      <c r="B136" s="31"/>
      <c r="C136" s="40"/>
      <c r="D136" s="44"/>
      <c r="E136" s="250"/>
      <c r="F136" s="250"/>
    </row>
    <row r="137" spans="1:6" ht="28.5">
      <c r="A137" s="33" t="s">
        <v>992</v>
      </c>
      <c r="B137" s="37" t="s">
        <v>1106</v>
      </c>
      <c r="C137" s="40" t="s">
        <v>227</v>
      </c>
      <c r="D137" s="41">
        <v>16</v>
      </c>
      <c r="E137" s="244">
        <v>0</v>
      </c>
      <c r="F137" s="199">
        <f>D137*E137</f>
        <v>0</v>
      </c>
    </row>
    <row r="138" spans="1:6" ht="14.25">
      <c r="A138" s="33"/>
      <c r="B138" s="20"/>
      <c r="C138" s="30"/>
      <c r="D138" s="29"/>
      <c r="E138" s="250"/>
      <c r="F138" s="250"/>
    </row>
    <row r="139" spans="1:6" ht="71.25">
      <c r="A139" s="36" t="s">
        <v>993</v>
      </c>
      <c r="B139" s="37" t="s">
        <v>306</v>
      </c>
      <c r="C139" s="40" t="s">
        <v>227</v>
      </c>
      <c r="D139" s="42">
        <v>2</v>
      </c>
      <c r="E139" s="199">
        <v>0</v>
      </c>
      <c r="F139" s="199">
        <f>D139*E139</f>
        <v>0</v>
      </c>
    </row>
    <row r="140" spans="1:6" ht="14.25">
      <c r="A140" s="36"/>
      <c r="B140" s="37"/>
      <c r="C140" s="40"/>
      <c r="D140" s="41"/>
      <c r="E140" s="244"/>
      <c r="F140" s="244"/>
    </row>
    <row r="141" spans="1:6" ht="99.75">
      <c r="A141" s="36" t="s">
        <v>994</v>
      </c>
      <c r="B141" s="37" t="s">
        <v>305</v>
      </c>
      <c r="C141" s="40" t="s">
        <v>227</v>
      </c>
      <c r="D141" s="42">
        <v>15</v>
      </c>
      <c r="E141" s="199">
        <v>0</v>
      </c>
      <c r="F141" s="199">
        <f>D141*E141</f>
        <v>0</v>
      </c>
    </row>
    <row r="142" spans="2:6" ht="15">
      <c r="B142" s="23"/>
      <c r="C142" s="27"/>
      <c r="D142" s="24"/>
      <c r="E142" s="248"/>
      <c r="F142" s="245"/>
    </row>
    <row r="143" spans="1:6" ht="42.75">
      <c r="A143" s="36" t="s">
        <v>995</v>
      </c>
      <c r="B143" s="37" t="s">
        <v>1112</v>
      </c>
      <c r="C143" s="40" t="s">
        <v>224</v>
      </c>
      <c r="D143" s="42">
        <v>1</v>
      </c>
      <c r="E143" s="199">
        <v>0</v>
      </c>
      <c r="F143" s="199">
        <f>D143*E143</f>
        <v>0</v>
      </c>
    </row>
    <row r="144" spans="1:6" ht="14.25">
      <c r="A144" s="36"/>
      <c r="E144" s="249"/>
      <c r="F144" s="249"/>
    </row>
    <row r="145" spans="1:6" ht="85.5">
      <c r="A145" s="36" t="s">
        <v>996</v>
      </c>
      <c r="B145" s="37" t="s">
        <v>1115</v>
      </c>
      <c r="C145" s="40" t="s">
        <v>224</v>
      </c>
      <c r="D145" s="42">
        <v>1</v>
      </c>
      <c r="E145" s="199">
        <v>0</v>
      </c>
      <c r="F145" s="199">
        <f>D145*E145</f>
        <v>0</v>
      </c>
    </row>
    <row r="146" spans="1:6" ht="14.25">
      <c r="A146" s="36"/>
      <c r="B146" s="37"/>
      <c r="C146" s="40"/>
      <c r="D146" s="42"/>
      <c r="E146" s="199"/>
      <c r="F146" s="199"/>
    </row>
    <row r="147" spans="1:6" ht="57">
      <c r="A147" s="19" t="s">
        <v>997</v>
      </c>
      <c r="B147" s="37" t="s">
        <v>1113</v>
      </c>
      <c r="C147" s="40" t="s">
        <v>227</v>
      </c>
      <c r="D147" s="42">
        <v>1.8</v>
      </c>
      <c r="E147" s="199">
        <v>0</v>
      </c>
      <c r="F147" s="199">
        <f>D147*E147</f>
        <v>0</v>
      </c>
    </row>
    <row r="148" spans="1:6" ht="14.25">
      <c r="A148" s="36"/>
      <c r="B148" s="37"/>
      <c r="C148" s="40"/>
      <c r="D148" s="42"/>
      <c r="E148" s="199"/>
      <c r="F148" s="199"/>
    </row>
    <row r="149" spans="1:6" ht="28.5">
      <c r="A149" s="19" t="s">
        <v>998</v>
      </c>
      <c r="B149" s="18" t="s">
        <v>1096</v>
      </c>
      <c r="C149" s="46" t="s">
        <v>232</v>
      </c>
      <c r="D149" s="47">
        <v>1.5</v>
      </c>
      <c r="E149" s="199">
        <v>0</v>
      </c>
      <c r="F149" s="199">
        <f>D149*E149</f>
        <v>0</v>
      </c>
    </row>
    <row r="150" spans="1:6" ht="15">
      <c r="A150" s="19"/>
      <c r="B150" s="23"/>
      <c r="C150" s="26"/>
      <c r="D150" s="25"/>
      <c r="E150" s="240"/>
      <c r="F150" s="240"/>
    </row>
    <row r="151" spans="1:6" ht="42.75">
      <c r="A151" s="19" t="s">
        <v>999</v>
      </c>
      <c r="B151" s="18" t="s">
        <v>1097</v>
      </c>
      <c r="C151" s="46" t="s">
        <v>232</v>
      </c>
      <c r="D151" s="47">
        <v>2.5</v>
      </c>
      <c r="E151" s="199">
        <v>0</v>
      </c>
      <c r="F151" s="199">
        <f>D151*E151</f>
        <v>0</v>
      </c>
    </row>
    <row r="153" spans="2:6" ht="30">
      <c r="B153" s="23" t="s">
        <v>1048</v>
      </c>
      <c r="F153" s="247">
        <f>SUM(F117:F152)</f>
        <v>0</v>
      </c>
    </row>
    <row r="156" spans="1:6" ht="30">
      <c r="A156" s="22" t="s">
        <v>806</v>
      </c>
      <c r="B156" s="23" t="s">
        <v>1049</v>
      </c>
      <c r="C156" s="26"/>
      <c r="D156" s="25"/>
      <c r="E156" s="240"/>
      <c r="F156" s="240"/>
    </row>
    <row r="157" spans="1:6" ht="15">
      <c r="A157" s="22"/>
      <c r="B157" s="23"/>
      <c r="C157" s="26"/>
      <c r="D157" s="25"/>
      <c r="E157" s="240"/>
      <c r="F157" s="240"/>
    </row>
    <row r="158" spans="1:6" ht="57">
      <c r="A158" s="36" t="s">
        <v>476</v>
      </c>
      <c r="B158" s="37" t="s">
        <v>298</v>
      </c>
      <c r="C158" s="40" t="s">
        <v>227</v>
      </c>
      <c r="D158" s="39">
        <v>5</v>
      </c>
      <c r="E158" s="199">
        <v>0</v>
      </c>
      <c r="F158" s="199">
        <f>D158*E158</f>
        <v>0</v>
      </c>
    </row>
    <row r="159" spans="2:6" ht="14.25">
      <c r="B159" s="18"/>
      <c r="E159" s="249"/>
      <c r="F159" s="249"/>
    </row>
    <row r="160" spans="1:6" ht="42.75">
      <c r="A160" s="36" t="s">
        <v>1000</v>
      </c>
      <c r="B160" s="37" t="s">
        <v>300</v>
      </c>
      <c r="C160" s="40" t="s">
        <v>232</v>
      </c>
      <c r="D160" s="41">
        <v>1.4</v>
      </c>
      <c r="E160" s="199">
        <v>0</v>
      </c>
      <c r="F160" s="199">
        <f>D160*E160</f>
        <v>0</v>
      </c>
    </row>
    <row r="161" spans="1:6" ht="14.25">
      <c r="A161" s="36"/>
      <c r="B161" s="37"/>
      <c r="C161" s="40"/>
      <c r="D161" s="41"/>
      <c r="E161" s="244"/>
      <c r="F161" s="244"/>
    </row>
    <row r="162" spans="1:6" ht="85.5">
      <c r="A162" s="36" t="s">
        <v>1001</v>
      </c>
      <c r="B162" s="37" t="s">
        <v>291</v>
      </c>
      <c r="C162" s="40" t="s">
        <v>227</v>
      </c>
      <c r="D162" s="41">
        <v>1.4</v>
      </c>
      <c r="E162" s="199">
        <v>0</v>
      </c>
      <c r="F162" s="199">
        <f>D162*E162</f>
        <v>0</v>
      </c>
    </row>
    <row r="163" spans="1:6" ht="14.25">
      <c r="A163" s="36"/>
      <c r="B163" s="18"/>
      <c r="C163" s="40"/>
      <c r="D163" s="41"/>
      <c r="E163" s="199"/>
      <c r="F163" s="199"/>
    </row>
    <row r="164" spans="1:6" ht="71.25">
      <c r="A164" s="36" t="s">
        <v>1002</v>
      </c>
      <c r="B164" s="37" t="s">
        <v>302</v>
      </c>
      <c r="C164" s="40" t="s">
        <v>232</v>
      </c>
      <c r="D164" s="41">
        <v>1</v>
      </c>
      <c r="E164" s="199">
        <v>0</v>
      </c>
      <c r="F164" s="199">
        <f>D164*E164</f>
        <v>0</v>
      </c>
    </row>
    <row r="165" spans="1:6" ht="14.25">
      <c r="A165" s="36"/>
      <c r="B165" s="18"/>
      <c r="C165" s="40"/>
      <c r="D165" s="41"/>
      <c r="E165" s="199"/>
      <c r="F165" s="199"/>
    </row>
    <row r="166" spans="1:6" ht="71.25">
      <c r="A166" s="36" t="s">
        <v>1003</v>
      </c>
      <c r="B166" s="37" t="s">
        <v>301</v>
      </c>
      <c r="C166" s="40" t="s">
        <v>232</v>
      </c>
      <c r="D166" s="41">
        <v>1.5</v>
      </c>
      <c r="E166" s="199">
        <v>0</v>
      </c>
      <c r="F166" s="199">
        <f>D166*E166</f>
        <v>0</v>
      </c>
    </row>
    <row r="167" spans="1:6" ht="14.25">
      <c r="A167" s="36"/>
      <c r="B167" s="18"/>
      <c r="C167" s="40"/>
      <c r="D167" s="41"/>
      <c r="E167" s="199"/>
      <c r="F167" s="199"/>
    </row>
    <row r="168" spans="1:6" ht="28.5">
      <c r="A168" s="28" t="s">
        <v>1004</v>
      </c>
      <c r="B168" s="32" t="s">
        <v>303</v>
      </c>
      <c r="C168" s="40" t="s">
        <v>232</v>
      </c>
      <c r="D168" s="35">
        <v>0.3</v>
      </c>
      <c r="E168" s="199">
        <v>0</v>
      </c>
      <c r="F168" s="199">
        <f>D168*E168</f>
        <v>0</v>
      </c>
    </row>
    <row r="169" spans="1:6" ht="14.25">
      <c r="A169" s="28"/>
      <c r="B169" s="31"/>
      <c r="C169" s="40"/>
      <c r="D169" s="44"/>
      <c r="E169" s="250"/>
      <c r="F169" s="250"/>
    </row>
    <row r="170" spans="1:6" ht="42.75">
      <c r="A170" s="28" t="s">
        <v>1005</v>
      </c>
      <c r="B170" s="31" t="s">
        <v>1111</v>
      </c>
      <c r="C170" s="40" t="s">
        <v>232</v>
      </c>
      <c r="D170" s="44">
        <v>1.2</v>
      </c>
      <c r="E170" s="199">
        <v>0</v>
      </c>
      <c r="F170" s="199">
        <f>+D170*E170</f>
        <v>0</v>
      </c>
    </row>
    <row r="171" spans="1:6" ht="14.25">
      <c r="A171" s="28"/>
      <c r="B171" s="31"/>
      <c r="C171" s="40"/>
      <c r="D171" s="44"/>
      <c r="E171" s="250"/>
      <c r="F171" s="250"/>
    </row>
    <row r="172" spans="1:6" ht="57">
      <c r="A172" s="28" t="s">
        <v>1006</v>
      </c>
      <c r="B172" s="31" t="s">
        <v>304</v>
      </c>
      <c r="C172" s="40" t="s">
        <v>232</v>
      </c>
      <c r="D172" s="44">
        <v>1.8</v>
      </c>
      <c r="E172" s="199">
        <v>0</v>
      </c>
      <c r="F172" s="199">
        <f>+D172*E172</f>
        <v>0</v>
      </c>
    </row>
    <row r="173" spans="1:6" ht="14.25">
      <c r="A173" s="28"/>
      <c r="B173" s="31"/>
      <c r="C173" s="40"/>
      <c r="D173" s="44"/>
      <c r="E173" s="250"/>
      <c r="F173" s="250"/>
    </row>
    <row r="174" spans="1:6" ht="28.5">
      <c r="A174" s="33" t="s">
        <v>1007</v>
      </c>
      <c r="B174" s="37" t="s">
        <v>1106</v>
      </c>
      <c r="C174" s="40" t="s">
        <v>227</v>
      </c>
      <c r="D174" s="41">
        <v>13</v>
      </c>
      <c r="E174" s="244">
        <v>0</v>
      </c>
      <c r="F174" s="199">
        <f>D174*E174</f>
        <v>0</v>
      </c>
    </row>
    <row r="175" spans="1:6" ht="14.25">
      <c r="A175" s="33"/>
      <c r="B175" s="20"/>
      <c r="C175" s="30"/>
      <c r="D175" s="29"/>
      <c r="E175" s="250"/>
      <c r="F175" s="250"/>
    </row>
    <row r="176" spans="1:6" ht="71.25">
      <c r="A176" s="36" t="s">
        <v>1008</v>
      </c>
      <c r="B176" s="37" t="s">
        <v>306</v>
      </c>
      <c r="C176" s="40" t="s">
        <v>227</v>
      </c>
      <c r="D176" s="42">
        <v>1.4</v>
      </c>
      <c r="E176" s="199">
        <v>0</v>
      </c>
      <c r="F176" s="199">
        <f>D176*E176</f>
        <v>0</v>
      </c>
    </row>
    <row r="177" spans="1:6" ht="14.25">
      <c r="A177" s="36"/>
      <c r="B177" s="37"/>
      <c r="C177" s="40"/>
      <c r="D177" s="41"/>
      <c r="E177" s="244"/>
      <c r="F177" s="244"/>
    </row>
    <row r="178" spans="1:6" ht="99.75">
      <c r="A178" s="36" t="s">
        <v>1009</v>
      </c>
      <c r="B178" s="37" t="s">
        <v>305</v>
      </c>
      <c r="C178" s="40" t="s">
        <v>227</v>
      </c>
      <c r="D178" s="42">
        <v>12</v>
      </c>
      <c r="E178" s="199">
        <v>0</v>
      </c>
      <c r="F178" s="199">
        <f>D178*E178</f>
        <v>0</v>
      </c>
    </row>
    <row r="179" spans="2:6" ht="15">
      <c r="B179" s="23"/>
      <c r="C179" s="27"/>
      <c r="D179" s="24"/>
      <c r="E179" s="248"/>
      <c r="F179" s="245"/>
    </row>
    <row r="180" spans="1:6" ht="42.75">
      <c r="A180" s="36" t="s">
        <v>1010</v>
      </c>
      <c r="B180" s="37" t="s">
        <v>1114</v>
      </c>
      <c r="C180" s="40" t="s">
        <v>224</v>
      </c>
      <c r="D180" s="42">
        <v>1</v>
      </c>
      <c r="E180" s="199">
        <v>0</v>
      </c>
      <c r="F180" s="199">
        <f>D180*E180</f>
        <v>0</v>
      </c>
    </row>
    <row r="181" spans="1:6" ht="14.25">
      <c r="A181" s="36"/>
      <c r="E181" s="249"/>
      <c r="F181" s="249"/>
    </row>
    <row r="182" spans="1:6" ht="85.5">
      <c r="A182" s="36" t="s">
        <v>1011</v>
      </c>
      <c r="B182" s="37" t="s">
        <v>1117</v>
      </c>
      <c r="C182" s="40" t="s">
        <v>224</v>
      </c>
      <c r="D182" s="42">
        <v>1</v>
      </c>
      <c r="E182" s="199">
        <v>0</v>
      </c>
      <c r="F182" s="199">
        <f>D182*E182</f>
        <v>0</v>
      </c>
    </row>
    <row r="183" spans="1:6" ht="14.25">
      <c r="A183" s="36"/>
      <c r="B183" s="37"/>
      <c r="C183" s="40"/>
      <c r="D183" s="42"/>
      <c r="E183" s="199"/>
      <c r="F183" s="199"/>
    </row>
    <row r="184" spans="1:6" ht="57">
      <c r="A184" s="19" t="s">
        <v>1012</v>
      </c>
      <c r="B184" s="37" t="s">
        <v>1113</v>
      </c>
      <c r="C184" s="40" t="s">
        <v>227</v>
      </c>
      <c r="D184" s="42">
        <v>1.8</v>
      </c>
      <c r="E184" s="199">
        <v>0</v>
      </c>
      <c r="F184" s="199">
        <f>D184*E184</f>
        <v>0</v>
      </c>
    </row>
    <row r="185" spans="1:6" ht="14.25">
      <c r="A185" s="36"/>
      <c r="B185" s="37"/>
      <c r="C185" s="40"/>
      <c r="D185" s="42"/>
      <c r="E185" s="199"/>
      <c r="F185" s="199"/>
    </row>
    <row r="186" spans="1:6" ht="28.5">
      <c r="A186" s="19" t="s">
        <v>1013</v>
      </c>
      <c r="B186" s="18" t="s">
        <v>1096</v>
      </c>
      <c r="C186" s="46" t="s">
        <v>232</v>
      </c>
      <c r="D186" s="47">
        <v>1.5</v>
      </c>
      <c r="E186" s="199">
        <v>0</v>
      </c>
      <c r="F186" s="199">
        <f>D186*E186</f>
        <v>0</v>
      </c>
    </row>
    <row r="187" spans="1:6" ht="15">
      <c r="A187" s="19"/>
      <c r="B187" s="23"/>
      <c r="C187" s="26"/>
      <c r="D187" s="25"/>
      <c r="E187" s="240"/>
      <c r="F187" s="240"/>
    </row>
    <row r="188" spans="1:6" ht="42.75">
      <c r="A188" s="19" t="s">
        <v>1014</v>
      </c>
      <c r="B188" s="18" t="s">
        <v>1097</v>
      </c>
      <c r="C188" s="46" t="s">
        <v>232</v>
      </c>
      <c r="D188" s="47">
        <v>2.5</v>
      </c>
      <c r="E188" s="199">
        <v>0</v>
      </c>
      <c r="F188" s="199">
        <f>D188*E188</f>
        <v>0</v>
      </c>
    </row>
    <row r="190" spans="2:6" ht="30">
      <c r="B190" s="23" t="s">
        <v>1050</v>
      </c>
      <c r="F190" s="247">
        <f>SUM(F158:F189)</f>
        <v>0</v>
      </c>
    </row>
    <row r="192" spans="1:2" ht="30">
      <c r="A192" s="22" t="s">
        <v>958</v>
      </c>
      <c r="B192" s="23" t="s">
        <v>1051</v>
      </c>
    </row>
    <row r="194" spans="1:6" ht="28.5">
      <c r="A194" s="19" t="s">
        <v>1015</v>
      </c>
      <c r="B194" s="18" t="s">
        <v>1118</v>
      </c>
      <c r="C194" s="40" t="s">
        <v>232</v>
      </c>
      <c r="D194" s="44">
        <v>6</v>
      </c>
      <c r="E194" s="199">
        <v>0</v>
      </c>
      <c r="F194" s="199">
        <f>+D194*E194</f>
        <v>0</v>
      </c>
    </row>
    <row r="195" spans="2:6" ht="14.25">
      <c r="B195" s="18"/>
      <c r="E195" s="249"/>
      <c r="F195" s="249"/>
    </row>
    <row r="196" spans="1:6" ht="42.75">
      <c r="A196" s="36" t="s">
        <v>1016</v>
      </c>
      <c r="B196" s="37" t="s">
        <v>1119</v>
      </c>
      <c r="C196" s="40" t="s">
        <v>232</v>
      </c>
      <c r="D196" s="41">
        <v>6</v>
      </c>
      <c r="E196" s="199">
        <v>0</v>
      </c>
      <c r="F196" s="199">
        <f>D196*E196</f>
        <v>0</v>
      </c>
    </row>
    <row r="197" spans="1:6" ht="14.25">
      <c r="A197" s="36"/>
      <c r="B197" s="37"/>
      <c r="C197" s="40"/>
      <c r="D197" s="41"/>
      <c r="E197" s="244"/>
      <c r="F197" s="244"/>
    </row>
    <row r="198" spans="1:6" ht="85.5">
      <c r="A198" s="36" t="s">
        <v>1017</v>
      </c>
      <c r="B198" s="37" t="s">
        <v>291</v>
      </c>
      <c r="C198" s="40" t="s">
        <v>227</v>
      </c>
      <c r="D198" s="41">
        <v>20</v>
      </c>
      <c r="E198" s="199">
        <v>0</v>
      </c>
      <c r="F198" s="199">
        <f>D198*E198</f>
        <v>0</v>
      </c>
    </row>
    <row r="199" spans="1:6" ht="14.25">
      <c r="A199" s="36"/>
      <c r="B199" s="18"/>
      <c r="C199" s="40"/>
      <c r="D199" s="41"/>
      <c r="E199" s="199"/>
      <c r="F199" s="199"/>
    </row>
    <row r="200" spans="1:6" ht="71.25">
      <c r="A200" s="36" t="s">
        <v>1018</v>
      </c>
      <c r="B200" s="37" t="s">
        <v>302</v>
      </c>
      <c r="C200" s="40" t="s">
        <v>232</v>
      </c>
      <c r="D200" s="41">
        <v>3</v>
      </c>
      <c r="E200" s="199">
        <v>0</v>
      </c>
      <c r="F200" s="199">
        <f>D200*E200</f>
        <v>0</v>
      </c>
    </row>
    <row r="201" spans="1:6" ht="14.25">
      <c r="A201" s="36"/>
      <c r="B201" s="18"/>
      <c r="C201" s="40"/>
      <c r="D201" s="41"/>
      <c r="E201" s="199"/>
      <c r="F201" s="199"/>
    </row>
    <row r="202" spans="1:6" ht="71.25">
      <c r="A202" s="36" t="s">
        <v>1019</v>
      </c>
      <c r="B202" s="37" t="s">
        <v>301</v>
      </c>
      <c r="C202" s="40" t="s">
        <v>232</v>
      </c>
      <c r="D202" s="41">
        <v>1.5</v>
      </c>
      <c r="E202" s="199">
        <v>0</v>
      </c>
      <c r="F202" s="199">
        <f>D202*E202</f>
        <v>0</v>
      </c>
    </row>
    <row r="203" spans="1:6" ht="14.25">
      <c r="A203" s="36"/>
      <c r="B203" s="18"/>
      <c r="C203" s="40"/>
      <c r="D203" s="41"/>
      <c r="E203" s="199"/>
      <c r="F203" s="199"/>
    </row>
    <row r="204" spans="1:6" ht="28.5">
      <c r="A204" s="28" t="s">
        <v>1020</v>
      </c>
      <c r="B204" s="32" t="s">
        <v>303</v>
      </c>
      <c r="C204" s="40" t="s">
        <v>232</v>
      </c>
      <c r="D204" s="35">
        <v>3</v>
      </c>
      <c r="E204" s="199">
        <v>0</v>
      </c>
      <c r="F204" s="199">
        <f>D204*E204</f>
        <v>0</v>
      </c>
    </row>
    <row r="205" spans="1:6" ht="14.25">
      <c r="A205" s="28"/>
      <c r="B205" s="31"/>
      <c r="C205" s="40"/>
      <c r="D205" s="44"/>
      <c r="E205" s="250"/>
      <c r="F205" s="250"/>
    </row>
    <row r="206" spans="1:6" ht="42.75">
      <c r="A206" s="28" t="s">
        <v>1021</v>
      </c>
      <c r="B206" s="31" t="s">
        <v>1111</v>
      </c>
      <c r="C206" s="40" t="s">
        <v>232</v>
      </c>
      <c r="D206" s="44">
        <v>6</v>
      </c>
      <c r="E206" s="199">
        <v>0</v>
      </c>
      <c r="F206" s="199">
        <f>+D206*E206</f>
        <v>0</v>
      </c>
    </row>
    <row r="207" spans="1:6" ht="14.25">
      <c r="A207" s="28"/>
      <c r="B207" s="31"/>
      <c r="C207" s="40"/>
      <c r="D207" s="44"/>
      <c r="E207" s="250"/>
      <c r="F207" s="250"/>
    </row>
    <row r="208" spans="1:6" ht="57">
      <c r="A208" s="28" t="s">
        <v>1022</v>
      </c>
      <c r="B208" s="31" t="s">
        <v>304</v>
      </c>
      <c r="C208" s="40" t="s">
        <v>232</v>
      </c>
      <c r="D208" s="44">
        <v>2.5</v>
      </c>
      <c r="E208" s="199">
        <v>0</v>
      </c>
      <c r="F208" s="199">
        <f>+D208*E208</f>
        <v>0</v>
      </c>
    </row>
    <row r="209" spans="1:6" ht="14.25">
      <c r="A209" s="28"/>
      <c r="B209" s="31"/>
      <c r="C209" s="40"/>
      <c r="D209" s="44"/>
      <c r="E209" s="250"/>
      <c r="F209" s="250"/>
    </row>
    <row r="210" spans="1:6" ht="42.75">
      <c r="A210" s="33" t="s">
        <v>1023</v>
      </c>
      <c r="B210" s="31" t="s">
        <v>1121</v>
      </c>
      <c r="C210" s="40" t="s">
        <v>232</v>
      </c>
      <c r="D210" s="44">
        <v>2.5</v>
      </c>
      <c r="E210" s="199">
        <v>0</v>
      </c>
      <c r="F210" s="199">
        <f>+D210*E210</f>
        <v>0</v>
      </c>
    </row>
    <row r="211" spans="1:6" ht="14.25">
      <c r="A211" s="33"/>
      <c r="B211" s="31"/>
      <c r="C211" s="40"/>
      <c r="D211" s="44"/>
      <c r="E211" s="250"/>
      <c r="F211" s="250"/>
    </row>
    <row r="212" spans="1:6" ht="28.5">
      <c r="A212" s="36" t="s">
        <v>1024</v>
      </c>
      <c r="B212" s="37" t="s">
        <v>1106</v>
      </c>
      <c r="C212" s="40" t="s">
        <v>227</v>
      </c>
      <c r="D212" s="41">
        <v>16</v>
      </c>
      <c r="E212" s="244">
        <v>0</v>
      </c>
      <c r="F212" s="199">
        <f>D212*E212</f>
        <v>0</v>
      </c>
    </row>
    <row r="213" spans="1:6" ht="14.25">
      <c r="A213" s="36"/>
      <c r="B213" s="20"/>
      <c r="C213" s="30"/>
      <c r="D213" s="29"/>
      <c r="E213" s="250"/>
      <c r="F213" s="250"/>
    </row>
    <row r="214" spans="1:6" ht="14.25">
      <c r="A214" s="36" t="s">
        <v>1025</v>
      </c>
      <c r="B214" s="20" t="s">
        <v>1120</v>
      </c>
      <c r="C214" s="40" t="s">
        <v>227</v>
      </c>
      <c r="D214" s="41">
        <v>16</v>
      </c>
      <c r="E214" s="244">
        <v>0</v>
      </c>
      <c r="F214" s="199">
        <f>D214*E214</f>
        <v>0</v>
      </c>
    </row>
    <row r="215" spans="2:6" ht="14.25">
      <c r="B215" s="20"/>
      <c r="C215" s="30"/>
      <c r="D215" s="29"/>
      <c r="E215" s="250"/>
      <c r="F215" s="250"/>
    </row>
    <row r="216" spans="1:6" ht="71.25">
      <c r="A216" s="36" t="s">
        <v>1026</v>
      </c>
      <c r="B216" s="37" t="s">
        <v>306</v>
      </c>
      <c r="C216" s="40" t="s">
        <v>227</v>
      </c>
      <c r="D216" s="42">
        <v>1.4</v>
      </c>
      <c r="E216" s="199">
        <v>0</v>
      </c>
      <c r="F216" s="199">
        <f>D216*E216</f>
        <v>0</v>
      </c>
    </row>
    <row r="217" spans="2:6" ht="14.25">
      <c r="B217" s="37"/>
      <c r="C217" s="40"/>
      <c r="D217" s="41"/>
      <c r="E217" s="244"/>
      <c r="F217" s="244"/>
    </row>
    <row r="218" spans="1:6" ht="99.75">
      <c r="A218" s="36" t="s">
        <v>1027</v>
      </c>
      <c r="B218" s="37" t="s">
        <v>305</v>
      </c>
      <c r="C218" s="40" t="s">
        <v>227</v>
      </c>
      <c r="D218" s="42">
        <v>5</v>
      </c>
      <c r="E218" s="199">
        <v>0</v>
      </c>
      <c r="F218" s="199">
        <f>D218*E218</f>
        <v>0</v>
      </c>
    </row>
    <row r="219" spans="2:6" ht="15">
      <c r="B219" s="23"/>
      <c r="C219" s="27"/>
      <c r="D219" s="24"/>
      <c r="E219" s="248"/>
      <c r="F219" s="245"/>
    </row>
    <row r="220" spans="1:6" ht="42.75">
      <c r="A220" s="36" t="s">
        <v>1028</v>
      </c>
      <c r="B220" s="37" t="s">
        <v>1114</v>
      </c>
      <c r="C220" s="40" t="s">
        <v>224</v>
      </c>
      <c r="D220" s="42">
        <v>1</v>
      </c>
      <c r="E220" s="199">
        <v>0</v>
      </c>
      <c r="F220" s="199">
        <f>D220*E220</f>
        <v>0</v>
      </c>
    </row>
    <row r="221" spans="1:6" ht="14.25">
      <c r="A221" s="36"/>
      <c r="E221" s="249"/>
      <c r="F221" s="249"/>
    </row>
    <row r="222" spans="1:6" ht="85.5">
      <c r="A222" s="36" t="s">
        <v>1029</v>
      </c>
      <c r="B222" s="37" t="s">
        <v>1117</v>
      </c>
      <c r="C222" s="40" t="s">
        <v>224</v>
      </c>
      <c r="D222" s="42">
        <v>1</v>
      </c>
      <c r="E222" s="199">
        <v>0</v>
      </c>
      <c r="F222" s="199">
        <f>D222*E222</f>
        <v>0</v>
      </c>
    </row>
    <row r="223" spans="1:6" ht="14.25">
      <c r="A223" s="36"/>
      <c r="B223" s="37"/>
      <c r="C223" s="40"/>
      <c r="D223" s="42"/>
      <c r="E223" s="199"/>
      <c r="F223" s="199"/>
    </row>
    <row r="224" spans="1:6" ht="85.5">
      <c r="A224" s="36" t="s">
        <v>1030</v>
      </c>
      <c r="B224" s="37" t="s">
        <v>1124</v>
      </c>
      <c r="C224" s="40" t="s">
        <v>232</v>
      </c>
      <c r="D224" s="42">
        <v>18</v>
      </c>
      <c r="E224" s="199">
        <v>0</v>
      </c>
      <c r="F224" s="199">
        <f>D224*E224</f>
        <v>0</v>
      </c>
    </row>
    <row r="225" spans="2:6" ht="14.25">
      <c r="B225" s="37"/>
      <c r="C225" s="40"/>
      <c r="D225" s="42"/>
      <c r="E225" s="199"/>
      <c r="F225" s="199"/>
    </row>
    <row r="226" spans="1:6" ht="71.25">
      <c r="A226" s="19" t="s">
        <v>1031</v>
      </c>
      <c r="B226" s="37" t="s">
        <v>1122</v>
      </c>
      <c r="C226" s="40" t="s">
        <v>224</v>
      </c>
      <c r="D226" s="42">
        <v>12</v>
      </c>
      <c r="E226" s="199">
        <v>0</v>
      </c>
      <c r="F226" s="199">
        <f>D226*E226</f>
        <v>0</v>
      </c>
    </row>
    <row r="227" spans="1:6" ht="14.25">
      <c r="A227" s="19"/>
      <c r="B227" s="37"/>
      <c r="C227" s="40"/>
      <c r="D227" s="42"/>
      <c r="E227" s="199"/>
      <c r="F227" s="199"/>
    </row>
    <row r="228" spans="1:6" ht="85.5">
      <c r="A228" s="19" t="s">
        <v>1032</v>
      </c>
      <c r="B228" s="37" t="s">
        <v>1123</v>
      </c>
      <c r="C228" s="40" t="s">
        <v>231</v>
      </c>
      <c r="D228" s="42">
        <v>8</v>
      </c>
      <c r="E228" s="199">
        <v>0</v>
      </c>
      <c r="F228" s="199">
        <f>D228*E228</f>
        <v>0</v>
      </c>
    </row>
    <row r="229" spans="1:6" ht="14.25">
      <c r="A229" s="36"/>
      <c r="B229" s="37"/>
      <c r="C229" s="40"/>
      <c r="D229" s="42"/>
      <c r="E229" s="199"/>
      <c r="F229" s="199"/>
    </row>
    <row r="230" spans="1:6" ht="28.5">
      <c r="A230" s="19" t="s">
        <v>1033</v>
      </c>
      <c r="B230" s="18" t="s">
        <v>1096</v>
      </c>
      <c r="C230" s="46" t="s">
        <v>232</v>
      </c>
      <c r="D230" s="47">
        <v>4</v>
      </c>
      <c r="E230" s="199">
        <v>0</v>
      </c>
      <c r="F230" s="199">
        <f>D230*E230</f>
        <v>0</v>
      </c>
    </row>
    <row r="231" spans="2:6" ht="15">
      <c r="B231" s="23"/>
      <c r="C231" s="26"/>
      <c r="D231" s="25"/>
      <c r="E231" s="240"/>
      <c r="F231" s="240"/>
    </row>
    <row r="232" spans="1:6" ht="42.75">
      <c r="A232" s="19" t="s">
        <v>1034</v>
      </c>
      <c r="B232" s="18" t="s">
        <v>1097</v>
      </c>
      <c r="C232" s="46" t="s">
        <v>232</v>
      </c>
      <c r="D232" s="47">
        <v>8</v>
      </c>
      <c r="E232" s="199">
        <v>0</v>
      </c>
      <c r="F232" s="199">
        <f>D232*E232</f>
        <v>0</v>
      </c>
    </row>
    <row r="234" spans="2:6" ht="30">
      <c r="B234" s="23" t="s">
        <v>1052</v>
      </c>
      <c r="F234" s="247">
        <f>SUM(F194:F233)</f>
        <v>0</v>
      </c>
    </row>
  </sheetData>
  <sheetProtection password="CBB9" sheet="1"/>
  <printOptions/>
  <pageMargins left="0.7604166666666666" right="0.25" top="0.75" bottom="0.75" header="0.3" footer="0.3"/>
  <pageSetup horizontalDpi="600" verticalDpi="600" orientation="portrait" paperSize="9" r:id="rId1"/>
  <headerFooter alignWithMargins="0">
    <oddFooter>&amp;CStran &amp;P od &amp;N</oddFooter>
  </headerFooter>
  <rowBreaks count="1" manualBreakCount="1">
    <brk id="12" max="255" man="1"/>
  </rowBreaks>
  <colBreaks count="1" manualBreakCount="1">
    <brk id="6" max="65535" man="1"/>
  </colBreaks>
</worksheet>
</file>

<file path=xl/worksheets/sheet13.xml><?xml version="1.0" encoding="utf-8"?>
<worksheet xmlns="http://schemas.openxmlformats.org/spreadsheetml/2006/main" xmlns:r="http://schemas.openxmlformats.org/officeDocument/2006/relationships">
  <dimension ref="A1:F36"/>
  <sheetViews>
    <sheetView view="pageLayout" zoomScale="0" zoomScalePageLayoutView="0" workbookViewId="0" topLeftCell="A1">
      <selection activeCell="I12" sqref="I12"/>
    </sheetView>
  </sheetViews>
  <sheetFormatPr defaultColWidth="9.00390625" defaultRowHeight="12.75"/>
  <cols>
    <col min="1" max="1" width="10.25390625" style="0" customWidth="1"/>
    <col min="2" max="2" width="33.125" style="0" customWidth="1"/>
    <col min="5" max="5" width="14.625" style="202" customWidth="1"/>
    <col min="6" max="6" width="13.375" style="202" customWidth="1"/>
  </cols>
  <sheetData>
    <row r="1" spans="1:6" ht="60.75">
      <c r="A1" s="169">
        <v>9</v>
      </c>
      <c r="B1" s="170" t="s">
        <v>422</v>
      </c>
      <c r="C1" s="171"/>
      <c r="D1" s="172"/>
      <c r="E1" s="251"/>
      <c r="F1" s="251"/>
    </row>
    <row r="2" spans="1:6" ht="12.75">
      <c r="A2" s="173"/>
      <c r="B2" s="174"/>
      <c r="C2" s="175"/>
      <c r="D2" s="176"/>
      <c r="E2" s="252"/>
      <c r="F2" s="252"/>
    </row>
    <row r="3" spans="1:6" ht="15">
      <c r="A3" s="177" t="s">
        <v>435</v>
      </c>
      <c r="B3" s="178" t="s">
        <v>255</v>
      </c>
      <c r="C3" s="175"/>
      <c r="D3" s="176"/>
      <c r="E3" s="252"/>
      <c r="F3" s="199">
        <f>F16</f>
        <v>0</v>
      </c>
    </row>
    <row r="4" spans="1:6" ht="15">
      <c r="A4" s="177" t="s">
        <v>478</v>
      </c>
      <c r="B4" s="178" t="s">
        <v>423</v>
      </c>
      <c r="C4" s="179"/>
      <c r="D4" s="42"/>
      <c r="E4" s="199"/>
      <c r="F4" s="199">
        <f>F36</f>
        <v>0</v>
      </c>
    </row>
    <row r="5" spans="1:6" ht="15">
      <c r="A5" s="177"/>
      <c r="B5" s="178"/>
      <c r="C5" s="180"/>
      <c r="D5" s="14"/>
      <c r="E5" s="200"/>
      <c r="F5" s="200"/>
    </row>
    <row r="6" spans="1:6" ht="15.75">
      <c r="A6" s="177"/>
      <c r="B6" s="181" t="s">
        <v>297</v>
      </c>
      <c r="C6" s="182"/>
      <c r="D6" s="17"/>
      <c r="E6" s="201"/>
      <c r="F6" s="201">
        <f>SUM(F3:F5)</f>
        <v>0</v>
      </c>
    </row>
    <row r="7" spans="1:6" ht="15.75">
      <c r="A7" s="173"/>
      <c r="B7" s="183"/>
      <c r="C7" s="180"/>
      <c r="D7" s="14"/>
      <c r="E7" s="200"/>
      <c r="F7" s="253"/>
    </row>
    <row r="8" spans="1:6" ht="15">
      <c r="A8" s="184"/>
      <c r="B8" s="185"/>
      <c r="C8" s="186"/>
      <c r="D8" s="14"/>
      <c r="E8" s="200"/>
      <c r="F8" s="200"/>
    </row>
    <row r="9" spans="1:6" ht="25.5">
      <c r="A9" s="184"/>
      <c r="B9" s="185"/>
      <c r="C9" s="187" t="s">
        <v>296</v>
      </c>
      <c r="D9" s="187" t="s">
        <v>307</v>
      </c>
      <c r="E9" s="254" t="s">
        <v>293</v>
      </c>
      <c r="F9" s="255" t="s">
        <v>308</v>
      </c>
    </row>
    <row r="10" spans="1:6" ht="15">
      <c r="A10" s="184" t="s">
        <v>435</v>
      </c>
      <c r="B10" s="185" t="s">
        <v>255</v>
      </c>
      <c r="C10" s="186"/>
      <c r="D10" s="14"/>
      <c r="E10" s="200"/>
      <c r="F10" s="200"/>
    </row>
    <row r="11" spans="1:6" ht="15">
      <c r="A11" s="184"/>
      <c r="B11" s="185"/>
      <c r="C11" s="186"/>
      <c r="D11" s="188"/>
      <c r="E11" s="200"/>
      <c r="F11" s="200"/>
    </row>
    <row r="12" spans="1:6" ht="71.25">
      <c r="A12" s="189" t="s">
        <v>436</v>
      </c>
      <c r="B12" s="190" t="s">
        <v>424</v>
      </c>
      <c r="C12" s="191" t="s">
        <v>224</v>
      </c>
      <c r="D12" s="35">
        <v>1</v>
      </c>
      <c r="E12" s="199">
        <v>0</v>
      </c>
      <c r="F12" s="199">
        <f>D12*E12</f>
        <v>0</v>
      </c>
    </row>
    <row r="13" spans="1:6" ht="15">
      <c r="A13" s="184"/>
      <c r="B13" s="185"/>
      <c r="C13" s="186"/>
      <c r="D13" s="14"/>
      <c r="E13" s="200"/>
      <c r="F13" s="200"/>
    </row>
    <row r="14" spans="1:6" ht="114">
      <c r="A14" s="189" t="s">
        <v>437</v>
      </c>
      <c r="B14" s="190" t="s">
        <v>425</v>
      </c>
      <c r="C14" s="191" t="s">
        <v>224</v>
      </c>
      <c r="D14" s="42">
        <v>1</v>
      </c>
      <c r="E14" s="199">
        <v>0</v>
      </c>
      <c r="F14" s="199">
        <f>D14*E14</f>
        <v>0</v>
      </c>
    </row>
    <row r="15" spans="1:6" ht="14.25">
      <c r="A15" s="189"/>
      <c r="B15" s="190"/>
      <c r="C15" s="192"/>
      <c r="D15" s="42"/>
      <c r="E15" s="199"/>
      <c r="F15" s="199"/>
    </row>
    <row r="16" spans="1:6" ht="15">
      <c r="A16" s="184"/>
      <c r="B16" s="185" t="s">
        <v>256</v>
      </c>
      <c r="C16" s="186"/>
      <c r="D16" s="14"/>
      <c r="E16" s="200"/>
      <c r="F16" s="245">
        <f>SUM(F12:F15)</f>
        <v>0</v>
      </c>
    </row>
    <row r="17" spans="1:6" ht="15">
      <c r="A17" s="184"/>
      <c r="B17" s="185"/>
      <c r="C17" s="186"/>
      <c r="D17" s="14"/>
      <c r="E17" s="200"/>
      <c r="F17" s="200"/>
    </row>
    <row r="18" spans="1:6" ht="15">
      <c r="A18" s="184" t="s">
        <v>478</v>
      </c>
      <c r="B18" s="185" t="s">
        <v>426</v>
      </c>
      <c r="C18" s="186"/>
      <c r="D18" s="14"/>
      <c r="E18" s="200"/>
      <c r="F18" s="200"/>
    </row>
    <row r="19" spans="1:6" ht="15">
      <c r="A19" s="184"/>
      <c r="B19" s="185"/>
      <c r="C19" s="186"/>
      <c r="D19" s="14"/>
      <c r="E19" s="200"/>
      <c r="F19" s="200"/>
    </row>
    <row r="20" spans="1:6" ht="242.25">
      <c r="A20" s="189" t="s">
        <v>482</v>
      </c>
      <c r="B20" s="193" t="s">
        <v>427</v>
      </c>
      <c r="C20" s="192" t="s">
        <v>232</v>
      </c>
      <c r="D20" s="42">
        <v>165</v>
      </c>
      <c r="E20" s="199">
        <v>0</v>
      </c>
      <c r="F20" s="199">
        <f>D20*E20</f>
        <v>0</v>
      </c>
    </row>
    <row r="21" spans="1:6" ht="14.25">
      <c r="A21" s="189"/>
      <c r="B21" s="190"/>
      <c r="C21" s="192"/>
      <c r="D21" s="35"/>
      <c r="E21" s="218"/>
      <c r="F21" s="218"/>
    </row>
    <row r="22" spans="1:6" ht="14.25">
      <c r="A22" s="189"/>
      <c r="B22" s="190"/>
      <c r="C22" s="192"/>
      <c r="D22" s="42"/>
      <c r="E22" s="199"/>
      <c r="F22" s="199"/>
    </row>
    <row r="23" spans="1:6" ht="242.25">
      <c r="A23" s="189" t="s">
        <v>483</v>
      </c>
      <c r="B23" s="193" t="s">
        <v>428</v>
      </c>
      <c r="C23" s="192" t="s">
        <v>232</v>
      </c>
      <c r="D23" s="42">
        <v>280</v>
      </c>
      <c r="E23" s="199">
        <v>0</v>
      </c>
      <c r="F23" s="199">
        <f>D23*E23</f>
        <v>0</v>
      </c>
    </row>
    <row r="24" spans="1:6" ht="14.25">
      <c r="A24" s="189"/>
      <c r="B24" s="190"/>
      <c r="C24" s="192"/>
      <c r="D24" s="42"/>
      <c r="E24" s="199"/>
      <c r="F24" s="199"/>
    </row>
    <row r="25" spans="1:6" ht="114.75">
      <c r="A25" s="189" t="s">
        <v>484</v>
      </c>
      <c r="B25" s="193" t="s">
        <v>429</v>
      </c>
      <c r="C25" s="192" t="s">
        <v>224</v>
      </c>
      <c r="D25" s="42">
        <v>30</v>
      </c>
      <c r="E25" s="199">
        <v>0</v>
      </c>
      <c r="F25" s="199">
        <f>D25*E25</f>
        <v>0</v>
      </c>
    </row>
    <row r="26" spans="1:6" ht="14.25">
      <c r="A26" s="189"/>
      <c r="B26" s="190"/>
      <c r="C26" s="192"/>
      <c r="D26" s="42"/>
      <c r="E26" s="199"/>
      <c r="F26" s="199"/>
    </row>
    <row r="27" spans="1:6" ht="86.25">
      <c r="A27" s="189" t="s">
        <v>485</v>
      </c>
      <c r="B27" s="193" t="s">
        <v>430</v>
      </c>
      <c r="C27" s="192" t="s">
        <v>224</v>
      </c>
      <c r="D27" s="42">
        <v>19</v>
      </c>
      <c r="E27" s="199">
        <v>0</v>
      </c>
      <c r="F27" s="199">
        <f>D27*E27</f>
        <v>0</v>
      </c>
    </row>
    <row r="28" spans="1:6" ht="14.25">
      <c r="A28" s="189"/>
      <c r="B28" s="190"/>
      <c r="C28" s="192"/>
      <c r="D28" s="42"/>
      <c r="E28" s="199"/>
      <c r="F28" s="199"/>
    </row>
    <row r="29" spans="1:6" ht="28.5">
      <c r="A29" s="189" t="s">
        <v>486</v>
      </c>
      <c r="B29" s="193" t="s">
        <v>431</v>
      </c>
      <c r="C29" s="192" t="s">
        <v>1130</v>
      </c>
      <c r="D29" s="42">
        <v>693</v>
      </c>
      <c r="E29" s="199">
        <v>0</v>
      </c>
      <c r="F29" s="199">
        <f>D29*E29</f>
        <v>0</v>
      </c>
    </row>
    <row r="30" spans="1:6" ht="14.25">
      <c r="A30" s="189"/>
      <c r="B30" s="190"/>
      <c r="C30" s="192"/>
      <c r="D30" s="42"/>
      <c r="E30" s="199"/>
      <c r="F30" s="199"/>
    </row>
    <row r="31" spans="1:6" ht="28.5">
      <c r="A31" s="189" t="s">
        <v>487</v>
      </c>
      <c r="B31" s="193" t="s">
        <v>432</v>
      </c>
      <c r="C31" s="192" t="s">
        <v>1130</v>
      </c>
      <c r="D31" s="42">
        <v>700</v>
      </c>
      <c r="E31" s="199">
        <v>0</v>
      </c>
      <c r="F31" s="199">
        <f>D31*E31</f>
        <v>0</v>
      </c>
    </row>
    <row r="32" spans="1:6" ht="14.25">
      <c r="A32" s="189"/>
      <c r="B32" s="190"/>
      <c r="C32" s="192"/>
      <c r="D32" s="42"/>
      <c r="E32" s="199"/>
      <c r="F32" s="199"/>
    </row>
    <row r="33" spans="1:6" ht="42.75">
      <c r="A33" s="189" t="s">
        <v>488</v>
      </c>
      <c r="B33" s="193" t="s">
        <v>433</v>
      </c>
      <c r="C33" s="192" t="s">
        <v>1130</v>
      </c>
      <c r="D33" s="42">
        <v>850</v>
      </c>
      <c r="E33" s="199">
        <v>0</v>
      </c>
      <c r="F33" s="199">
        <f>D33*E33</f>
        <v>0</v>
      </c>
    </row>
    <row r="34" spans="1:6" ht="14.25">
      <c r="A34" s="168"/>
      <c r="B34" s="190"/>
      <c r="C34" s="192"/>
      <c r="D34" s="42"/>
      <c r="E34" s="199"/>
      <c r="F34" s="199"/>
    </row>
    <row r="35" spans="1:6" ht="12.75">
      <c r="A35" s="168"/>
      <c r="B35" s="168"/>
      <c r="C35" s="168"/>
      <c r="D35" s="168"/>
      <c r="E35" s="256"/>
      <c r="F35" s="256"/>
    </row>
    <row r="36" spans="1:6" ht="30">
      <c r="A36" s="168"/>
      <c r="B36" s="185" t="s">
        <v>434</v>
      </c>
      <c r="C36" s="168"/>
      <c r="D36" s="168"/>
      <c r="E36" s="256"/>
      <c r="F36" s="257">
        <f>SUM(F20:F34)</f>
        <v>0</v>
      </c>
    </row>
  </sheetData>
  <sheetProtection password="CBB9" sheet="1"/>
  <printOptions/>
  <pageMargins left="0.8541666666666666" right="0.25"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F40"/>
  <sheetViews>
    <sheetView view="pageLayout" zoomScale="0" zoomScalePageLayoutView="0" workbookViewId="0" topLeftCell="A1">
      <selection activeCell="C12" sqref="C12"/>
    </sheetView>
  </sheetViews>
  <sheetFormatPr defaultColWidth="9.00390625" defaultRowHeight="12.75"/>
  <cols>
    <col min="1" max="1" width="10.875" style="0" customWidth="1"/>
    <col min="2" max="2" width="33.625" style="0" customWidth="1"/>
    <col min="5" max="5" width="14.375" style="202" customWidth="1"/>
    <col min="6" max="6" width="16.125" style="202" customWidth="1"/>
  </cols>
  <sheetData>
    <row r="1" spans="1:6" ht="81">
      <c r="A1" s="169">
        <v>10</v>
      </c>
      <c r="B1" s="170" t="s">
        <v>438</v>
      </c>
      <c r="C1" s="171"/>
      <c r="D1" s="172"/>
      <c r="E1" s="251"/>
      <c r="F1" s="251"/>
    </row>
    <row r="2" spans="1:6" ht="12.75">
      <c r="A2" s="173"/>
      <c r="B2" s="174"/>
      <c r="C2" s="175"/>
      <c r="D2" s="176"/>
      <c r="E2" s="252"/>
      <c r="F2" s="252"/>
    </row>
    <row r="3" spans="1:6" ht="15">
      <c r="A3" s="177" t="s">
        <v>504</v>
      </c>
      <c r="B3" s="178" t="s">
        <v>439</v>
      </c>
      <c r="C3" s="175"/>
      <c r="D3" s="176"/>
      <c r="E3" s="252"/>
      <c r="F3" s="199">
        <f>F24</f>
        <v>0</v>
      </c>
    </row>
    <row r="4" spans="1:6" ht="15">
      <c r="A4" s="177" t="s">
        <v>505</v>
      </c>
      <c r="B4" s="178" t="s">
        <v>440</v>
      </c>
      <c r="C4" s="179"/>
      <c r="D4" s="42"/>
      <c r="E4" s="199"/>
      <c r="F4" s="199">
        <f>F38</f>
        <v>0</v>
      </c>
    </row>
    <row r="5" spans="1:6" ht="15">
      <c r="A5" s="177"/>
      <c r="B5" s="178"/>
      <c r="C5" s="180"/>
      <c r="D5" s="14"/>
      <c r="E5" s="200"/>
      <c r="F5" s="200"/>
    </row>
    <row r="6" spans="1:6" ht="31.5">
      <c r="A6" s="177"/>
      <c r="B6" s="194" t="s">
        <v>441</v>
      </c>
      <c r="C6" s="182"/>
      <c r="D6" s="17"/>
      <c r="E6" s="201"/>
      <c r="F6" s="201">
        <f>SUM(F3:F5)</f>
        <v>0</v>
      </c>
    </row>
    <row r="7" spans="1:6" ht="15.75">
      <c r="A7" s="173"/>
      <c r="B7" s="183"/>
      <c r="C7" s="180"/>
      <c r="D7" s="14"/>
      <c r="E7" s="200"/>
      <c r="F7" s="253"/>
    </row>
    <row r="8" spans="1:6" ht="15">
      <c r="A8" s="184"/>
      <c r="B8" s="185"/>
      <c r="C8" s="186"/>
      <c r="D8" s="14"/>
      <c r="E8" s="200"/>
      <c r="F8" s="200"/>
    </row>
    <row r="9" spans="1:6" ht="25.5">
      <c r="A9" s="184"/>
      <c r="B9" s="185"/>
      <c r="C9" s="187" t="s">
        <v>296</v>
      </c>
      <c r="D9" s="187" t="s">
        <v>307</v>
      </c>
      <c r="E9" s="254" t="s">
        <v>293</v>
      </c>
      <c r="F9" s="255" t="s">
        <v>308</v>
      </c>
    </row>
    <row r="10" spans="1:6" ht="15">
      <c r="A10" s="184" t="s">
        <v>504</v>
      </c>
      <c r="B10" s="185" t="s">
        <v>442</v>
      </c>
      <c r="C10" s="186"/>
      <c r="D10" s="14"/>
      <c r="E10" s="200"/>
      <c r="F10" s="200"/>
    </row>
    <row r="11" spans="1:6" ht="15">
      <c r="A11" s="184"/>
      <c r="B11" s="185"/>
      <c r="C11" s="186"/>
      <c r="D11" s="14"/>
      <c r="E11" s="200"/>
      <c r="F11" s="200"/>
    </row>
    <row r="12" spans="1:6" ht="42.75">
      <c r="A12" s="189" t="s">
        <v>510</v>
      </c>
      <c r="B12" s="193" t="s">
        <v>443</v>
      </c>
      <c r="C12" s="192" t="s">
        <v>231</v>
      </c>
      <c r="D12" s="42">
        <v>370</v>
      </c>
      <c r="E12" s="199">
        <v>0</v>
      </c>
      <c r="F12" s="199">
        <f>D12*E12</f>
        <v>0</v>
      </c>
    </row>
    <row r="13" spans="1:6" ht="14.25">
      <c r="A13" s="189"/>
      <c r="B13" s="190"/>
      <c r="C13" s="192"/>
      <c r="D13" s="35"/>
      <c r="E13" s="218"/>
      <c r="F13" s="218"/>
    </row>
    <row r="14" spans="1:6" ht="42.75">
      <c r="A14" s="189" t="s">
        <v>511</v>
      </c>
      <c r="B14" s="193" t="s">
        <v>444</v>
      </c>
      <c r="C14" s="192" t="s">
        <v>231</v>
      </c>
      <c r="D14" s="42">
        <v>600</v>
      </c>
      <c r="E14" s="199">
        <v>0</v>
      </c>
      <c r="F14" s="199">
        <f>D14*E14</f>
        <v>0</v>
      </c>
    </row>
    <row r="15" spans="1:6" ht="14.25">
      <c r="A15" s="189"/>
      <c r="B15" s="190"/>
      <c r="C15" s="192"/>
      <c r="D15" s="35"/>
      <c r="E15" s="218"/>
      <c r="F15" s="218"/>
    </row>
    <row r="16" spans="1:6" ht="71.25">
      <c r="A16" s="189" t="s">
        <v>512</v>
      </c>
      <c r="B16" s="193" t="s">
        <v>445</v>
      </c>
      <c r="C16" s="192" t="s">
        <v>224</v>
      </c>
      <c r="D16" s="42">
        <v>6</v>
      </c>
      <c r="E16" s="199">
        <v>0</v>
      </c>
      <c r="F16" s="199">
        <f>D16*E16</f>
        <v>0</v>
      </c>
    </row>
    <row r="17" spans="1:6" ht="14.25">
      <c r="A17" s="189"/>
      <c r="B17" s="193"/>
      <c r="C17" s="192"/>
      <c r="D17" s="42"/>
      <c r="E17" s="199"/>
      <c r="F17" s="199"/>
    </row>
    <row r="18" spans="1:6" ht="99.75">
      <c r="A18" s="189" t="s">
        <v>513</v>
      </c>
      <c r="B18" s="193" t="s">
        <v>446</v>
      </c>
      <c r="C18" s="192" t="s">
        <v>224</v>
      </c>
      <c r="D18" s="42">
        <v>8</v>
      </c>
      <c r="E18" s="199">
        <v>0</v>
      </c>
      <c r="F18" s="199">
        <f>D18*E18</f>
        <v>0</v>
      </c>
    </row>
    <row r="19" spans="1:6" ht="14.25">
      <c r="A19" s="189"/>
      <c r="B19" s="193"/>
      <c r="C19" s="192"/>
      <c r="D19" s="42"/>
      <c r="E19" s="199"/>
      <c r="F19" s="199"/>
    </row>
    <row r="20" spans="1:6" ht="16.5">
      <c r="A20" s="189" t="s">
        <v>514</v>
      </c>
      <c r="B20" s="193" t="s">
        <v>447</v>
      </c>
      <c r="C20" s="192" t="s">
        <v>224</v>
      </c>
      <c r="D20" s="42">
        <v>152</v>
      </c>
      <c r="E20" s="199">
        <v>0</v>
      </c>
      <c r="F20" s="199">
        <f>D20*E20</f>
        <v>0</v>
      </c>
    </row>
    <row r="21" spans="1:6" ht="14.25">
      <c r="A21" s="189"/>
      <c r="B21" s="193"/>
      <c r="C21" s="192"/>
      <c r="D21" s="42"/>
      <c r="E21" s="199"/>
      <c r="F21" s="199"/>
    </row>
    <row r="22" spans="1:6" ht="28.5">
      <c r="A22" s="189" t="s">
        <v>515</v>
      </c>
      <c r="B22" s="193" t="s">
        <v>448</v>
      </c>
      <c r="C22" s="192" t="s">
        <v>224</v>
      </c>
      <c r="D22" s="42">
        <v>1</v>
      </c>
      <c r="E22" s="199">
        <v>0</v>
      </c>
      <c r="F22" s="199">
        <f>D22*E22</f>
        <v>0</v>
      </c>
    </row>
    <row r="23" spans="1:6" ht="14.25">
      <c r="A23" s="189"/>
      <c r="B23" s="193"/>
      <c r="C23" s="192"/>
      <c r="D23" s="42"/>
      <c r="E23" s="199"/>
      <c r="F23" s="199"/>
    </row>
    <row r="24" spans="1:6" ht="15">
      <c r="A24" s="184"/>
      <c r="B24" s="185" t="s">
        <v>1131</v>
      </c>
      <c r="C24" s="186"/>
      <c r="D24" s="14"/>
      <c r="E24" s="200"/>
      <c r="F24" s="245">
        <f>SUM(F12:F22)</f>
        <v>0</v>
      </c>
    </row>
    <row r="25" spans="1:6" ht="15">
      <c r="A25" s="184"/>
      <c r="B25" s="185"/>
      <c r="C25" s="186"/>
      <c r="D25" s="14"/>
      <c r="E25" s="200"/>
      <c r="F25" s="245"/>
    </row>
    <row r="26" spans="1:6" ht="15">
      <c r="A26" s="184" t="s">
        <v>505</v>
      </c>
      <c r="B26" s="185" t="s">
        <v>440</v>
      </c>
      <c r="C26" s="186"/>
      <c r="D26" s="14"/>
      <c r="E26" s="200"/>
      <c r="F26" s="200"/>
    </row>
    <row r="27" spans="1:6" ht="15">
      <c r="A27" s="184"/>
      <c r="B27" s="185"/>
      <c r="C27" s="186"/>
      <c r="D27" s="14"/>
      <c r="E27" s="200"/>
      <c r="F27" s="200"/>
    </row>
    <row r="28" spans="1:6" ht="256.5">
      <c r="A28" s="189" t="s">
        <v>519</v>
      </c>
      <c r="B28" s="193" t="s">
        <v>449</v>
      </c>
      <c r="C28" s="192" t="s">
        <v>224</v>
      </c>
      <c r="D28" s="42">
        <v>19</v>
      </c>
      <c r="E28" s="199">
        <v>0</v>
      </c>
      <c r="F28" s="199">
        <f>D28*E28</f>
        <v>0</v>
      </c>
    </row>
    <row r="29" spans="1:6" ht="14.25">
      <c r="A29" s="189"/>
      <c r="B29" s="190"/>
      <c r="C29" s="192"/>
      <c r="D29" s="35"/>
      <c r="E29" s="218"/>
      <c r="F29" s="218"/>
    </row>
    <row r="30" spans="1:6" ht="256.5">
      <c r="A30" s="189" t="s">
        <v>520</v>
      </c>
      <c r="B30" s="193" t="s">
        <v>450</v>
      </c>
      <c r="C30" s="192" t="s">
        <v>224</v>
      </c>
      <c r="D30" s="42">
        <v>61</v>
      </c>
      <c r="E30" s="199">
        <v>0</v>
      </c>
      <c r="F30" s="199">
        <f>D30*E30</f>
        <v>0</v>
      </c>
    </row>
    <row r="31" spans="1:6" ht="14.25">
      <c r="A31" s="189"/>
      <c r="B31" s="190"/>
      <c r="C31" s="192"/>
      <c r="D31" s="35"/>
      <c r="E31" s="218"/>
      <c r="F31" s="218"/>
    </row>
    <row r="32" spans="1:6" ht="213.75">
      <c r="A32" s="189" t="s">
        <v>521</v>
      </c>
      <c r="B32" s="193" t="s">
        <v>451</v>
      </c>
      <c r="C32" s="192" t="s">
        <v>224</v>
      </c>
      <c r="D32" s="42">
        <v>2</v>
      </c>
      <c r="E32" s="199">
        <v>0</v>
      </c>
      <c r="F32" s="199">
        <f>D32*E32</f>
        <v>0</v>
      </c>
    </row>
    <row r="33" spans="1:6" ht="14.25">
      <c r="A33" s="189"/>
      <c r="B33" s="190"/>
      <c r="C33" s="192"/>
      <c r="D33" s="35"/>
      <c r="E33" s="218"/>
      <c r="F33" s="218"/>
    </row>
    <row r="34" spans="1:6" ht="242.25">
      <c r="A34" s="189" t="s">
        <v>522</v>
      </c>
      <c r="B34" s="193" t="s">
        <v>452</v>
      </c>
      <c r="C34" s="192" t="s">
        <v>224</v>
      </c>
      <c r="D34" s="42">
        <v>9</v>
      </c>
      <c r="E34" s="199">
        <v>0</v>
      </c>
      <c r="F34" s="199">
        <f>D34*E34</f>
        <v>0</v>
      </c>
    </row>
    <row r="35" spans="1:6" ht="14.25">
      <c r="A35" s="189"/>
      <c r="B35" s="190"/>
      <c r="C35" s="192"/>
      <c r="D35" s="35"/>
      <c r="E35" s="218"/>
      <c r="F35" s="218"/>
    </row>
    <row r="36" spans="1:6" ht="114">
      <c r="A36" s="189" t="s">
        <v>523</v>
      </c>
      <c r="B36" s="193" t="s">
        <v>453</v>
      </c>
      <c r="C36" s="192" t="s">
        <v>224</v>
      </c>
      <c r="D36" s="42">
        <v>11</v>
      </c>
      <c r="E36" s="199">
        <v>0</v>
      </c>
      <c r="F36" s="199">
        <f>D36*E36</f>
        <v>0</v>
      </c>
    </row>
    <row r="37" spans="1:6" ht="14.25">
      <c r="A37" s="189"/>
      <c r="B37" s="190"/>
      <c r="C37" s="192"/>
      <c r="D37" s="35"/>
      <c r="E37" s="218"/>
      <c r="F37" s="218"/>
    </row>
    <row r="38" spans="1:6" ht="15">
      <c r="A38" s="184"/>
      <c r="B38" s="185" t="s">
        <v>1131</v>
      </c>
      <c r="C38" s="186"/>
      <c r="D38" s="14"/>
      <c r="E38" s="200"/>
      <c r="F38" s="245">
        <f>SUM(F28:F36)</f>
        <v>0</v>
      </c>
    </row>
    <row r="39" spans="1:6" ht="15">
      <c r="A39" s="184"/>
      <c r="B39" s="185"/>
      <c r="C39" s="186"/>
      <c r="D39" s="14"/>
      <c r="E39" s="200"/>
      <c r="F39" s="245"/>
    </row>
    <row r="40" spans="1:6" ht="15">
      <c r="A40" s="168"/>
      <c r="B40" s="185" t="s">
        <v>454</v>
      </c>
      <c r="C40" s="168"/>
      <c r="D40" s="168"/>
      <c r="E40" s="256"/>
      <c r="F40" s="257">
        <f>SUM(F38,F24)</f>
        <v>0</v>
      </c>
    </row>
  </sheetData>
  <sheetProtection password="CBB9" sheet="1"/>
  <printOptions/>
  <pageMargins left="0.656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G80"/>
  <sheetViews>
    <sheetView view="pageLayout" workbookViewId="0" topLeftCell="A40">
      <selection activeCell="E50" sqref="E50"/>
    </sheetView>
  </sheetViews>
  <sheetFormatPr defaultColWidth="9.00390625" defaultRowHeight="12.75"/>
  <cols>
    <col min="2" max="2" width="37.875" style="0" customWidth="1"/>
    <col min="5" max="5" width="24.375" style="0" customWidth="1"/>
    <col min="6" max="6" width="13.875" style="0" customWidth="1"/>
  </cols>
  <sheetData>
    <row r="2" ht="12.75">
      <c r="B2" t="s">
        <v>1190</v>
      </c>
    </row>
    <row r="3" ht="15.75">
      <c r="B3" s="52" t="s">
        <v>1200</v>
      </c>
    </row>
    <row r="4" ht="15.75">
      <c r="B4" s="52" t="s">
        <v>960</v>
      </c>
    </row>
    <row r="5" ht="15.75">
      <c r="B5" s="52" t="s">
        <v>959</v>
      </c>
    </row>
    <row r="6" ht="15.75">
      <c r="B6" s="52"/>
    </row>
    <row r="7" ht="15.75">
      <c r="B7" s="52"/>
    </row>
    <row r="8" ht="12.75">
      <c r="B8" t="s">
        <v>1191</v>
      </c>
    </row>
    <row r="9" spans="2:5" ht="52.5" customHeight="1">
      <c r="B9" s="260" t="s">
        <v>1201</v>
      </c>
      <c r="C9" s="261"/>
      <c r="D9" s="261"/>
      <c r="E9" s="262"/>
    </row>
    <row r="16" ht="27.75">
      <c r="B16" s="53" t="s">
        <v>1192</v>
      </c>
    </row>
    <row r="17" ht="27.75">
      <c r="B17" s="53"/>
    </row>
    <row r="19" ht="20.25">
      <c r="B19" s="55"/>
    </row>
    <row r="35" spans="2:7" s="48" customFormat="1" ht="12.75">
      <c r="B35" t="s">
        <v>1193</v>
      </c>
      <c r="C35"/>
      <c r="D35"/>
      <c r="E35"/>
      <c r="F35"/>
      <c r="G35"/>
    </row>
    <row r="36" spans="2:7" s="48" customFormat="1" ht="15.75">
      <c r="B36" s="52" t="s">
        <v>1194</v>
      </c>
      <c r="C36"/>
      <c r="D36"/>
      <c r="E36"/>
      <c r="F36"/>
      <c r="G36"/>
    </row>
    <row r="37" spans="2:7" s="48" customFormat="1" ht="12.75">
      <c r="B37" t="s">
        <v>1195</v>
      </c>
      <c r="C37"/>
      <c r="D37"/>
      <c r="E37"/>
      <c r="F37"/>
      <c r="G37"/>
    </row>
    <row r="38" spans="2:7" s="48" customFormat="1" ht="15">
      <c r="B38" s="56" t="s">
        <v>1196</v>
      </c>
      <c r="C38"/>
      <c r="D38"/>
      <c r="E38"/>
      <c r="F38"/>
      <c r="G38"/>
    </row>
    <row r="39" spans="2:7" s="48" customFormat="1" ht="15">
      <c r="B39" s="56"/>
      <c r="C39"/>
      <c r="D39"/>
      <c r="E39"/>
      <c r="F39"/>
      <c r="G39"/>
    </row>
    <row r="40" spans="2:7" s="48" customFormat="1" ht="15">
      <c r="B40" s="56"/>
      <c r="C40"/>
      <c r="D40"/>
      <c r="E40"/>
      <c r="F40"/>
      <c r="G40"/>
    </row>
    <row r="41" spans="2:7" s="48" customFormat="1" ht="12.75">
      <c r="B41" t="s">
        <v>1197</v>
      </c>
      <c r="C41"/>
      <c r="D41"/>
      <c r="E41"/>
      <c r="F41"/>
      <c r="G41"/>
    </row>
    <row r="42" spans="2:7" s="48" customFormat="1" ht="15.75">
      <c r="B42" s="52" t="s">
        <v>1202</v>
      </c>
      <c r="C42"/>
      <c r="D42"/>
      <c r="E42"/>
      <c r="F42"/>
      <c r="G42"/>
    </row>
    <row r="43" spans="2:7" s="48" customFormat="1" ht="12.75">
      <c r="B43" s="45" t="s">
        <v>1198</v>
      </c>
      <c r="C43"/>
      <c r="D43"/>
      <c r="E43"/>
      <c r="F43"/>
      <c r="G43"/>
    </row>
    <row r="44" spans="2:7" s="48" customFormat="1" ht="15">
      <c r="B44" s="56" t="s">
        <v>1196</v>
      </c>
      <c r="C44"/>
      <c r="D44"/>
      <c r="E44"/>
      <c r="F44"/>
      <c r="G44"/>
    </row>
    <row r="45" spans="1:7" s="48" customFormat="1" ht="12.75">
      <c r="A45"/>
      <c r="B45"/>
      <c r="C45"/>
      <c r="D45"/>
      <c r="E45"/>
      <c r="F45"/>
      <c r="G45"/>
    </row>
    <row r="46" spans="1:7" s="48" customFormat="1" ht="12.75">
      <c r="A46"/>
      <c r="B46" t="s">
        <v>1203</v>
      </c>
      <c r="C46"/>
      <c r="D46"/>
      <c r="E46"/>
      <c r="F46"/>
      <c r="G46"/>
    </row>
    <row r="47" spans="1:7" s="48" customFormat="1" ht="12.75">
      <c r="A47"/>
      <c r="B47"/>
      <c r="C47"/>
      <c r="D47"/>
      <c r="E47"/>
      <c r="F47"/>
      <c r="G47"/>
    </row>
    <row r="48" spans="1:7" s="48" customFormat="1" ht="12.75">
      <c r="A48"/>
      <c r="B48"/>
      <c r="C48"/>
      <c r="D48"/>
      <c r="E48"/>
      <c r="F48"/>
      <c r="G48"/>
    </row>
    <row r="49" spans="1:7" s="48" customFormat="1" ht="12.75">
      <c r="A49"/>
      <c r="B49"/>
      <c r="C49"/>
      <c r="D49"/>
      <c r="E49"/>
      <c r="F49"/>
      <c r="G49"/>
    </row>
    <row r="50" spans="1:7" s="48" customFormat="1" ht="12.75">
      <c r="A50"/>
      <c r="B50"/>
      <c r="C50"/>
      <c r="D50"/>
      <c r="E50"/>
      <c r="F50"/>
      <c r="G50"/>
    </row>
    <row r="51" spans="1:7" s="48" customFormat="1" ht="12.75">
      <c r="A51"/>
      <c r="B51"/>
      <c r="C51"/>
      <c r="D51"/>
      <c r="E51"/>
      <c r="F51"/>
      <c r="G51"/>
    </row>
    <row r="52" spans="1:7" s="48" customFormat="1" ht="12.75">
      <c r="A52"/>
      <c r="B52"/>
      <c r="C52"/>
      <c r="D52"/>
      <c r="E52"/>
      <c r="F52"/>
      <c r="G52"/>
    </row>
    <row r="53" spans="1:7" s="48" customFormat="1" ht="12.75">
      <c r="A53"/>
      <c r="B53"/>
      <c r="C53"/>
      <c r="D53"/>
      <c r="E53"/>
      <c r="F53"/>
      <c r="G53"/>
    </row>
    <row r="54" spans="1:7" s="48" customFormat="1" ht="12.75">
      <c r="A54"/>
      <c r="B54"/>
      <c r="C54"/>
      <c r="D54"/>
      <c r="E54"/>
      <c r="F54"/>
      <c r="G54"/>
    </row>
    <row r="55" spans="1:7" s="48" customFormat="1" ht="12.75">
      <c r="A55"/>
      <c r="B55"/>
      <c r="C55"/>
      <c r="D55"/>
      <c r="E55"/>
      <c r="F55"/>
      <c r="G55"/>
    </row>
    <row r="56" spans="1:7" s="48" customFormat="1" ht="20.25">
      <c r="A56" s="49"/>
      <c r="B56" s="50" t="s">
        <v>1199</v>
      </c>
      <c r="C56" s="51"/>
      <c r="D56"/>
      <c r="E56"/>
      <c r="F56"/>
      <c r="G56"/>
    </row>
    <row r="57" spans="1:7" s="48" customFormat="1" ht="15.75">
      <c r="A57" s="49"/>
      <c r="B57" s="49"/>
      <c r="C57" s="51"/>
      <c r="D57"/>
      <c r="E57"/>
      <c r="F57"/>
      <c r="G57"/>
    </row>
    <row r="58" spans="1:7" s="34" customFormat="1" ht="15.75">
      <c r="A58" s="85">
        <v>1</v>
      </c>
      <c r="B58" s="86" t="s">
        <v>1204</v>
      </c>
      <c r="C58" s="87"/>
      <c r="D58" s="87"/>
      <c r="E58" s="133">
        <f>'ZUN.POV.'!F17</f>
        <v>1078760.4432</v>
      </c>
      <c r="F58"/>
      <c r="G58" s="81"/>
    </row>
    <row r="59" spans="1:7" s="34" customFormat="1" ht="15.75">
      <c r="A59" s="88">
        <v>2</v>
      </c>
      <c r="B59" s="89" t="s">
        <v>1205</v>
      </c>
      <c r="C59" s="87"/>
      <c r="D59" s="87"/>
      <c r="E59" s="133">
        <f>'2 METEOR.KAN.'!F16</f>
        <v>0</v>
      </c>
      <c r="F59"/>
      <c r="G59" s="78"/>
    </row>
    <row r="60" spans="1:7" s="34" customFormat="1" ht="15.75">
      <c r="A60" s="88">
        <v>3</v>
      </c>
      <c r="B60" s="89" t="s">
        <v>1209</v>
      </c>
      <c r="C60" s="87"/>
      <c r="D60" s="87"/>
      <c r="E60" s="133">
        <f>'3 METEOR.PRIKLJUČKI'!F16</f>
        <v>43327.768000000004</v>
      </c>
      <c r="F60"/>
      <c r="G60" s="78"/>
    </row>
    <row r="61" spans="1:7" ht="15.75">
      <c r="A61" s="88">
        <v>4</v>
      </c>
      <c r="B61" s="89" t="s">
        <v>1206</v>
      </c>
      <c r="C61" s="87"/>
      <c r="D61" s="87"/>
      <c r="E61" s="133">
        <f>'4 FEKAL.KAN.'!F19</f>
        <v>0</v>
      </c>
      <c r="G61" s="78"/>
    </row>
    <row r="62" spans="1:7" ht="15.75">
      <c r="A62" s="88">
        <v>5</v>
      </c>
      <c r="B62" s="89" t="s">
        <v>1208</v>
      </c>
      <c r="C62" s="87"/>
      <c r="D62" s="87"/>
      <c r="E62" s="133">
        <f>'5 FEKAL.PRIKLJUČKI'!F18</f>
        <v>41546.9989</v>
      </c>
      <c r="G62" s="78"/>
    </row>
    <row r="63" spans="1:7" ht="15.75">
      <c r="A63" s="88">
        <v>6</v>
      </c>
      <c r="B63" s="90" t="s">
        <v>1207</v>
      </c>
      <c r="C63" s="87"/>
      <c r="D63" s="87"/>
      <c r="E63" s="133">
        <f>'6 VODOVOD'!F13</f>
        <v>0</v>
      </c>
      <c r="G63" s="78"/>
    </row>
    <row r="64" spans="1:7" ht="15.75">
      <c r="A64" s="88">
        <v>7</v>
      </c>
      <c r="B64" s="89" t="s">
        <v>1210</v>
      </c>
      <c r="C64" s="87"/>
      <c r="D64" s="87"/>
      <c r="E64" s="133">
        <f>'7 VOD.PRIKLJUČKI'!F13</f>
        <v>64435.25659999999</v>
      </c>
      <c r="G64" s="82"/>
    </row>
    <row r="65" spans="1:7" ht="15.75">
      <c r="A65" s="88">
        <v>8</v>
      </c>
      <c r="B65" s="89" t="s">
        <v>1053</v>
      </c>
      <c r="C65" s="87"/>
      <c r="D65" s="87"/>
      <c r="E65" s="133">
        <f>'8 ZIDOVI ZA RAZD. EL.OMARE'!F11</f>
        <v>0</v>
      </c>
      <c r="G65" s="48"/>
    </row>
    <row r="66" spans="1:7" ht="15.75">
      <c r="A66" s="88">
        <v>9</v>
      </c>
      <c r="B66" s="89" t="s">
        <v>421</v>
      </c>
      <c r="C66" s="87"/>
      <c r="D66" s="87"/>
      <c r="E66" s="133">
        <f>'GRADB DELA JR'!F6</f>
        <v>0</v>
      </c>
      <c r="G66" s="48"/>
    </row>
    <row r="67" spans="1:7" ht="15.75">
      <c r="A67" s="88">
        <v>10</v>
      </c>
      <c r="B67" s="89" t="s">
        <v>420</v>
      </c>
      <c r="C67" s="87"/>
      <c r="D67" s="87"/>
      <c r="E67" s="133">
        <f>'ELEKTRO DELA JR'!F6</f>
        <v>0</v>
      </c>
      <c r="G67" s="48"/>
    </row>
    <row r="68" spans="1:7" ht="15.75">
      <c r="A68" s="88"/>
      <c r="B68" s="89"/>
      <c r="C68" s="87"/>
      <c r="D68" s="87"/>
      <c r="E68" s="133"/>
      <c r="G68" s="48"/>
    </row>
    <row r="69" spans="1:7" ht="15.75">
      <c r="A69" s="88"/>
      <c r="B69" s="136"/>
      <c r="C69" s="91"/>
      <c r="D69" s="91"/>
      <c r="E69" s="134"/>
      <c r="F69" s="79"/>
      <c r="G69" s="80"/>
    </row>
    <row r="70" spans="1:7" ht="15.75">
      <c r="A70" s="87"/>
      <c r="B70" s="132" t="s">
        <v>1131</v>
      </c>
      <c r="C70" s="91"/>
      <c r="D70" s="91"/>
      <c r="E70" s="135">
        <f>SUM(E58:E65)</f>
        <v>1228070.4667</v>
      </c>
      <c r="F70" s="79"/>
      <c r="G70" s="80"/>
    </row>
    <row r="71" spans="1:7" ht="15.75">
      <c r="A71" s="87"/>
      <c r="B71" s="87" t="s">
        <v>956</v>
      </c>
      <c r="C71" s="87"/>
      <c r="D71" s="87"/>
      <c r="E71" s="135">
        <f>E70*0.22</f>
        <v>270175.502674</v>
      </c>
      <c r="G71" s="48"/>
    </row>
    <row r="72" spans="1:7" ht="15.75">
      <c r="A72" s="87"/>
      <c r="B72" s="87"/>
      <c r="C72" s="87"/>
      <c r="D72" s="87"/>
      <c r="E72" s="52"/>
      <c r="G72" s="48"/>
    </row>
    <row r="73" spans="1:7" ht="15.75">
      <c r="A73" s="87"/>
      <c r="B73" s="85" t="s">
        <v>955</v>
      </c>
      <c r="C73" s="87"/>
      <c r="D73" s="87"/>
      <c r="E73" s="133">
        <f>SUM(E70:E72)</f>
        <v>1498245.969374</v>
      </c>
      <c r="G73" s="83"/>
    </row>
    <row r="74" spans="1:7" ht="15.75">
      <c r="A74" s="88"/>
      <c r="B74" s="89"/>
      <c r="C74" s="87"/>
      <c r="D74" s="87"/>
      <c r="E74" s="87"/>
      <c r="G74" s="78"/>
    </row>
    <row r="75" spans="1:7" ht="15.75">
      <c r="A75" s="88"/>
      <c r="B75" s="89"/>
      <c r="C75" s="87"/>
      <c r="D75" s="87"/>
      <c r="E75" s="87"/>
      <c r="G75" s="78"/>
    </row>
    <row r="76" spans="1:7" ht="15.75">
      <c r="A76" s="88"/>
      <c r="B76" s="90"/>
      <c r="C76" s="87"/>
      <c r="D76" s="87"/>
      <c r="E76" s="87"/>
      <c r="G76" s="84"/>
    </row>
    <row r="77" spans="1:7" ht="15.75">
      <c r="A77" s="54"/>
      <c r="B77" s="52"/>
      <c r="E77" s="77"/>
      <c r="G77" s="84"/>
    </row>
    <row r="78" spans="1:7" ht="15.75">
      <c r="A78" s="54"/>
      <c r="B78" s="52"/>
      <c r="E78" s="77"/>
      <c r="G78" s="84"/>
    </row>
    <row r="79" ht="12.75">
      <c r="G79" s="48"/>
    </row>
    <row r="80" ht="12.75">
      <c r="G80" s="48"/>
    </row>
  </sheetData>
  <sheetProtection/>
  <mergeCells count="1">
    <mergeCell ref="B9:E9"/>
  </mergeCells>
  <printOptions/>
  <pageMargins left="0.7291666666666666"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107"/>
  <sheetViews>
    <sheetView view="pageLayout" zoomScale="0" zoomScalePageLayoutView="0" workbookViewId="0" topLeftCell="A1">
      <selection activeCell="J416" sqref="J416"/>
    </sheetView>
  </sheetViews>
  <sheetFormatPr defaultColWidth="9.00390625" defaultRowHeight="12.75"/>
  <cols>
    <col min="1" max="1" width="9.75390625" style="0" customWidth="1"/>
    <col min="2" max="2" width="38.125" style="0" customWidth="1"/>
    <col min="3" max="3" width="6.00390625" style="0" customWidth="1"/>
    <col min="4" max="4" width="11.625" style="0" customWidth="1"/>
    <col min="5" max="5" width="13.75390625" style="0" customWidth="1"/>
    <col min="6" max="6" width="14.125" style="0" customWidth="1"/>
  </cols>
  <sheetData>
    <row r="1" spans="1:6" ht="20.25">
      <c r="A1" s="21">
        <v>1</v>
      </c>
      <c r="B1" s="21" t="s">
        <v>1211</v>
      </c>
      <c r="C1" s="9"/>
      <c r="D1" s="2"/>
      <c r="E1" s="2"/>
      <c r="F1" s="2"/>
    </row>
    <row r="2" spans="1:6" ht="12.75">
      <c r="A2" s="3"/>
      <c r="B2" s="4"/>
      <c r="C2" s="5"/>
      <c r="D2" s="6"/>
      <c r="E2" s="6"/>
      <c r="F2" s="6"/>
    </row>
    <row r="3" spans="1:6" ht="15">
      <c r="A3" s="10">
        <v>1</v>
      </c>
      <c r="B3" s="92" t="s">
        <v>1212</v>
      </c>
      <c r="C3" s="5"/>
      <c r="D3" s="6"/>
      <c r="E3" s="6"/>
      <c r="F3" s="42">
        <f>F30</f>
        <v>75176.26</v>
      </c>
    </row>
    <row r="4" spans="1:6" ht="15">
      <c r="A4" s="10">
        <v>2</v>
      </c>
      <c r="B4" s="92" t="s">
        <v>1213</v>
      </c>
      <c r="C4" s="5"/>
      <c r="D4" s="6"/>
      <c r="E4" s="6"/>
      <c r="F4" s="42">
        <f>F145</f>
        <v>355874.15</v>
      </c>
    </row>
    <row r="5" spans="1:6" ht="15">
      <c r="A5" s="10">
        <v>3</v>
      </c>
      <c r="B5" s="92" t="s">
        <v>1214</v>
      </c>
      <c r="C5" s="5"/>
      <c r="D5" s="6"/>
      <c r="E5" s="6"/>
      <c r="F5" s="42">
        <f>F282</f>
        <v>15022.265</v>
      </c>
    </row>
    <row r="6" spans="1:6" ht="15">
      <c r="A6" s="10">
        <v>4</v>
      </c>
      <c r="B6" s="92" t="s">
        <v>1215</v>
      </c>
      <c r="C6" s="5"/>
      <c r="D6" s="6"/>
      <c r="E6" s="6"/>
      <c r="F6" s="42">
        <f>F362</f>
        <v>86486.265</v>
      </c>
    </row>
    <row r="7" spans="1:6" ht="15">
      <c r="A7" s="10">
        <v>5</v>
      </c>
      <c r="B7" s="92" t="s">
        <v>1216</v>
      </c>
      <c r="C7" s="5"/>
      <c r="D7" s="6"/>
      <c r="E7" s="6"/>
      <c r="F7" s="42">
        <f>F435</f>
        <v>46866.593</v>
      </c>
    </row>
    <row r="8" spans="1:6" ht="15">
      <c r="A8" s="10">
        <v>6</v>
      </c>
      <c r="B8" s="92" t="s">
        <v>1217</v>
      </c>
      <c r="C8" s="5"/>
      <c r="D8" s="6"/>
      <c r="E8" s="6"/>
      <c r="F8" s="42">
        <f>F556</f>
        <v>83860.874</v>
      </c>
    </row>
    <row r="9" spans="1:6" ht="15">
      <c r="A9" s="10">
        <v>7</v>
      </c>
      <c r="B9" s="92" t="s">
        <v>1218</v>
      </c>
      <c r="C9" s="5"/>
      <c r="D9" s="6"/>
      <c r="E9" s="6"/>
      <c r="F9" s="42">
        <f>F677</f>
        <v>141257.26</v>
      </c>
    </row>
    <row r="10" spans="1:6" ht="15">
      <c r="A10" s="10">
        <v>8</v>
      </c>
      <c r="B10" s="92" t="s">
        <v>1219</v>
      </c>
      <c r="C10" s="12"/>
      <c r="D10" s="42"/>
      <c r="E10" s="42"/>
      <c r="F10" s="42">
        <f>F753</f>
        <v>36262.54</v>
      </c>
    </row>
    <row r="11" spans="1:6" ht="15">
      <c r="A11" s="10">
        <v>9</v>
      </c>
      <c r="B11" s="92" t="s">
        <v>1220</v>
      </c>
      <c r="C11" s="12"/>
      <c r="D11" s="42"/>
      <c r="E11" s="42"/>
      <c r="F11" s="42">
        <f>F825</f>
        <v>16148.225000000002</v>
      </c>
    </row>
    <row r="12" spans="1:6" ht="15">
      <c r="A12" s="10">
        <v>10</v>
      </c>
      <c r="B12" s="92" t="s">
        <v>1221</v>
      </c>
      <c r="C12" s="12"/>
      <c r="D12" s="42"/>
      <c r="E12" s="42"/>
      <c r="F12" s="42">
        <f>F892</f>
        <v>50791.350000000006</v>
      </c>
    </row>
    <row r="13" spans="1:6" ht="15">
      <c r="A13" s="10">
        <v>11</v>
      </c>
      <c r="B13" s="92" t="s">
        <v>1222</v>
      </c>
      <c r="C13" s="12"/>
      <c r="D13" s="42"/>
      <c r="E13" s="42"/>
      <c r="F13" s="42">
        <f>F985</f>
        <v>16882.49</v>
      </c>
    </row>
    <row r="14" spans="1:6" ht="15">
      <c r="A14" s="10">
        <v>12</v>
      </c>
      <c r="B14" s="92" t="s">
        <v>1223</v>
      </c>
      <c r="C14" s="12"/>
      <c r="D14" s="42"/>
      <c r="E14" s="42"/>
      <c r="F14" s="42">
        <f>F1051</f>
        <v>56063.04</v>
      </c>
    </row>
    <row r="15" spans="1:6" ht="15">
      <c r="A15" s="10"/>
      <c r="B15" s="92" t="s">
        <v>900</v>
      </c>
      <c r="C15" s="12"/>
      <c r="D15" s="42"/>
      <c r="E15" s="42"/>
      <c r="F15" s="42">
        <f>(F3+F4+F5+F6+F7+F8+F9+F10+F11+F12+F13+F14)*0.1</f>
        <v>98069.1312</v>
      </c>
    </row>
    <row r="16" spans="1:6" ht="15">
      <c r="A16" s="10"/>
      <c r="B16" s="11"/>
      <c r="C16" s="12"/>
      <c r="D16" s="42"/>
      <c r="E16" s="42"/>
      <c r="F16" s="42"/>
    </row>
    <row r="17" spans="1:6" ht="15.75">
      <c r="A17" s="10"/>
      <c r="B17" s="15" t="s">
        <v>1224</v>
      </c>
      <c r="C17" s="13"/>
      <c r="D17" s="14"/>
      <c r="E17" s="14"/>
      <c r="F17" s="14">
        <f>SUM(F3:F16)</f>
        <v>1078760.4432</v>
      </c>
    </row>
    <row r="18" spans="1:6" ht="15.75">
      <c r="A18" s="10"/>
      <c r="C18" s="16"/>
      <c r="D18" s="17"/>
      <c r="E18" s="17"/>
      <c r="F18" s="17"/>
    </row>
    <row r="21" spans="1:2" ht="15.75">
      <c r="A21" s="103">
        <v>1</v>
      </c>
      <c r="B21" s="52" t="s">
        <v>1212</v>
      </c>
    </row>
    <row r="22" ht="12.75">
      <c r="A22" s="101"/>
    </row>
    <row r="23" spans="1:6" ht="15">
      <c r="A23" s="69" t="s">
        <v>226</v>
      </c>
      <c r="B23" s="74" t="s">
        <v>1225</v>
      </c>
      <c r="D23" s="58"/>
      <c r="E23" s="58"/>
      <c r="F23" s="70">
        <f>F52</f>
        <v>3025</v>
      </c>
    </row>
    <row r="24" spans="1:6" ht="15">
      <c r="A24" s="69" t="s">
        <v>228</v>
      </c>
      <c r="B24" s="74" t="s">
        <v>1226</v>
      </c>
      <c r="D24" s="58"/>
      <c r="E24" s="58"/>
      <c r="F24" s="70">
        <f>F67</f>
        <v>2149.77</v>
      </c>
    </row>
    <row r="25" spans="1:6" ht="15">
      <c r="A25" s="69" t="s">
        <v>229</v>
      </c>
      <c r="B25" s="74" t="str">
        <f>B69</f>
        <v>ZEMELJSKA DELA</v>
      </c>
      <c r="D25" s="58"/>
      <c r="E25" s="58"/>
      <c r="F25" s="70">
        <f>F85</f>
        <v>3836.69</v>
      </c>
    </row>
    <row r="26" spans="1:6" ht="15">
      <c r="A26" s="69" t="s">
        <v>234</v>
      </c>
      <c r="B26" s="74" t="s">
        <v>1227</v>
      </c>
      <c r="D26" s="58"/>
      <c r="E26" s="58"/>
      <c r="F26" s="70">
        <f>F105</f>
        <v>42820.1</v>
      </c>
    </row>
    <row r="27" spans="1:6" ht="15">
      <c r="A27" s="69" t="s">
        <v>235</v>
      </c>
      <c r="B27" s="74" t="s">
        <v>1228</v>
      </c>
      <c r="D27" s="58"/>
      <c r="E27" s="58"/>
      <c r="F27" s="70">
        <f>F124</f>
        <v>21779.7</v>
      </c>
    </row>
    <row r="28" spans="1:6" ht="15">
      <c r="A28" s="69" t="s">
        <v>236</v>
      </c>
      <c r="B28" s="74" t="s">
        <v>1229</v>
      </c>
      <c r="D28" s="58"/>
      <c r="E28" s="58"/>
      <c r="F28" s="70">
        <f>F132</f>
        <v>1565</v>
      </c>
    </row>
    <row r="29" spans="1:6" ht="15">
      <c r="A29" s="69"/>
      <c r="B29" s="74"/>
      <c r="D29" s="58"/>
      <c r="E29" s="58"/>
      <c r="F29" s="70"/>
    </row>
    <row r="30" spans="1:6" ht="15">
      <c r="A30" s="69"/>
      <c r="B30" s="74" t="s">
        <v>1131</v>
      </c>
      <c r="D30" s="58"/>
      <c r="E30" s="58"/>
      <c r="F30" s="70">
        <f>SUM(F23:F28)</f>
        <v>75176.26</v>
      </c>
    </row>
    <row r="31" spans="1:6" ht="15">
      <c r="A31" s="69"/>
      <c r="B31" s="74"/>
      <c r="D31" s="58"/>
      <c r="E31" s="58"/>
      <c r="F31" s="58"/>
    </row>
    <row r="32" spans="1:6" ht="15">
      <c r="A32" s="69"/>
      <c r="B32" s="74"/>
      <c r="D32" s="58"/>
      <c r="E32" s="58"/>
      <c r="F32" s="58"/>
    </row>
    <row r="33" spans="1:6" ht="15">
      <c r="A33" s="68" t="s">
        <v>226</v>
      </c>
      <c r="B33" s="74" t="s">
        <v>1225</v>
      </c>
      <c r="C33" s="60"/>
      <c r="D33" s="61"/>
      <c r="E33" s="61"/>
      <c r="F33" s="61"/>
    </row>
    <row r="34" spans="1:6" ht="14.25">
      <c r="A34" s="69"/>
      <c r="B34" s="64"/>
      <c r="C34" s="60"/>
      <c r="D34" s="61"/>
      <c r="E34" s="62"/>
      <c r="F34" s="61"/>
    </row>
    <row r="35" spans="1:6" ht="99.75">
      <c r="A35" s="69" t="s">
        <v>237</v>
      </c>
      <c r="B35" s="148" t="s">
        <v>1231</v>
      </c>
      <c r="C35" s="60" t="s">
        <v>225</v>
      </c>
      <c r="D35" s="61">
        <v>1</v>
      </c>
      <c r="E35" s="62">
        <v>250</v>
      </c>
      <c r="F35" s="61">
        <f>+E35*$D35</f>
        <v>250</v>
      </c>
    </row>
    <row r="36" spans="1:6" ht="15">
      <c r="A36" s="68"/>
      <c r="B36" s="74"/>
      <c r="C36" s="60"/>
      <c r="D36" s="61"/>
      <c r="E36" s="61"/>
      <c r="F36" s="61"/>
    </row>
    <row r="37" spans="1:6" ht="287.25">
      <c r="A37" s="69" t="s">
        <v>238</v>
      </c>
      <c r="B37" s="65" t="s">
        <v>569</v>
      </c>
      <c r="C37" s="60" t="s">
        <v>225</v>
      </c>
      <c r="D37" s="61">
        <v>1</v>
      </c>
      <c r="E37" s="62">
        <v>600</v>
      </c>
      <c r="F37" s="61">
        <f>+E37*$D37</f>
        <v>600</v>
      </c>
    </row>
    <row r="38" spans="1:6" ht="15">
      <c r="A38" s="69"/>
      <c r="B38" s="74"/>
      <c r="C38" s="60"/>
      <c r="D38" s="61"/>
      <c r="E38" s="62"/>
      <c r="F38" s="61"/>
    </row>
    <row r="39" spans="1:6" ht="256.5">
      <c r="A39" s="69" t="s">
        <v>239</v>
      </c>
      <c r="B39" s="76" t="s">
        <v>1232</v>
      </c>
      <c r="C39" s="60" t="s">
        <v>225</v>
      </c>
      <c r="D39" s="61">
        <v>1</v>
      </c>
      <c r="E39" s="62">
        <v>450</v>
      </c>
      <c r="F39" s="61">
        <f>+E39*$D39</f>
        <v>450</v>
      </c>
    </row>
    <row r="40" spans="1:6" ht="14.25">
      <c r="A40" s="69"/>
      <c r="B40" s="76"/>
      <c r="C40" s="60"/>
      <c r="D40" s="61"/>
      <c r="E40" s="61"/>
      <c r="F40" s="61"/>
    </row>
    <row r="41" spans="1:6" ht="156.75">
      <c r="A41" s="69" t="s">
        <v>240</v>
      </c>
      <c r="B41" s="76" t="s">
        <v>1233</v>
      </c>
      <c r="C41" s="60" t="s">
        <v>225</v>
      </c>
      <c r="D41" s="61">
        <v>1</v>
      </c>
      <c r="E41" s="62">
        <v>550</v>
      </c>
      <c r="F41" s="61">
        <f>+E41*$D41</f>
        <v>550</v>
      </c>
    </row>
    <row r="42" spans="1:6" ht="14.25">
      <c r="A42" s="69"/>
      <c r="B42" s="76"/>
      <c r="C42" s="60"/>
      <c r="D42" s="61"/>
      <c r="E42" s="61"/>
      <c r="F42" s="61"/>
    </row>
    <row r="43" spans="1:6" ht="242.25">
      <c r="A43" s="69" t="s">
        <v>241</v>
      </c>
      <c r="B43" s="76" t="s">
        <v>1234</v>
      </c>
      <c r="C43" s="60" t="s">
        <v>225</v>
      </c>
      <c r="D43" s="61">
        <v>1</v>
      </c>
      <c r="E43" s="62">
        <v>450</v>
      </c>
      <c r="F43" s="61">
        <f>+E43*$D43</f>
        <v>450</v>
      </c>
    </row>
    <row r="44" spans="1:6" ht="14.25">
      <c r="A44" s="69"/>
      <c r="B44" s="64"/>
      <c r="C44" s="60"/>
      <c r="D44" s="61"/>
      <c r="E44" s="61"/>
      <c r="F44" s="61"/>
    </row>
    <row r="45" spans="1:6" ht="57">
      <c r="A45" s="69" t="s">
        <v>242</v>
      </c>
      <c r="B45" s="64" t="s">
        <v>1235</v>
      </c>
      <c r="C45" s="60" t="s">
        <v>225</v>
      </c>
      <c r="D45" s="61">
        <v>1</v>
      </c>
      <c r="E45" s="62">
        <v>200</v>
      </c>
      <c r="F45" s="61">
        <f>+E45*$D45</f>
        <v>200</v>
      </c>
    </row>
    <row r="46" spans="1:6" ht="14.25">
      <c r="A46" s="69"/>
      <c r="B46" s="64"/>
      <c r="C46" s="60"/>
      <c r="D46" s="61"/>
      <c r="E46" s="61"/>
      <c r="F46" s="61"/>
    </row>
    <row r="47" spans="1:6" ht="85.5">
      <c r="A47" s="69" t="s">
        <v>243</v>
      </c>
      <c r="B47" s="64" t="s">
        <v>1236</v>
      </c>
      <c r="C47" s="60"/>
      <c r="D47" s="99">
        <v>0.05</v>
      </c>
      <c r="E47" s="61"/>
      <c r="F47" s="61">
        <f>SUM(F35:F45)*D47</f>
        <v>125</v>
      </c>
    </row>
    <row r="48" spans="1:6" ht="14.25">
      <c r="A48" s="69"/>
      <c r="B48" s="64"/>
      <c r="C48" s="60"/>
      <c r="D48" s="99"/>
      <c r="E48" s="61"/>
      <c r="F48" s="61"/>
    </row>
    <row r="49" spans="1:6" ht="71.25">
      <c r="A49" s="69" t="s">
        <v>244</v>
      </c>
      <c r="B49" s="64" t="s">
        <v>1237</v>
      </c>
      <c r="C49" s="60" t="s">
        <v>225</v>
      </c>
      <c r="D49" s="61">
        <v>1</v>
      </c>
      <c r="E49" s="62">
        <v>250</v>
      </c>
      <c r="F49" s="61">
        <f>E49*D49</f>
        <v>250</v>
      </c>
    </row>
    <row r="50" spans="1:6" ht="14.25">
      <c r="A50" s="69"/>
      <c r="B50" s="64"/>
      <c r="C50" s="60"/>
      <c r="D50" s="99"/>
      <c r="E50" s="62"/>
      <c r="F50" s="61"/>
    </row>
    <row r="51" spans="1:6" ht="114">
      <c r="A51" s="69" t="s">
        <v>245</v>
      </c>
      <c r="B51" s="76" t="s">
        <v>1238</v>
      </c>
      <c r="C51" s="60" t="s">
        <v>225</v>
      </c>
      <c r="D51" s="102">
        <v>1</v>
      </c>
      <c r="E51" s="62">
        <v>150</v>
      </c>
      <c r="F51" s="61">
        <f>E51*D51</f>
        <v>150</v>
      </c>
    </row>
    <row r="52" spans="1:6" ht="15">
      <c r="A52" s="69"/>
      <c r="B52" s="76" t="s">
        <v>1239</v>
      </c>
      <c r="C52" s="60"/>
      <c r="D52" s="61"/>
      <c r="E52" s="62"/>
      <c r="F52" s="66">
        <f>SUM(F35:F51)</f>
        <v>3025</v>
      </c>
    </row>
    <row r="53" spans="1:6" ht="14.25">
      <c r="A53" s="69"/>
      <c r="B53" s="76"/>
      <c r="C53" s="60"/>
      <c r="D53" s="61"/>
      <c r="E53" s="62"/>
      <c r="F53" s="61"/>
    </row>
    <row r="54" spans="1:6" ht="15">
      <c r="A54" s="68" t="s">
        <v>228</v>
      </c>
      <c r="B54" s="76" t="s">
        <v>1226</v>
      </c>
      <c r="C54" s="60"/>
      <c r="D54" s="61"/>
      <c r="E54" s="62"/>
      <c r="F54" s="61"/>
    </row>
    <row r="55" spans="1:6" ht="14.25">
      <c r="A55" s="69"/>
      <c r="B55" s="64"/>
      <c r="C55" s="60"/>
      <c r="D55" s="61"/>
      <c r="E55" s="62"/>
      <c r="F55" s="61"/>
    </row>
    <row r="56" spans="1:6" ht="57">
      <c r="A56" s="69" t="s">
        <v>246</v>
      </c>
      <c r="B56" s="64" t="s">
        <v>1240</v>
      </c>
      <c r="C56" s="60" t="s">
        <v>1130</v>
      </c>
      <c r="D56" s="61">
        <v>15</v>
      </c>
      <c r="E56" s="62">
        <v>2.2</v>
      </c>
      <c r="F56" s="61">
        <f>+E56*$D56</f>
        <v>33</v>
      </c>
    </row>
    <row r="57" spans="1:6" ht="14.25">
      <c r="A57" s="69"/>
      <c r="B57" s="64"/>
      <c r="C57" s="60"/>
      <c r="D57" s="61"/>
      <c r="E57" s="62"/>
      <c r="F57" s="61"/>
    </row>
    <row r="58" spans="1:6" ht="99.75">
      <c r="A58" s="69" t="s">
        <v>247</v>
      </c>
      <c r="B58" s="64" t="s">
        <v>1241</v>
      </c>
      <c r="C58" s="60" t="s">
        <v>570</v>
      </c>
      <c r="D58" s="61">
        <v>437</v>
      </c>
      <c r="E58" s="62">
        <v>2.4</v>
      </c>
      <c r="F58" s="61">
        <f>+E58*$D58</f>
        <v>1048.8</v>
      </c>
    </row>
    <row r="59" spans="1:6" ht="14.25">
      <c r="A59" s="69"/>
      <c r="B59" s="76"/>
      <c r="C59" s="60"/>
      <c r="D59" s="61"/>
      <c r="E59" s="62"/>
      <c r="F59" s="61"/>
    </row>
    <row r="60" spans="1:6" ht="128.25">
      <c r="A60" s="69" t="s">
        <v>248</v>
      </c>
      <c r="B60" s="76" t="s">
        <v>1242</v>
      </c>
      <c r="C60" s="60" t="s">
        <v>570</v>
      </c>
      <c r="D60" s="61">
        <v>51</v>
      </c>
      <c r="E60" s="62">
        <v>8</v>
      </c>
      <c r="F60" s="61">
        <f>+E60*$D60</f>
        <v>408</v>
      </c>
    </row>
    <row r="61" spans="1:6" ht="14.25">
      <c r="A61" s="69"/>
      <c r="B61" s="64"/>
      <c r="C61" s="60"/>
      <c r="D61" s="61"/>
      <c r="E61" s="62"/>
      <c r="F61" s="61"/>
    </row>
    <row r="62" spans="1:6" ht="159">
      <c r="A62" s="69" t="s">
        <v>258</v>
      </c>
      <c r="B62" s="76" t="s">
        <v>571</v>
      </c>
      <c r="C62" s="60" t="s">
        <v>572</v>
      </c>
      <c r="D62" s="61">
        <v>1.8</v>
      </c>
      <c r="E62" s="62">
        <v>32</v>
      </c>
      <c r="F62" s="61">
        <f>+E62*$D62</f>
        <v>57.6</v>
      </c>
    </row>
    <row r="63" spans="1:6" ht="14.25">
      <c r="A63" s="69"/>
      <c r="B63" s="64"/>
      <c r="C63" s="60"/>
      <c r="D63" s="61"/>
      <c r="E63" s="62"/>
      <c r="F63" s="61"/>
    </row>
    <row r="64" spans="1:6" ht="73.5">
      <c r="A64" s="69" t="s">
        <v>249</v>
      </c>
      <c r="B64" s="64" t="s">
        <v>573</v>
      </c>
      <c r="C64" s="60" t="s">
        <v>225</v>
      </c>
      <c r="D64" s="61">
        <v>1</v>
      </c>
      <c r="E64" s="62">
        <v>500</v>
      </c>
      <c r="F64" s="61">
        <f>E64*D64</f>
        <v>500</v>
      </c>
    </row>
    <row r="65" spans="1:6" ht="14.25">
      <c r="A65" s="69"/>
      <c r="B65" s="64"/>
      <c r="C65" s="60"/>
      <c r="D65" s="61"/>
      <c r="E65" s="62"/>
      <c r="F65" s="61"/>
    </row>
    <row r="66" spans="1:6" ht="85.5">
      <c r="A66" s="69" t="s">
        <v>257</v>
      </c>
      <c r="B66" s="64" t="s">
        <v>1243</v>
      </c>
      <c r="C66" s="60"/>
      <c r="D66" s="61">
        <v>0.05</v>
      </c>
      <c r="E66" s="62"/>
      <c r="F66" s="61">
        <f>SUM(F56:F64)*D66</f>
        <v>102.37</v>
      </c>
    </row>
    <row r="67" spans="1:6" ht="15">
      <c r="A67" s="69"/>
      <c r="B67" s="74" t="s">
        <v>1244</v>
      </c>
      <c r="C67" s="60"/>
      <c r="D67" s="61"/>
      <c r="E67" s="62"/>
      <c r="F67" s="66">
        <f>SUM(F56:F66)</f>
        <v>2149.77</v>
      </c>
    </row>
    <row r="68" spans="1:6" ht="14.25">
      <c r="A68" s="69"/>
      <c r="B68" s="64"/>
      <c r="C68" s="60"/>
      <c r="D68" s="61"/>
      <c r="E68" s="62"/>
      <c r="F68" s="61"/>
    </row>
    <row r="69" spans="1:6" ht="15">
      <c r="A69" s="68" t="s">
        <v>229</v>
      </c>
      <c r="B69" s="74" t="s">
        <v>1245</v>
      </c>
      <c r="C69" s="60"/>
      <c r="D69" s="61"/>
      <c r="E69" s="62"/>
      <c r="F69" s="61"/>
    </row>
    <row r="70" spans="1:6" ht="57">
      <c r="A70" s="69" t="s">
        <v>259</v>
      </c>
      <c r="B70" s="64" t="s">
        <v>1246</v>
      </c>
      <c r="C70" s="60"/>
      <c r="D70" s="61"/>
      <c r="E70" s="62"/>
      <c r="F70" s="61"/>
    </row>
    <row r="71" spans="1:6" ht="16.5">
      <c r="A71" s="69"/>
      <c r="B71" s="64" t="s">
        <v>1247</v>
      </c>
      <c r="C71" s="60" t="s">
        <v>572</v>
      </c>
      <c r="D71" s="61">
        <v>219</v>
      </c>
      <c r="E71" s="62">
        <v>4.75</v>
      </c>
      <c r="F71" s="61">
        <f>+E71*$D71</f>
        <v>1040.25</v>
      </c>
    </row>
    <row r="72" spans="1:6" ht="16.5">
      <c r="A72" s="69"/>
      <c r="B72" s="64" t="s">
        <v>1248</v>
      </c>
      <c r="C72" s="60" t="s">
        <v>572</v>
      </c>
      <c r="D72" s="61">
        <v>24.5</v>
      </c>
      <c r="E72" s="62">
        <v>5.52</v>
      </c>
      <c r="F72" s="61">
        <f>+E72*$D72</f>
        <v>135.23999999999998</v>
      </c>
    </row>
    <row r="73" spans="1:6" ht="14.25">
      <c r="A73" s="69"/>
      <c r="B73" s="64"/>
      <c r="C73" s="60"/>
      <c r="D73" s="61"/>
      <c r="E73" s="62"/>
      <c r="F73" s="61"/>
    </row>
    <row r="74" spans="1:6" ht="85.5">
      <c r="A74" s="69" t="s">
        <v>260</v>
      </c>
      <c r="B74" s="64" t="s">
        <v>1249</v>
      </c>
      <c r="C74" s="60"/>
      <c r="D74" s="61"/>
      <c r="E74" s="62"/>
      <c r="F74" s="61"/>
    </row>
    <row r="75" spans="1:6" ht="16.5">
      <c r="A75" s="69"/>
      <c r="B75" s="64" t="s">
        <v>1250</v>
      </c>
      <c r="C75" s="60" t="s">
        <v>572</v>
      </c>
      <c r="D75" s="61">
        <v>6</v>
      </c>
      <c r="E75" s="62">
        <v>4.75</v>
      </c>
      <c r="F75" s="61">
        <f>+E75*$D75</f>
        <v>28.5</v>
      </c>
    </row>
    <row r="76" spans="1:6" ht="16.5">
      <c r="A76" s="69"/>
      <c r="B76" s="64" t="s">
        <v>1251</v>
      </c>
      <c r="C76" s="60" t="s">
        <v>572</v>
      </c>
      <c r="D76" s="61">
        <v>9</v>
      </c>
      <c r="E76" s="62">
        <v>5.52</v>
      </c>
      <c r="F76" s="61">
        <f>+E76*$D76</f>
        <v>49.67999999999999</v>
      </c>
    </row>
    <row r="77" spans="1:6" ht="14.25">
      <c r="A77" s="69"/>
      <c r="B77" s="64"/>
      <c r="C77" s="60"/>
      <c r="D77" s="61"/>
      <c r="E77" s="62"/>
      <c r="F77" s="61"/>
    </row>
    <row r="78" spans="1:6" ht="57">
      <c r="A78" s="69" t="s">
        <v>261</v>
      </c>
      <c r="B78" s="64" t="s">
        <v>1252</v>
      </c>
      <c r="C78" s="60" t="s">
        <v>570</v>
      </c>
      <c r="D78" s="61">
        <v>463</v>
      </c>
      <c r="E78" s="62">
        <v>0.4</v>
      </c>
      <c r="F78" s="61">
        <f>+E78*$D78</f>
        <v>185.20000000000002</v>
      </c>
    </row>
    <row r="79" spans="1:6" ht="14.25">
      <c r="A79" s="69"/>
      <c r="B79" s="64"/>
      <c r="C79" s="60"/>
      <c r="D79" s="61"/>
      <c r="E79" s="62"/>
      <c r="F79" s="61"/>
    </row>
    <row r="80" spans="1:6" ht="85.5">
      <c r="A80" s="69" t="s">
        <v>262</v>
      </c>
      <c r="B80" s="64" t="s">
        <v>1253</v>
      </c>
      <c r="C80" s="60" t="s">
        <v>572</v>
      </c>
      <c r="D80" s="61">
        <v>12.4</v>
      </c>
      <c r="E80" s="62">
        <v>16.8</v>
      </c>
      <c r="F80" s="61">
        <f>+E80*$D80</f>
        <v>208.32000000000002</v>
      </c>
    </row>
    <row r="81" spans="1:6" ht="14.25">
      <c r="A81" s="69"/>
      <c r="B81" s="64"/>
      <c r="C81" s="60"/>
      <c r="D81" s="61"/>
      <c r="E81" s="62"/>
      <c r="F81" s="61"/>
    </row>
    <row r="82" spans="1:6" ht="85.5">
      <c r="A82" s="69" t="s">
        <v>263</v>
      </c>
      <c r="B82" s="64" t="s">
        <v>1254</v>
      </c>
      <c r="C82" s="60" t="s">
        <v>572</v>
      </c>
      <c r="D82" s="61">
        <f>ROUND(0.2*D78*1.02,1)</f>
        <v>94.5</v>
      </c>
      <c r="E82" s="62">
        <v>16.8</v>
      </c>
      <c r="F82" s="61">
        <f>+E82*$D82</f>
        <v>1587.6000000000001</v>
      </c>
    </row>
    <row r="83" spans="1:6" ht="14.25">
      <c r="A83" s="69"/>
      <c r="B83" s="64"/>
      <c r="C83" s="60"/>
      <c r="D83" s="61"/>
      <c r="E83" s="62"/>
      <c r="F83" s="61"/>
    </row>
    <row r="84" spans="1:6" ht="85.5">
      <c r="A84" s="69" t="s">
        <v>264</v>
      </c>
      <c r="B84" s="64" t="s">
        <v>1255</v>
      </c>
      <c r="C84" s="60" t="s">
        <v>570</v>
      </c>
      <c r="D84" s="61">
        <f>D78</f>
        <v>463</v>
      </c>
      <c r="E84" s="62">
        <v>1.3</v>
      </c>
      <c r="F84" s="61">
        <f>+E84*$D84</f>
        <v>601.9</v>
      </c>
    </row>
    <row r="85" spans="1:6" ht="15">
      <c r="A85" s="69"/>
      <c r="B85" s="74" t="s">
        <v>1256</v>
      </c>
      <c r="C85" s="60"/>
      <c r="D85" s="61"/>
      <c r="E85" s="62"/>
      <c r="F85" s="66">
        <f>SUM(F71:F84)</f>
        <v>3836.69</v>
      </c>
    </row>
    <row r="86" spans="1:6" ht="14.25">
      <c r="A86" s="69"/>
      <c r="B86" s="64"/>
      <c r="C86" s="60"/>
      <c r="D86" s="61"/>
      <c r="E86" s="62"/>
      <c r="F86" s="61"/>
    </row>
    <row r="87" spans="1:6" ht="15">
      <c r="A87" s="68" t="s">
        <v>234</v>
      </c>
      <c r="B87" s="74" t="s">
        <v>1227</v>
      </c>
      <c r="C87" s="60"/>
      <c r="D87" s="61"/>
      <c r="E87" s="62"/>
      <c r="F87" s="61"/>
    </row>
    <row r="88" spans="1:6" ht="14.25">
      <c r="A88" s="69"/>
      <c r="B88" s="64"/>
      <c r="C88" s="60"/>
      <c r="D88" s="61"/>
      <c r="E88" s="62"/>
      <c r="F88" s="61"/>
    </row>
    <row r="89" spans="1:6" ht="42.75">
      <c r="A89" s="69" t="s">
        <v>275</v>
      </c>
      <c r="B89" s="64" t="s">
        <v>1257</v>
      </c>
      <c r="C89" s="60"/>
      <c r="D89" s="61"/>
      <c r="E89" s="62"/>
      <c r="F89" s="61"/>
    </row>
    <row r="90" spans="1:6" ht="228">
      <c r="A90" s="69"/>
      <c r="B90" s="76" t="s">
        <v>1258</v>
      </c>
      <c r="C90" s="60" t="s">
        <v>572</v>
      </c>
      <c r="D90" s="61">
        <f>ROUND(0.15*D78*1.02,1)</f>
        <v>70.8</v>
      </c>
      <c r="E90" s="62">
        <v>98.25</v>
      </c>
      <c r="F90" s="61">
        <f>+E90*$D90</f>
        <v>6956.099999999999</v>
      </c>
    </row>
    <row r="91" spans="1:6" ht="14.25">
      <c r="A91" s="69"/>
      <c r="B91" s="64"/>
      <c r="C91" s="60"/>
      <c r="D91" s="61"/>
      <c r="E91" s="62"/>
      <c r="F91" s="61"/>
    </row>
    <row r="92" spans="1:6" ht="128.25">
      <c r="A92" s="69" t="s">
        <v>276</v>
      </c>
      <c r="B92" s="76" t="s">
        <v>1259</v>
      </c>
      <c r="C92" s="60" t="s">
        <v>570</v>
      </c>
      <c r="D92" s="61">
        <v>90</v>
      </c>
      <c r="E92" s="62">
        <v>190</v>
      </c>
      <c r="F92" s="61">
        <f>+E92*$D92</f>
        <v>17100</v>
      </c>
    </row>
    <row r="93" spans="1:6" ht="14.25">
      <c r="A93" s="69"/>
      <c r="B93" s="64"/>
      <c r="C93" s="60"/>
      <c r="D93" s="61"/>
      <c r="E93" s="62"/>
      <c r="F93" s="61"/>
    </row>
    <row r="94" spans="1:6" ht="128.25">
      <c r="A94" s="69" t="s">
        <v>277</v>
      </c>
      <c r="B94" s="76" t="s">
        <v>417</v>
      </c>
      <c r="C94" s="60" t="s">
        <v>570</v>
      </c>
      <c r="D94" s="61">
        <v>8.6</v>
      </c>
      <c r="E94" s="62">
        <v>240</v>
      </c>
      <c r="F94" s="61">
        <f>+E94*$D94</f>
        <v>2064</v>
      </c>
    </row>
    <row r="95" spans="1:6" ht="14.25">
      <c r="A95" s="69"/>
      <c r="B95" s="76"/>
      <c r="C95" s="60"/>
      <c r="D95" s="61"/>
      <c r="E95" s="62"/>
      <c r="F95" s="61"/>
    </row>
    <row r="96" spans="1:6" ht="185.25">
      <c r="A96" s="69" t="s">
        <v>278</v>
      </c>
      <c r="B96" s="65" t="s">
        <v>415</v>
      </c>
      <c r="C96" s="60" t="s">
        <v>570</v>
      </c>
      <c r="D96" s="61">
        <v>39.6</v>
      </c>
      <c r="E96" s="62">
        <v>190</v>
      </c>
      <c r="F96" s="61">
        <f>+E96*$D96</f>
        <v>7524</v>
      </c>
    </row>
    <row r="97" spans="1:6" ht="14.25">
      <c r="A97" s="69"/>
      <c r="B97" s="76"/>
      <c r="C97" s="60"/>
      <c r="D97" s="61"/>
      <c r="E97" s="62"/>
      <c r="F97" s="61"/>
    </row>
    <row r="98" spans="1:6" ht="173.25">
      <c r="A98" s="69" t="s">
        <v>279</v>
      </c>
      <c r="B98" s="76" t="s">
        <v>416</v>
      </c>
      <c r="C98" s="60" t="s">
        <v>225</v>
      </c>
      <c r="D98" s="61">
        <v>1</v>
      </c>
      <c r="E98" s="62">
        <v>1500</v>
      </c>
      <c r="F98" s="61">
        <f>+E98*$D98</f>
        <v>1500</v>
      </c>
    </row>
    <row r="99" spans="1:6" ht="14.25">
      <c r="A99" s="69"/>
      <c r="B99" s="64"/>
      <c r="C99" s="60"/>
      <c r="D99" s="61"/>
      <c r="E99" s="62"/>
      <c r="F99" s="61"/>
    </row>
    <row r="100" spans="1:6" ht="99.75">
      <c r="A100" s="69" t="s">
        <v>280</v>
      </c>
      <c r="B100" s="64" t="s">
        <v>418</v>
      </c>
      <c r="C100" s="60" t="s">
        <v>570</v>
      </c>
      <c r="D100" s="61">
        <v>309.3</v>
      </c>
      <c r="E100" s="62">
        <v>20</v>
      </c>
      <c r="F100" s="61">
        <f>+E100*$D100</f>
        <v>6186</v>
      </c>
    </row>
    <row r="101" spans="1:6" ht="14.25">
      <c r="A101" s="69"/>
      <c r="B101" s="64"/>
      <c r="C101" s="60"/>
      <c r="D101" s="61"/>
      <c r="E101" s="62"/>
      <c r="F101" s="61"/>
    </row>
    <row r="102" spans="1:6" ht="28.5">
      <c r="A102" s="69" t="s">
        <v>281</v>
      </c>
      <c r="B102" s="64" t="s">
        <v>1263</v>
      </c>
      <c r="C102" s="60" t="s">
        <v>1130</v>
      </c>
      <c r="D102" s="61">
        <v>173</v>
      </c>
      <c r="E102" s="62">
        <v>2</v>
      </c>
      <c r="F102" s="61">
        <f>+E102*$D102</f>
        <v>346</v>
      </c>
    </row>
    <row r="103" spans="1:6" ht="14.25">
      <c r="A103" s="69"/>
      <c r="B103" s="76"/>
      <c r="C103" s="60"/>
      <c r="D103" s="61"/>
      <c r="E103" s="62"/>
      <c r="F103" s="61"/>
    </row>
    <row r="104" spans="1:6" ht="128.25">
      <c r="A104" s="69" t="s">
        <v>282</v>
      </c>
      <c r="B104" s="76" t="s">
        <v>559</v>
      </c>
      <c r="C104" s="60" t="s">
        <v>570</v>
      </c>
      <c r="D104" s="61">
        <f>ROUND(D102*0.3,0)</f>
        <v>52</v>
      </c>
      <c r="E104" s="62">
        <v>22</v>
      </c>
      <c r="F104" s="61">
        <f>+E104*$D104</f>
        <v>1144</v>
      </c>
    </row>
    <row r="105" spans="1:6" ht="15">
      <c r="A105" s="69"/>
      <c r="B105" s="74" t="s">
        <v>1227</v>
      </c>
      <c r="C105" s="60"/>
      <c r="D105" s="61"/>
      <c r="E105" s="62"/>
      <c r="F105" s="66">
        <f>SUM(F88:F104)</f>
        <v>42820.1</v>
      </c>
    </row>
    <row r="106" spans="1:6" ht="15">
      <c r="A106" s="69"/>
      <c r="B106" s="74"/>
      <c r="C106" s="60"/>
      <c r="D106" s="61"/>
      <c r="E106" s="62"/>
      <c r="F106" s="66"/>
    </row>
    <row r="107" spans="1:6" ht="15">
      <c r="A107" s="68" t="s">
        <v>235</v>
      </c>
      <c r="B107" s="74" t="s">
        <v>1228</v>
      </c>
      <c r="C107" s="60"/>
      <c r="D107" s="61"/>
      <c r="E107" s="62"/>
      <c r="F107" s="66"/>
    </row>
    <row r="108" spans="1:6" ht="15">
      <c r="A108" s="69"/>
      <c r="B108" s="74"/>
      <c r="C108" s="60"/>
      <c r="D108" s="61"/>
      <c r="E108" s="62"/>
      <c r="F108" s="66"/>
    </row>
    <row r="109" spans="1:6" ht="28.5">
      <c r="A109" s="69" t="s">
        <v>283</v>
      </c>
      <c r="B109" s="64" t="s">
        <v>560</v>
      </c>
      <c r="C109" s="60" t="s">
        <v>224</v>
      </c>
      <c r="D109" s="61">
        <v>6</v>
      </c>
      <c r="E109" s="62">
        <v>11.5</v>
      </c>
      <c r="F109" s="61">
        <f>+E109*$D109</f>
        <v>69</v>
      </c>
    </row>
    <row r="110" spans="1:6" ht="15">
      <c r="A110" s="69"/>
      <c r="B110" s="74"/>
      <c r="C110" s="60"/>
      <c r="D110" s="61"/>
      <c r="E110" s="62"/>
      <c r="F110" s="61"/>
    </row>
    <row r="111" spans="1:6" ht="57">
      <c r="A111" s="69" t="s">
        <v>284</v>
      </c>
      <c r="B111" s="64" t="s">
        <v>561</v>
      </c>
      <c r="C111" s="72" t="s">
        <v>570</v>
      </c>
      <c r="D111" s="61">
        <v>4.6</v>
      </c>
      <c r="E111" s="62">
        <v>17</v>
      </c>
      <c r="F111" s="61">
        <f>+E111*$D111</f>
        <v>78.19999999999999</v>
      </c>
    </row>
    <row r="112" spans="1:6" ht="14.25">
      <c r="A112" s="69"/>
      <c r="B112" s="64"/>
      <c r="C112" s="60"/>
      <c r="D112" s="61"/>
      <c r="E112" s="62"/>
      <c r="F112" s="61"/>
    </row>
    <row r="113" spans="1:6" ht="71.25">
      <c r="A113" s="69" t="s">
        <v>285</v>
      </c>
      <c r="B113" s="64" t="s">
        <v>562</v>
      </c>
      <c r="C113" s="72" t="s">
        <v>570</v>
      </c>
      <c r="D113" s="61">
        <v>17.5</v>
      </c>
      <c r="E113" s="62">
        <v>17</v>
      </c>
      <c r="F113" s="61">
        <f>+E113*$D113</f>
        <v>297.5</v>
      </c>
    </row>
    <row r="114" spans="1:6" ht="15">
      <c r="A114" s="69"/>
      <c r="B114" s="74"/>
      <c r="C114" s="60"/>
      <c r="D114" s="61"/>
      <c r="E114" s="62"/>
      <c r="F114" s="61"/>
    </row>
    <row r="115" spans="1:6" ht="45">
      <c r="A115" s="69" t="s">
        <v>286</v>
      </c>
      <c r="B115" s="64" t="s">
        <v>574</v>
      </c>
      <c r="C115" s="72" t="s">
        <v>572</v>
      </c>
      <c r="D115" s="61">
        <v>0.9</v>
      </c>
      <c r="E115" s="62">
        <v>80</v>
      </c>
      <c r="F115" s="61">
        <f>+E115*$D115</f>
        <v>72</v>
      </c>
    </row>
    <row r="116" spans="1:6" ht="14.25">
      <c r="A116" s="69"/>
      <c r="B116" s="64"/>
      <c r="C116" s="60"/>
      <c r="D116" s="61"/>
      <c r="E116" s="62"/>
      <c r="F116" s="61"/>
    </row>
    <row r="117" spans="1:6" ht="45">
      <c r="A117" s="69" t="s">
        <v>287</v>
      </c>
      <c r="B117" s="64" t="s">
        <v>575</v>
      </c>
      <c r="C117" s="72" t="s">
        <v>572</v>
      </c>
      <c r="D117" s="61">
        <v>2</v>
      </c>
      <c r="E117" s="62">
        <v>90</v>
      </c>
      <c r="F117" s="61">
        <f>+E117*$D117</f>
        <v>180</v>
      </c>
    </row>
    <row r="118" spans="1:6" ht="14.25">
      <c r="A118" s="69"/>
      <c r="B118" s="64"/>
      <c r="C118" s="60"/>
      <c r="D118" s="61"/>
      <c r="E118" s="62"/>
      <c r="F118" s="61"/>
    </row>
    <row r="119" spans="1:6" ht="45">
      <c r="A119" s="69" t="s">
        <v>288</v>
      </c>
      <c r="B119" s="64" t="s">
        <v>576</v>
      </c>
      <c r="C119" s="72" t="s">
        <v>572</v>
      </c>
      <c r="D119" s="61">
        <v>1.8</v>
      </c>
      <c r="E119" s="62">
        <v>90</v>
      </c>
      <c r="F119" s="61">
        <f>+E119*$D119</f>
        <v>162</v>
      </c>
    </row>
    <row r="120" spans="1:6" ht="14.25">
      <c r="A120" s="69"/>
      <c r="B120" s="64"/>
      <c r="C120" s="60"/>
      <c r="D120" s="61"/>
      <c r="E120" s="62"/>
      <c r="F120" s="61"/>
    </row>
    <row r="121" spans="1:6" ht="28.5">
      <c r="A121" s="69" t="s">
        <v>289</v>
      </c>
      <c r="B121" s="64" t="s">
        <v>563</v>
      </c>
      <c r="C121" s="60" t="s">
        <v>564</v>
      </c>
      <c r="D121" s="61">
        <v>230</v>
      </c>
      <c r="E121" s="62">
        <v>90</v>
      </c>
      <c r="F121" s="61">
        <f>+E121*$D121</f>
        <v>20700</v>
      </c>
    </row>
    <row r="122" spans="1:6" ht="14.25">
      <c r="A122" s="69"/>
      <c r="B122" s="64"/>
      <c r="C122" s="60"/>
      <c r="D122" s="61"/>
      <c r="E122" s="62"/>
      <c r="F122" s="61"/>
    </row>
    <row r="123" spans="1:6" ht="85.5">
      <c r="A123" s="69" t="s">
        <v>290</v>
      </c>
      <c r="B123" s="64" t="s">
        <v>565</v>
      </c>
      <c r="C123" s="60" t="s">
        <v>572</v>
      </c>
      <c r="D123" s="61">
        <v>1.3</v>
      </c>
      <c r="E123" s="62">
        <v>170</v>
      </c>
      <c r="F123" s="61">
        <f>+E123*$D123</f>
        <v>221</v>
      </c>
    </row>
    <row r="124" spans="1:6" ht="30">
      <c r="A124" s="69"/>
      <c r="B124" s="74" t="s">
        <v>566</v>
      </c>
      <c r="C124" s="60"/>
      <c r="D124" s="61"/>
      <c r="E124" s="62"/>
      <c r="F124" s="66">
        <f>SUM(F109:F123)</f>
        <v>21779.7</v>
      </c>
    </row>
    <row r="125" spans="1:6" ht="15">
      <c r="A125" s="69"/>
      <c r="B125" s="74"/>
      <c r="C125" s="60"/>
      <c r="D125" s="61"/>
      <c r="E125" s="62"/>
      <c r="F125" s="61"/>
    </row>
    <row r="126" spans="1:6" ht="15">
      <c r="A126" s="68" t="s">
        <v>236</v>
      </c>
      <c r="B126" s="74" t="s">
        <v>1229</v>
      </c>
      <c r="C126" s="60"/>
      <c r="D126" s="61"/>
      <c r="E126" s="62"/>
      <c r="F126" s="61"/>
    </row>
    <row r="127" spans="1:6" ht="14.25">
      <c r="A127" s="69"/>
      <c r="B127" s="71"/>
      <c r="C127" s="60"/>
      <c r="D127" s="61"/>
      <c r="E127" s="62"/>
      <c r="F127" s="61"/>
    </row>
    <row r="128" spans="1:6" ht="28.5">
      <c r="A128" s="69" t="s">
        <v>222</v>
      </c>
      <c r="B128" s="64" t="s">
        <v>567</v>
      </c>
      <c r="C128" s="60" t="s">
        <v>224</v>
      </c>
      <c r="D128" s="61">
        <v>1</v>
      </c>
      <c r="E128" s="62">
        <v>65</v>
      </c>
      <c r="F128" s="61">
        <f>+E128*$D128</f>
        <v>65</v>
      </c>
    </row>
    <row r="129" spans="1:6" ht="14.25">
      <c r="A129" s="69"/>
      <c r="B129" s="71"/>
      <c r="C129" s="60"/>
      <c r="D129" s="61"/>
      <c r="E129" s="62"/>
      <c r="F129" s="61"/>
    </row>
    <row r="130" spans="1:6" ht="250.5" customHeight="1">
      <c r="A130" s="69" t="s">
        <v>223</v>
      </c>
      <c r="B130" s="65" t="s">
        <v>413</v>
      </c>
      <c r="C130" s="60" t="s">
        <v>1130</v>
      </c>
      <c r="D130" s="61">
        <v>6</v>
      </c>
      <c r="E130" s="62">
        <v>250</v>
      </c>
      <c r="F130" s="61">
        <f>+E130*$D130</f>
        <v>1500</v>
      </c>
    </row>
    <row r="131" spans="1:6" ht="14.25">
      <c r="A131" s="69"/>
      <c r="B131" s="64"/>
      <c r="C131" s="60"/>
      <c r="D131" s="61"/>
      <c r="E131" s="62"/>
      <c r="F131" s="61"/>
    </row>
    <row r="132" spans="1:6" ht="15">
      <c r="A132" s="69"/>
      <c r="B132" s="74" t="s">
        <v>568</v>
      </c>
      <c r="C132" s="60"/>
      <c r="D132" s="61"/>
      <c r="E132" s="61"/>
      <c r="F132" s="66">
        <f>SUM(F127:F131)</f>
        <v>1565</v>
      </c>
    </row>
    <row r="136" spans="1:2" ht="15.75">
      <c r="A136" s="103">
        <v>2</v>
      </c>
      <c r="B136" s="52" t="s">
        <v>1213</v>
      </c>
    </row>
    <row r="138" spans="1:6" ht="15">
      <c r="A138" s="105" t="s">
        <v>1132</v>
      </c>
      <c r="B138" s="74" t="s">
        <v>1225</v>
      </c>
      <c r="C138" s="104"/>
      <c r="D138" s="58"/>
      <c r="E138" s="58"/>
      <c r="F138" s="58">
        <f>F167</f>
        <v>3080</v>
      </c>
    </row>
    <row r="139" spans="1:6" ht="15">
      <c r="A139" s="105" t="s">
        <v>592</v>
      </c>
      <c r="B139" s="74" t="s">
        <v>1226</v>
      </c>
      <c r="C139" s="104"/>
      <c r="D139" s="58"/>
      <c r="E139" s="58"/>
      <c r="F139" s="58">
        <f>F185</f>
        <v>3155.88</v>
      </c>
    </row>
    <row r="140" spans="1:6" ht="15">
      <c r="A140" s="105" t="s">
        <v>593</v>
      </c>
      <c r="B140" s="74" t="str">
        <f>B187</f>
        <v>ZEMELJSKA DELA</v>
      </c>
      <c r="C140" s="104"/>
      <c r="D140" s="58"/>
      <c r="E140" s="58"/>
      <c r="F140" s="58">
        <f>F200</f>
        <v>8613.92</v>
      </c>
    </row>
    <row r="141" spans="1:6" ht="15">
      <c r="A141" s="105" t="s">
        <v>594</v>
      </c>
      <c r="B141" s="74" t="s">
        <v>1227</v>
      </c>
      <c r="C141" s="104"/>
      <c r="D141" s="58"/>
      <c r="E141" s="58"/>
      <c r="F141" s="58">
        <f>F221</f>
        <v>222953.85</v>
      </c>
    </row>
    <row r="142" spans="1:6" ht="15">
      <c r="A142" s="105" t="s">
        <v>595</v>
      </c>
      <c r="B142" s="74" t="s">
        <v>1228</v>
      </c>
      <c r="C142" s="104"/>
      <c r="D142" s="58"/>
      <c r="E142" s="58"/>
      <c r="F142" s="58">
        <f>F253</f>
        <v>110127.5</v>
      </c>
    </row>
    <row r="143" spans="1:6" ht="15">
      <c r="A143" s="105" t="s">
        <v>596</v>
      </c>
      <c r="B143" s="74" t="s">
        <v>1229</v>
      </c>
      <c r="C143" s="104"/>
      <c r="D143" s="58"/>
      <c r="E143" s="58"/>
      <c r="F143" s="58">
        <f>F267</f>
        <v>7943</v>
      </c>
    </row>
    <row r="144" spans="1:6" ht="15">
      <c r="A144" s="98"/>
      <c r="B144" s="74"/>
      <c r="C144" s="104"/>
      <c r="D144" s="58"/>
      <c r="E144" s="58"/>
      <c r="F144" s="58"/>
    </row>
    <row r="145" spans="1:6" ht="15">
      <c r="A145" s="98"/>
      <c r="B145" s="74" t="s">
        <v>1131</v>
      </c>
      <c r="C145" s="104"/>
      <c r="D145" s="58"/>
      <c r="E145" s="58"/>
      <c r="F145" s="58">
        <f>SUM(F138:F144)</f>
        <v>355874.15</v>
      </c>
    </row>
    <row r="146" spans="1:6" ht="15">
      <c r="A146" s="98"/>
      <c r="B146" s="74"/>
      <c r="C146" s="104"/>
      <c r="D146" s="58"/>
      <c r="E146" s="58"/>
      <c r="F146" s="58"/>
    </row>
    <row r="147" spans="1:6" ht="15">
      <c r="A147" s="68" t="s">
        <v>1132</v>
      </c>
      <c r="B147" s="74" t="s">
        <v>1225</v>
      </c>
      <c r="C147" s="60"/>
      <c r="D147" s="61"/>
      <c r="E147" s="61"/>
      <c r="F147" s="61"/>
    </row>
    <row r="148" spans="1:6" ht="14.25">
      <c r="A148" s="69"/>
      <c r="B148" s="64"/>
      <c r="C148" s="60"/>
      <c r="D148" s="61"/>
      <c r="E148" s="62"/>
      <c r="F148" s="61"/>
    </row>
    <row r="149" spans="1:6" ht="99.75">
      <c r="A149" s="69" t="s">
        <v>1133</v>
      </c>
      <c r="B149" s="65" t="s">
        <v>1231</v>
      </c>
      <c r="C149" s="60" t="s">
        <v>225</v>
      </c>
      <c r="D149" s="61">
        <v>1</v>
      </c>
      <c r="E149" s="62">
        <v>250</v>
      </c>
      <c r="F149" s="61">
        <f>+E149*$D149</f>
        <v>250</v>
      </c>
    </row>
    <row r="150" spans="1:6" ht="15">
      <c r="A150" s="69"/>
      <c r="B150" s="74"/>
      <c r="C150" s="60"/>
      <c r="D150" s="61"/>
      <c r="E150" s="61"/>
      <c r="F150" s="61"/>
    </row>
    <row r="151" spans="1:6" ht="287.25">
      <c r="A151" s="69" t="s">
        <v>1134</v>
      </c>
      <c r="B151" s="65" t="s">
        <v>588</v>
      </c>
      <c r="C151" s="60" t="s">
        <v>225</v>
      </c>
      <c r="D151" s="61">
        <v>1</v>
      </c>
      <c r="E151" s="62">
        <v>1200</v>
      </c>
      <c r="F151" s="61">
        <f>+E151*$D151</f>
        <v>1200</v>
      </c>
    </row>
    <row r="152" spans="1:6" ht="15">
      <c r="A152" s="69"/>
      <c r="B152" s="74"/>
      <c r="C152" s="60"/>
      <c r="D152" s="61"/>
      <c r="E152" s="62"/>
      <c r="F152" s="61"/>
    </row>
    <row r="153" spans="1:6" ht="256.5">
      <c r="A153" s="69" t="s">
        <v>1135</v>
      </c>
      <c r="B153" s="76" t="s">
        <v>1232</v>
      </c>
      <c r="C153" s="60" t="s">
        <v>225</v>
      </c>
      <c r="D153" s="61">
        <v>1</v>
      </c>
      <c r="E153" s="62">
        <v>400</v>
      </c>
      <c r="F153" s="61">
        <f>+E153*$D153</f>
        <v>400</v>
      </c>
    </row>
    <row r="154" spans="1:6" ht="15">
      <c r="A154" s="69"/>
      <c r="B154" s="74"/>
      <c r="C154" s="60"/>
      <c r="D154" s="61"/>
      <c r="E154" s="61"/>
      <c r="F154" s="61"/>
    </row>
    <row r="155" spans="1:6" ht="156.75">
      <c r="A155" s="69" t="s">
        <v>1136</v>
      </c>
      <c r="B155" s="76" t="s">
        <v>1233</v>
      </c>
      <c r="C155" s="60" t="s">
        <v>225</v>
      </c>
      <c r="D155" s="61">
        <v>1</v>
      </c>
      <c r="E155" s="62">
        <v>250</v>
      </c>
      <c r="F155" s="61">
        <f>+E155*$D155</f>
        <v>250</v>
      </c>
    </row>
    <row r="156" spans="1:6" ht="14.25">
      <c r="A156" s="69"/>
      <c r="B156" s="64"/>
      <c r="C156" s="60"/>
      <c r="D156" s="61"/>
      <c r="E156" s="61"/>
      <c r="F156" s="61"/>
    </row>
    <row r="157" spans="1:6" ht="242.25">
      <c r="A157" s="69" t="s">
        <v>1137</v>
      </c>
      <c r="B157" s="76" t="s">
        <v>1234</v>
      </c>
      <c r="C157" s="60" t="s">
        <v>225</v>
      </c>
      <c r="D157" s="61">
        <v>1</v>
      </c>
      <c r="E157" s="62">
        <v>300</v>
      </c>
      <c r="F157" s="61">
        <f>+E157*$D157</f>
        <v>300</v>
      </c>
    </row>
    <row r="158" spans="1:6" ht="14.25">
      <c r="A158" s="69"/>
      <c r="B158" s="64"/>
      <c r="C158" s="60"/>
      <c r="D158" s="61"/>
      <c r="E158" s="61"/>
      <c r="F158" s="61"/>
    </row>
    <row r="159" spans="1:6" ht="57">
      <c r="A159" s="69" t="s">
        <v>1138</v>
      </c>
      <c r="B159" s="64" t="s">
        <v>1235</v>
      </c>
      <c r="C159" s="60" t="s">
        <v>225</v>
      </c>
      <c r="D159" s="61">
        <v>1</v>
      </c>
      <c r="E159" s="62">
        <v>200</v>
      </c>
      <c r="F159" s="61">
        <f>+E159*$D159</f>
        <v>200</v>
      </c>
    </row>
    <row r="160" spans="1:6" ht="14.25">
      <c r="A160" s="69"/>
      <c r="B160" s="64"/>
      <c r="C160" s="60"/>
      <c r="D160" s="61"/>
      <c r="E160" s="61"/>
      <c r="F160" s="61"/>
    </row>
    <row r="161" spans="1:6" ht="85.5">
      <c r="A161" s="69" t="s">
        <v>1139</v>
      </c>
      <c r="B161" s="64" t="s">
        <v>1236</v>
      </c>
      <c r="C161" s="60"/>
      <c r="D161" s="99">
        <v>0.05</v>
      </c>
      <c r="E161" s="61"/>
      <c r="F161" s="61">
        <f>SUM(F149:F159)*D161</f>
        <v>130</v>
      </c>
    </row>
    <row r="162" spans="1:6" ht="14.25">
      <c r="A162" s="69"/>
      <c r="B162" s="64"/>
      <c r="C162" s="60"/>
      <c r="D162" s="99"/>
      <c r="E162" s="61"/>
      <c r="F162" s="61"/>
    </row>
    <row r="163" spans="1:6" ht="71.25">
      <c r="A163" s="69" t="s">
        <v>1140</v>
      </c>
      <c r="B163" s="64" t="s">
        <v>1237</v>
      </c>
      <c r="C163" s="60" t="s">
        <v>225</v>
      </c>
      <c r="D163" s="61">
        <v>1</v>
      </c>
      <c r="E163" s="62">
        <v>250</v>
      </c>
      <c r="F163" s="61">
        <f>E163*D163</f>
        <v>250</v>
      </c>
    </row>
    <row r="164" spans="1:6" ht="14.25">
      <c r="A164" s="69"/>
      <c r="B164" s="64"/>
      <c r="C164" s="60"/>
      <c r="D164" s="99"/>
      <c r="E164" s="62"/>
      <c r="F164" s="61"/>
    </row>
    <row r="165" spans="1:6" ht="114">
      <c r="A165" s="69" t="s">
        <v>1141</v>
      </c>
      <c r="B165" s="76" t="s">
        <v>1238</v>
      </c>
      <c r="C165" s="60" t="s">
        <v>225</v>
      </c>
      <c r="D165" s="102">
        <v>1</v>
      </c>
      <c r="E165" s="62">
        <v>100</v>
      </c>
      <c r="F165" s="61">
        <f>E165*D165</f>
        <v>100</v>
      </c>
    </row>
    <row r="166" spans="1:6" ht="14.25">
      <c r="A166" s="69"/>
      <c r="B166" s="76"/>
      <c r="C166" s="60"/>
      <c r="D166" s="102"/>
      <c r="E166" s="62"/>
      <c r="F166" s="61"/>
    </row>
    <row r="167" spans="1:6" ht="15">
      <c r="A167" s="69"/>
      <c r="B167" s="74" t="s">
        <v>1239</v>
      </c>
      <c r="C167" s="60"/>
      <c r="D167" s="61"/>
      <c r="E167" s="62"/>
      <c r="F167" s="66">
        <f>SUM(F149:F165)</f>
        <v>3080</v>
      </c>
    </row>
    <row r="168" spans="1:6" ht="14.25">
      <c r="A168" s="69"/>
      <c r="B168" s="64"/>
      <c r="C168" s="60"/>
      <c r="D168" s="61"/>
      <c r="E168" s="62"/>
      <c r="F168" s="61"/>
    </row>
    <row r="169" spans="1:6" ht="15">
      <c r="A169" s="68" t="s">
        <v>592</v>
      </c>
      <c r="B169" s="74" t="s">
        <v>1226</v>
      </c>
      <c r="C169" s="60"/>
      <c r="D169" s="61"/>
      <c r="E169" s="62"/>
      <c r="F169" s="61"/>
    </row>
    <row r="170" spans="1:6" ht="14.25">
      <c r="A170" s="69"/>
      <c r="B170" s="64"/>
      <c r="C170" s="60"/>
      <c r="D170" s="61"/>
      <c r="E170" s="62"/>
      <c r="F170" s="61"/>
    </row>
    <row r="171" spans="1:6" ht="57">
      <c r="A171" s="69" t="s">
        <v>597</v>
      </c>
      <c r="B171" s="64" t="s">
        <v>1240</v>
      </c>
      <c r="C171" s="60" t="s">
        <v>1130</v>
      </c>
      <c r="D171" s="61">
        <v>12</v>
      </c>
      <c r="E171" s="62">
        <v>2.2</v>
      </c>
      <c r="F171" s="61">
        <f>+E171*$D171</f>
        <v>26.400000000000002</v>
      </c>
    </row>
    <row r="172" spans="1:6" ht="14.25">
      <c r="A172" s="69"/>
      <c r="B172" s="64"/>
      <c r="C172" s="60"/>
      <c r="D172" s="61"/>
      <c r="E172" s="62"/>
      <c r="F172" s="61"/>
    </row>
    <row r="173" spans="1:6" ht="99.75">
      <c r="A173" s="69" t="s">
        <v>598</v>
      </c>
      <c r="B173" s="64" t="s">
        <v>1241</v>
      </c>
      <c r="C173" s="60" t="s">
        <v>570</v>
      </c>
      <c r="D173" s="61">
        <v>1118</v>
      </c>
      <c r="E173" s="62">
        <v>2.4</v>
      </c>
      <c r="F173" s="61">
        <f>+E173*$D173</f>
        <v>2683.2</v>
      </c>
    </row>
    <row r="174" spans="1:6" ht="14.25">
      <c r="A174" s="69"/>
      <c r="B174" s="64"/>
      <c r="C174" s="60"/>
      <c r="D174" s="61"/>
      <c r="E174" s="62"/>
      <c r="F174" s="61"/>
    </row>
    <row r="175" spans="1:6" ht="71.25">
      <c r="A175" s="69" t="s">
        <v>599</v>
      </c>
      <c r="B175" s="64" t="s">
        <v>577</v>
      </c>
      <c r="C175" s="60" t="s">
        <v>1130</v>
      </c>
      <c r="D175" s="61">
        <v>40</v>
      </c>
      <c r="E175" s="62">
        <v>0</v>
      </c>
      <c r="F175" s="61">
        <f>+E175*$D175</f>
        <v>0</v>
      </c>
    </row>
    <row r="176" spans="1:6" ht="14.25">
      <c r="A176" s="69"/>
      <c r="B176" s="64"/>
      <c r="C176" s="60"/>
      <c r="D176" s="61"/>
      <c r="E176" s="62"/>
      <c r="F176" s="61"/>
    </row>
    <row r="177" spans="1:6" ht="71.25">
      <c r="A177" s="69" t="s">
        <v>600</v>
      </c>
      <c r="B177" s="64" t="s">
        <v>578</v>
      </c>
      <c r="C177" s="60" t="s">
        <v>1130</v>
      </c>
      <c r="D177" s="61">
        <v>8</v>
      </c>
      <c r="E177" s="62">
        <v>0</v>
      </c>
      <c r="F177" s="61">
        <f>+E177*$D177</f>
        <v>0</v>
      </c>
    </row>
    <row r="178" spans="1:6" ht="14.25">
      <c r="A178" s="69"/>
      <c r="B178" s="64"/>
      <c r="C178" s="60"/>
      <c r="D178" s="61"/>
      <c r="E178" s="62"/>
      <c r="F178" s="61"/>
    </row>
    <row r="179" spans="1:6" ht="128.25">
      <c r="A179" s="69" t="s">
        <v>601</v>
      </c>
      <c r="B179" s="76" t="s">
        <v>1242</v>
      </c>
      <c r="C179" s="60" t="s">
        <v>570</v>
      </c>
      <c r="D179" s="61">
        <v>35</v>
      </c>
      <c r="E179" s="62">
        <v>8</v>
      </c>
      <c r="F179" s="61">
        <f>+E179*$D179</f>
        <v>280</v>
      </c>
    </row>
    <row r="180" spans="1:6" ht="14.25">
      <c r="A180" s="69"/>
      <c r="B180" s="64"/>
      <c r="C180" s="60"/>
      <c r="D180" s="61"/>
      <c r="E180" s="62"/>
      <c r="F180" s="61"/>
    </row>
    <row r="181" spans="1:6" ht="159">
      <c r="A181" s="69" t="s">
        <v>602</v>
      </c>
      <c r="B181" s="76" t="s">
        <v>571</v>
      </c>
      <c r="C181" s="60" t="s">
        <v>572</v>
      </c>
      <c r="D181" s="61">
        <v>0.5</v>
      </c>
      <c r="E181" s="62">
        <v>32</v>
      </c>
      <c r="F181" s="61">
        <f>+E181*$D181</f>
        <v>16</v>
      </c>
    </row>
    <row r="182" spans="1:6" ht="14.25">
      <c r="A182" s="69"/>
      <c r="B182" s="64"/>
      <c r="C182" s="60"/>
      <c r="D182" s="61"/>
      <c r="E182" s="62"/>
      <c r="F182" s="61"/>
    </row>
    <row r="183" spans="1:6" ht="85.5">
      <c r="A183" s="69" t="s">
        <v>603</v>
      </c>
      <c r="B183" s="64" t="s">
        <v>579</v>
      </c>
      <c r="C183" s="60"/>
      <c r="D183" s="61">
        <v>0.05</v>
      </c>
      <c r="E183" s="62"/>
      <c r="F183" s="61">
        <f>SUM(F171:F182)*D183</f>
        <v>150.28</v>
      </c>
    </row>
    <row r="184" spans="1:6" ht="14.25">
      <c r="A184" s="69"/>
      <c r="B184" s="64"/>
      <c r="C184" s="60"/>
      <c r="D184" s="61"/>
      <c r="E184" s="62"/>
      <c r="F184" s="61"/>
    </row>
    <row r="185" spans="1:6" ht="15">
      <c r="A185" s="69"/>
      <c r="B185" s="74" t="s">
        <v>1244</v>
      </c>
      <c r="C185" s="60"/>
      <c r="D185" s="61"/>
      <c r="E185" s="62"/>
      <c r="F185" s="66">
        <f>SUM(F171:F183)</f>
        <v>3155.88</v>
      </c>
    </row>
    <row r="186" spans="1:6" ht="14.25">
      <c r="A186" s="69"/>
      <c r="B186" s="64"/>
      <c r="C186" s="60"/>
      <c r="D186" s="61"/>
      <c r="E186" s="62"/>
      <c r="F186" s="61"/>
    </row>
    <row r="187" spans="1:6" ht="15">
      <c r="A187" s="68" t="s">
        <v>593</v>
      </c>
      <c r="B187" s="74" t="s">
        <v>1245</v>
      </c>
      <c r="C187" s="60"/>
      <c r="D187" s="61"/>
      <c r="E187" s="62"/>
      <c r="F187" s="61"/>
    </row>
    <row r="188" spans="1:6" ht="15">
      <c r="A188" s="68"/>
      <c r="B188" s="74"/>
      <c r="C188" s="60"/>
      <c r="D188" s="61"/>
      <c r="E188" s="62"/>
      <c r="F188" s="61"/>
    </row>
    <row r="189" spans="1:6" ht="57">
      <c r="A189" s="69" t="s">
        <v>604</v>
      </c>
      <c r="B189" s="64" t="s">
        <v>1246</v>
      </c>
      <c r="C189" s="60"/>
      <c r="D189" s="61"/>
      <c r="E189" s="62"/>
      <c r="F189" s="61"/>
    </row>
    <row r="190" spans="1:6" ht="16.5">
      <c r="A190" s="69"/>
      <c r="B190" s="64" t="s">
        <v>1247</v>
      </c>
      <c r="C190" s="60" t="s">
        <v>572</v>
      </c>
      <c r="D190" s="61">
        <v>520</v>
      </c>
      <c r="E190" s="62">
        <v>4.75</v>
      </c>
      <c r="F190" s="61">
        <f>+E190*$D190</f>
        <v>2470</v>
      </c>
    </row>
    <row r="191" spans="1:6" ht="16.5">
      <c r="A191" s="69"/>
      <c r="B191" s="64" t="s">
        <v>1248</v>
      </c>
      <c r="C191" s="60" t="s">
        <v>572</v>
      </c>
      <c r="D191" s="61">
        <v>58</v>
      </c>
      <c r="E191" s="62">
        <v>5.52</v>
      </c>
      <c r="F191" s="61">
        <f>+E191*$D191</f>
        <v>320.15999999999997</v>
      </c>
    </row>
    <row r="192" spans="1:6" ht="14.25">
      <c r="A192" s="69"/>
      <c r="B192" s="64"/>
      <c r="C192" s="60"/>
      <c r="D192" s="61"/>
      <c r="E192" s="62"/>
      <c r="F192" s="61"/>
    </row>
    <row r="193" spans="1:6" ht="57">
      <c r="A193" s="69" t="s">
        <v>605</v>
      </c>
      <c r="B193" s="64" t="s">
        <v>1252</v>
      </c>
      <c r="C193" s="60" t="s">
        <v>570</v>
      </c>
      <c r="D193" s="61">
        <v>1136</v>
      </c>
      <c r="E193" s="62">
        <v>0.4</v>
      </c>
      <c r="F193" s="61">
        <f>+E193*$D193</f>
        <v>454.40000000000003</v>
      </c>
    </row>
    <row r="194" spans="1:6" ht="14.25">
      <c r="A194" s="69"/>
      <c r="B194" s="64"/>
      <c r="C194" s="60"/>
      <c r="D194" s="61"/>
      <c r="E194" s="62"/>
      <c r="F194" s="61"/>
    </row>
    <row r="195" spans="1:6" ht="14.25">
      <c r="A195" s="69"/>
      <c r="B195" s="64"/>
      <c r="C195" s="60"/>
      <c r="D195" s="61"/>
      <c r="E195" s="62"/>
      <c r="F195" s="61"/>
    </row>
    <row r="196" spans="1:6" ht="85.5">
      <c r="A196" s="69" t="s">
        <v>606</v>
      </c>
      <c r="B196" s="64" t="s">
        <v>1254</v>
      </c>
      <c r="C196" s="60" t="s">
        <v>572</v>
      </c>
      <c r="D196" s="61">
        <f>ROUND(0.2*D193*1.02,1)</f>
        <v>231.7</v>
      </c>
      <c r="E196" s="62">
        <v>16.8</v>
      </c>
      <c r="F196" s="61">
        <f>+E196*$D196</f>
        <v>3892.56</v>
      </c>
    </row>
    <row r="197" spans="1:6" ht="14.25">
      <c r="A197" s="69"/>
      <c r="B197" s="64"/>
      <c r="C197" s="60"/>
      <c r="D197" s="61"/>
      <c r="E197" s="62"/>
      <c r="F197" s="61"/>
    </row>
    <row r="198" spans="1:6" ht="85.5">
      <c r="A198" s="69" t="s">
        <v>607</v>
      </c>
      <c r="B198" s="64" t="s">
        <v>1255</v>
      </c>
      <c r="C198" s="60" t="s">
        <v>570</v>
      </c>
      <c r="D198" s="61">
        <f>D193</f>
        <v>1136</v>
      </c>
      <c r="E198" s="62">
        <v>1.3</v>
      </c>
      <c r="F198" s="61">
        <f>+E198*$D198</f>
        <v>1476.8</v>
      </c>
    </row>
    <row r="199" spans="1:6" ht="14.25">
      <c r="A199" s="69"/>
      <c r="B199" s="64"/>
      <c r="C199" s="60"/>
      <c r="D199" s="61"/>
      <c r="E199" s="62"/>
      <c r="F199" s="61"/>
    </row>
    <row r="200" spans="1:6" ht="15">
      <c r="A200" s="69"/>
      <c r="B200" s="74" t="s">
        <v>1256</v>
      </c>
      <c r="C200" s="60"/>
      <c r="D200" s="61"/>
      <c r="E200" s="62"/>
      <c r="F200" s="66">
        <f>SUM(F190:F198)</f>
        <v>8613.92</v>
      </c>
    </row>
    <row r="201" spans="1:6" ht="14.25">
      <c r="A201" s="69"/>
      <c r="B201" s="64"/>
      <c r="C201" s="60"/>
      <c r="D201" s="61"/>
      <c r="E201" s="62"/>
      <c r="F201" s="61"/>
    </row>
    <row r="202" spans="1:6" ht="15">
      <c r="A202" s="68" t="s">
        <v>594</v>
      </c>
      <c r="B202" s="74" t="s">
        <v>1227</v>
      </c>
      <c r="C202" s="60"/>
      <c r="D202" s="61"/>
      <c r="E202" s="62"/>
      <c r="F202" s="61"/>
    </row>
    <row r="203" spans="1:6" ht="14.25">
      <c r="A203" s="69"/>
      <c r="B203" s="64"/>
      <c r="C203" s="60"/>
      <c r="D203" s="61"/>
      <c r="E203" s="62"/>
      <c r="F203" s="61"/>
    </row>
    <row r="204" spans="1:6" ht="42.75">
      <c r="A204" s="69" t="s">
        <v>608</v>
      </c>
      <c r="B204" s="64" t="s">
        <v>1257</v>
      </c>
      <c r="C204" s="60"/>
      <c r="D204" s="61"/>
      <c r="E204" s="62"/>
      <c r="F204" s="61"/>
    </row>
    <row r="205" spans="1:6" ht="228">
      <c r="A205" s="69"/>
      <c r="B205" s="65" t="s">
        <v>1258</v>
      </c>
      <c r="C205" s="60" t="s">
        <v>572</v>
      </c>
      <c r="D205" s="61">
        <f>ROUND(0.15*D193*1.02,1)</f>
        <v>173.8</v>
      </c>
      <c r="E205" s="62">
        <v>98.25</v>
      </c>
      <c r="F205" s="61">
        <f>+E205*$D205</f>
        <v>17075.850000000002</v>
      </c>
    </row>
    <row r="206" spans="1:6" ht="14.25">
      <c r="A206" s="69"/>
      <c r="B206" s="64"/>
      <c r="C206" s="60"/>
      <c r="D206" s="61"/>
      <c r="E206" s="62"/>
      <c r="F206" s="61"/>
    </row>
    <row r="207" spans="1:6" ht="128.25">
      <c r="A207" s="69" t="s">
        <v>609</v>
      </c>
      <c r="B207" s="76" t="s">
        <v>1260</v>
      </c>
      <c r="C207" s="60" t="s">
        <v>570</v>
      </c>
      <c r="D207" s="61">
        <v>342</v>
      </c>
      <c r="E207" s="62">
        <v>240</v>
      </c>
      <c r="F207" s="61">
        <f>+E207*$D207</f>
        <v>82080</v>
      </c>
    </row>
    <row r="208" spans="1:6" ht="14.25">
      <c r="A208" s="69"/>
      <c r="B208" s="64"/>
      <c r="C208" s="60"/>
      <c r="D208" s="61"/>
      <c r="E208" s="62"/>
      <c r="F208" s="61"/>
    </row>
    <row r="209" spans="1:6" ht="142.5">
      <c r="A209" s="69" t="s">
        <v>610</v>
      </c>
      <c r="B209" s="76" t="s">
        <v>1261</v>
      </c>
      <c r="C209" s="60" t="s">
        <v>570</v>
      </c>
      <c r="D209" s="61">
        <v>541</v>
      </c>
      <c r="E209" s="62">
        <v>190</v>
      </c>
      <c r="F209" s="61">
        <f>+E209*$D209</f>
        <v>102790</v>
      </c>
    </row>
    <row r="210" spans="1:6" ht="14.25">
      <c r="A210" s="69"/>
      <c r="B210" s="64"/>
      <c r="C210" s="60"/>
      <c r="D210" s="61"/>
      <c r="E210" s="62"/>
      <c r="F210" s="61"/>
    </row>
    <row r="211" spans="1:6" ht="99.75">
      <c r="A211" s="69" t="s">
        <v>611</v>
      </c>
      <c r="B211" s="64" t="s">
        <v>419</v>
      </c>
      <c r="C211" s="60" t="s">
        <v>570</v>
      </c>
      <c r="D211" s="61">
        <v>253</v>
      </c>
      <c r="E211" s="62">
        <v>20</v>
      </c>
      <c r="F211" s="61">
        <f>+E211*$D211</f>
        <v>5060</v>
      </c>
    </row>
    <row r="212" spans="1:6" ht="14.25">
      <c r="A212" s="69"/>
      <c r="B212" s="64"/>
      <c r="C212" s="60"/>
      <c r="D212" s="61"/>
      <c r="E212" s="62"/>
      <c r="F212" s="61"/>
    </row>
    <row r="213" spans="1:6" ht="28.5">
      <c r="A213" s="69" t="s">
        <v>612</v>
      </c>
      <c r="B213" s="64" t="s">
        <v>1263</v>
      </c>
      <c r="C213" s="60" t="s">
        <v>1130</v>
      </c>
      <c r="D213" s="61">
        <v>180</v>
      </c>
      <c r="E213" s="62">
        <v>2</v>
      </c>
      <c r="F213" s="61">
        <f>+E213*$D213</f>
        <v>360</v>
      </c>
    </row>
    <row r="214" spans="1:6" ht="14.25">
      <c r="A214" s="69"/>
      <c r="B214" s="64"/>
      <c r="C214" s="60"/>
      <c r="D214" s="61"/>
      <c r="E214" s="62"/>
      <c r="F214" s="61"/>
    </row>
    <row r="215" spans="1:6" ht="128.25">
      <c r="A215" s="69" t="s">
        <v>613</v>
      </c>
      <c r="B215" s="76" t="s">
        <v>559</v>
      </c>
      <c r="C215" s="60" t="s">
        <v>570</v>
      </c>
      <c r="D215" s="61">
        <f>ROUND(D213*0.3,0)</f>
        <v>54</v>
      </c>
      <c r="E215" s="62">
        <v>22</v>
      </c>
      <c r="F215" s="61">
        <f>+E215*$D215</f>
        <v>1188</v>
      </c>
    </row>
    <row r="216" spans="1:6" ht="14.25">
      <c r="A216" s="69"/>
      <c r="B216" s="76"/>
      <c r="C216" s="60"/>
      <c r="D216" s="61"/>
      <c r="E216" s="62"/>
      <c r="F216" s="61"/>
    </row>
    <row r="217" spans="1:6" ht="114">
      <c r="A217" s="69" t="s">
        <v>353</v>
      </c>
      <c r="B217" s="76" t="s">
        <v>455</v>
      </c>
      <c r="C217" s="60" t="s">
        <v>224</v>
      </c>
      <c r="D217" s="61">
        <v>9</v>
      </c>
      <c r="E217" s="62">
        <v>600</v>
      </c>
      <c r="F217" s="61">
        <f>+E217*$D217</f>
        <v>5400</v>
      </c>
    </row>
    <row r="218" spans="1:6" ht="14.25">
      <c r="A218" s="69"/>
      <c r="B218" s="76"/>
      <c r="C218" s="60"/>
      <c r="D218" s="61"/>
      <c r="E218" s="62"/>
      <c r="F218" s="61"/>
    </row>
    <row r="219" spans="1:6" ht="228">
      <c r="A219" s="69" t="s">
        <v>456</v>
      </c>
      <c r="B219" s="76" t="s">
        <v>457</v>
      </c>
      <c r="C219" s="60" t="s">
        <v>224</v>
      </c>
      <c r="D219" s="61">
        <v>9</v>
      </c>
      <c r="E219" s="62">
        <v>1000</v>
      </c>
      <c r="F219" s="61">
        <f>+E219*$D219</f>
        <v>9000</v>
      </c>
    </row>
    <row r="220" spans="1:6" ht="14.25">
      <c r="A220" s="69"/>
      <c r="B220" s="76"/>
      <c r="C220" s="60"/>
      <c r="D220" s="61"/>
      <c r="E220" s="62"/>
      <c r="F220" s="61"/>
    </row>
    <row r="221" spans="1:6" ht="15">
      <c r="A221" s="69"/>
      <c r="B221" s="74" t="s">
        <v>1227</v>
      </c>
      <c r="C221" s="60"/>
      <c r="D221" s="61"/>
      <c r="E221" s="62"/>
      <c r="F221" s="66">
        <f>SUM(F203:F219)</f>
        <v>222953.85</v>
      </c>
    </row>
    <row r="222" spans="1:6" ht="15">
      <c r="A222" s="69"/>
      <c r="B222" s="74"/>
      <c r="C222" s="60"/>
      <c r="D222" s="61"/>
      <c r="E222" s="62"/>
      <c r="F222" s="66"/>
    </row>
    <row r="223" spans="1:6" ht="15">
      <c r="A223" s="68" t="s">
        <v>595</v>
      </c>
      <c r="B223" s="74" t="s">
        <v>1228</v>
      </c>
      <c r="C223" s="60"/>
      <c r="D223" s="61"/>
      <c r="E223" s="62"/>
      <c r="F223" s="66"/>
    </row>
    <row r="224" spans="1:6" ht="15">
      <c r="A224" s="69"/>
      <c r="B224" s="74"/>
      <c r="C224" s="60"/>
      <c r="D224" s="61"/>
      <c r="E224" s="62"/>
      <c r="F224" s="66"/>
    </row>
    <row r="225" spans="1:6" ht="28.5">
      <c r="A225" s="69" t="s">
        <v>614</v>
      </c>
      <c r="B225" s="64" t="s">
        <v>580</v>
      </c>
      <c r="C225" s="60" t="s">
        <v>224</v>
      </c>
      <c r="D225" s="61">
        <v>10</v>
      </c>
      <c r="E225" s="62">
        <v>11.5</v>
      </c>
      <c r="F225" s="61">
        <f>+E225*$D225</f>
        <v>115</v>
      </c>
    </row>
    <row r="226" spans="1:6" ht="14.25">
      <c r="A226" s="69"/>
      <c r="B226" s="64"/>
      <c r="C226" s="60"/>
      <c r="D226" s="61"/>
      <c r="E226" s="62"/>
      <c r="F226" s="61"/>
    </row>
    <row r="227" spans="1:6" ht="28.5">
      <c r="A227" s="69" t="s">
        <v>615</v>
      </c>
      <c r="B227" s="64" t="s">
        <v>560</v>
      </c>
      <c r="C227" s="60" t="s">
        <v>224</v>
      </c>
      <c r="D227" s="61">
        <v>12</v>
      </c>
      <c r="E227" s="62">
        <v>11.5</v>
      </c>
      <c r="F227" s="61">
        <f>+E227*$D227</f>
        <v>138</v>
      </c>
    </row>
    <row r="228" spans="1:6" ht="15">
      <c r="A228" s="69"/>
      <c r="B228" s="74"/>
      <c r="C228" s="60"/>
      <c r="D228" s="61"/>
      <c r="E228" s="62"/>
      <c r="F228" s="61"/>
    </row>
    <row r="229" spans="1:6" ht="57">
      <c r="A229" s="69" t="s">
        <v>616</v>
      </c>
      <c r="B229" s="64" t="s">
        <v>561</v>
      </c>
      <c r="C229" s="72" t="s">
        <v>570</v>
      </c>
      <c r="D229" s="61">
        <v>19.5</v>
      </c>
      <c r="E229" s="62">
        <v>17</v>
      </c>
      <c r="F229" s="61">
        <f>+E229*$D229</f>
        <v>331.5</v>
      </c>
    </row>
    <row r="230" spans="1:6" ht="14.25">
      <c r="A230" s="69"/>
      <c r="B230" s="64"/>
      <c r="C230" s="60"/>
      <c r="D230" s="61"/>
      <c r="E230" s="62"/>
      <c r="F230" s="61"/>
    </row>
    <row r="231" spans="1:6" ht="71.25">
      <c r="A231" s="69" t="s">
        <v>617</v>
      </c>
      <c r="B231" s="64" t="s">
        <v>562</v>
      </c>
      <c r="C231" s="72" t="s">
        <v>570</v>
      </c>
      <c r="D231" s="61">
        <v>39</v>
      </c>
      <c r="E231" s="62">
        <v>17</v>
      </c>
      <c r="F231" s="61">
        <f>+E231*$D231</f>
        <v>663</v>
      </c>
    </row>
    <row r="232" spans="1:6" ht="14.25">
      <c r="A232" s="69"/>
      <c r="B232" s="64"/>
      <c r="C232" s="72"/>
      <c r="D232" s="61"/>
      <c r="E232" s="62"/>
      <c r="F232" s="61"/>
    </row>
    <row r="233" spans="1:6" ht="57">
      <c r="A233" s="69" t="s">
        <v>618</v>
      </c>
      <c r="B233" s="64" t="s">
        <v>581</v>
      </c>
      <c r="C233" s="72" t="s">
        <v>570</v>
      </c>
      <c r="D233" s="61">
        <v>7.8</v>
      </c>
      <c r="E233" s="62">
        <v>17</v>
      </c>
      <c r="F233" s="61">
        <f>+E233*$D233</f>
        <v>132.6</v>
      </c>
    </row>
    <row r="234" spans="1:6" ht="14.25">
      <c r="A234" s="69"/>
      <c r="B234" s="64"/>
      <c r="C234" s="72"/>
      <c r="D234" s="61"/>
      <c r="E234" s="62"/>
      <c r="F234" s="61"/>
    </row>
    <row r="235" spans="1:6" ht="57">
      <c r="A235" s="69" t="s">
        <v>619</v>
      </c>
      <c r="B235" s="64" t="s">
        <v>582</v>
      </c>
      <c r="C235" s="72" t="s">
        <v>570</v>
      </c>
      <c r="D235" s="61">
        <v>8.2</v>
      </c>
      <c r="E235" s="62">
        <v>17</v>
      </c>
      <c r="F235" s="61">
        <f>+E235*$D235</f>
        <v>139.39999999999998</v>
      </c>
    </row>
    <row r="236" spans="1:6" ht="15">
      <c r="A236" s="69"/>
      <c r="B236" s="74"/>
      <c r="C236" s="60"/>
      <c r="D236" s="61"/>
      <c r="E236" s="62"/>
      <c r="F236" s="61"/>
    </row>
    <row r="237" spans="1:6" ht="45">
      <c r="A237" s="69" t="s">
        <v>620</v>
      </c>
      <c r="B237" s="64" t="s">
        <v>589</v>
      </c>
      <c r="C237" s="72" t="s">
        <v>572</v>
      </c>
      <c r="D237" s="61">
        <v>2.4</v>
      </c>
      <c r="E237" s="62">
        <v>80</v>
      </c>
      <c r="F237" s="61">
        <f>+E237*$D237</f>
        <v>192</v>
      </c>
    </row>
    <row r="238" spans="1:6" ht="14.25">
      <c r="A238" s="69"/>
      <c r="B238" s="64"/>
      <c r="C238" s="72"/>
      <c r="D238" s="61"/>
      <c r="E238" s="62"/>
      <c r="F238" s="61"/>
    </row>
    <row r="239" spans="1:6" ht="45">
      <c r="A239" s="69" t="s">
        <v>621</v>
      </c>
      <c r="B239" s="64" t="s">
        <v>590</v>
      </c>
      <c r="C239" s="72" t="s">
        <v>572</v>
      </c>
      <c r="D239" s="61">
        <v>4</v>
      </c>
      <c r="E239" s="62">
        <v>80</v>
      </c>
      <c r="F239" s="61">
        <f>+E239*$D239</f>
        <v>320</v>
      </c>
    </row>
    <row r="240" spans="1:6" ht="14.25">
      <c r="A240" s="69"/>
      <c r="B240" s="64"/>
      <c r="C240" s="60"/>
      <c r="D240" s="61"/>
      <c r="E240" s="62"/>
      <c r="F240" s="61"/>
    </row>
    <row r="241" spans="1:6" ht="45">
      <c r="A241" s="69" t="s">
        <v>622</v>
      </c>
      <c r="B241" s="64" t="s">
        <v>575</v>
      </c>
      <c r="C241" s="72" t="s">
        <v>572</v>
      </c>
      <c r="D241" s="61">
        <v>6.5</v>
      </c>
      <c r="E241" s="62">
        <v>90</v>
      </c>
      <c r="F241" s="61">
        <f>+E241*$D241</f>
        <v>585</v>
      </c>
    </row>
    <row r="242" spans="1:6" ht="14.25">
      <c r="A242" s="69"/>
      <c r="B242" s="64"/>
      <c r="C242" s="60"/>
      <c r="D242" s="61"/>
      <c r="E242" s="62"/>
      <c r="F242" s="61"/>
    </row>
    <row r="243" spans="1:6" ht="45">
      <c r="A243" s="69" t="s">
        <v>623</v>
      </c>
      <c r="B243" s="64" t="s">
        <v>576</v>
      </c>
      <c r="C243" s="72" t="s">
        <v>572</v>
      </c>
      <c r="D243" s="61">
        <v>9.5</v>
      </c>
      <c r="E243" s="62">
        <v>90</v>
      </c>
      <c r="F243" s="61">
        <f>+E243*$D243</f>
        <v>855</v>
      </c>
    </row>
    <row r="244" spans="1:6" ht="14.25">
      <c r="A244" s="69"/>
      <c r="B244" s="64"/>
      <c r="C244" s="60"/>
      <c r="D244" s="61"/>
      <c r="E244" s="62"/>
      <c r="F244" s="61"/>
    </row>
    <row r="245" spans="1:6" ht="42.75">
      <c r="A245" s="69" t="s">
        <v>624</v>
      </c>
      <c r="B245" s="64" t="s">
        <v>583</v>
      </c>
      <c r="C245" s="60" t="s">
        <v>564</v>
      </c>
      <c r="D245" s="61">
        <v>1100</v>
      </c>
      <c r="E245" s="62">
        <v>90</v>
      </c>
      <c r="F245" s="61">
        <f>+E245*$D245</f>
        <v>99000</v>
      </c>
    </row>
    <row r="246" spans="1:6" ht="14.25">
      <c r="A246" s="69"/>
      <c r="B246" s="64"/>
      <c r="C246" s="60"/>
      <c r="D246" s="61"/>
      <c r="E246" s="62"/>
      <c r="F246" s="61"/>
    </row>
    <row r="247" spans="1:6" ht="42.75">
      <c r="A247" s="69" t="s">
        <v>625</v>
      </c>
      <c r="B247" s="64" t="s">
        <v>584</v>
      </c>
      <c r="C247" s="60" t="s">
        <v>564</v>
      </c>
      <c r="D247" s="61">
        <v>320</v>
      </c>
      <c r="E247" s="62">
        <v>1.8</v>
      </c>
      <c r="F247" s="61">
        <f>+E247*$D247</f>
        <v>576</v>
      </c>
    </row>
    <row r="248" spans="1:6" ht="14.25">
      <c r="A248" s="69"/>
      <c r="B248" s="64"/>
      <c r="C248" s="60"/>
      <c r="D248" s="61"/>
      <c r="E248" s="62"/>
      <c r="F248" s="61"/>
    </row>
    <row r="249" spans="1:6" ht="57">
      <c r="A249" s="69" t="s">
        <v>626</v>
      </c>
      <c r="B249" s="64" t="s">
        <v>585</v>
      </c>
      <c r="C249" s="60" t="s">
        <v>570</v>
      </c>
      <c r="D249" s="61">
        <v>45.5</v>
      </c>
      <c r="E249" s="62">
        <v>150</v>
      </c>
      <c r="F249" s="61">
        <f>+E249*$D249</f>
        <v>6825</v>
      </c>
    </row>
    <row r="250" spans="1:6" ht="14.25">
      <c r="A250" s="69"/>
      <c r="B250" s="64"/>
      <c r="C250" s="60"/>
      <c r="D250" s="61"/>
      <c r="E250" s="62"/>
      <c r="F250" s="61"/>
    </row>
    <row r="251" spans="1:6" ht="85.5">
      <c r="A251" s="69" t="s">
        <v>627</v>
      </c>
      <c r="B251" s="64" t="s">
        <v>565</v>
      </c>
      <c r="C251" s="60" t="s">
        <v>572</v>
      </c>
      <c r="D251" s="61">
        <v>1.5</v>
      </c>
      <c r="E251" s="62">
        <v>170</v>
      </c>
      <c r="F251" s="61">
        <f>+E251*$D251</f>
        <v>255</v>
      </c>
    </row>
    <row r="252" spans="1:6" ht="14.25">
      <c r="A252" s="69"/>
      <c r="B252" s="64"/>
      <c r="C252" s="60"/>
      <c r="D252" s="61"/>
      <c r="E252" s="62"/>
      <c r="F252" s="61"/>
    </row>
    <row r="253" spans="1:6" ht="30">
      <c r="A253" s="69"/>
      <c r="B253" s="74" t="s">
        <v>566</v>
      </c>
      <c r="C253" s="60"/>
      <c r="D253" s="61"/>
      <c r="E253" s="62"/>
      <c r="F253" s="66">
        <f>SUM(F225:F251)</f>
        <v>110127.5</v>
      </c>
    </row>
    <row r="254" spans="1:6" ht="15">
      <c r="A254" s="69"/>
      <c r="B254" s="74"/>
      <c r="C254" s="60"/>
      <c r="D254" s="61"/>
      <c r="E254" s="62"/>
      <c r="F254" s="61"/>
    </row>
    <row r="255" spans="1:6" ht="15">
      <c r="A255" s="68" t="s">
        <v>596</v>
      </c>
      <c r="B255" s="74" t="s">
        <v>1229</v>
      </c>
      <c r="C255" s="60"/>
      <c r="D255" s="61"/>
      <c r="E255" s="62"/>
      <c r="F255" s="61"/>
    </row>
    <row r="256" spans="1:6" ht="14.25">
      <c r="A256" s="69"/>
      <c r="B256" s="71"/>
      <c r="C256" s="60"/>
      <c r="D256" s="61"/>
      <c r="E256" s="62"/>
      <c r="F256" s="61"/>
    </row>
    <row r="257" spans="1:6" ht="28.5">
      <c r="A257" s="69" t="s">
        <v>628</v>
      </c>
      <c r="B257" s="64" t="s">
        <v>586</v>
      </c>
      <c r="C257" s="60" t="s">
        <v>570</v>
      </c>
      <c r="D257" s="61">
        <v>78</v>
      </c>
      <c r="E257" s="62">
        <v>3.5</v>
      </c>
      <c r="F257" s="61">
        <f>+E257*$D257</f>
        <v>273</v>
      </c>
    </row>
    <row r="258" spans="1:6" ht="14.25">
      <c r="A258" s="69"/>
      <c r="B258" s="71"/>
      <c r="C258" s="60"/>
      <c r="D258" s="61"/>
      <c r="E258" s="62"/>
      <c r="F258" s="61"/>
    </row>
    <row r="259" spans="1:6" ht="61.5">
      <c r="A259" s="69" t="s">
        <v>629</v>
      </c>
      <c r="B259" s="64" t="s">
        <v>591</v>
      </c>
      <c r="C259" s="60" t="s">
        <v>570</v>
      </c>
      <c r="D259" s="61">
        <f>D257</f>
        <v>78</v>
      </c>
      <c r="E259" s="62">
        <v>5</v>
      </c>
      <c r="F259" s="61">
        <f>+E259*$D259</f>
        <v>390</v>
      </c>
    </row>
    <row r="260" spans="1:6" ht="14.25">
      <c r="A260" s="69"/>
      <c r="B260" s="71"/>
      <c r="C260" s="60"/>
      <c r="D260" s="61"/>
      <c r="E260" s="62"/>
      <c r="F260" s="61"/>
    </row>
    <row r="261" spans="1:6" ht="28.5">
      <c r="A261" s="69" t="s">
        <v>630</v>
      </c>
      <c r="B261" s="64" t="s">
        <v>567</v>
      </c>
      <c r="C261" s="60" t="s">
        <v>224</v>
      </c>
      <c r="D261" s="61">
        <v>5</v>
      </c>
      <c r="E261" s="62">
        <v>65</v>
      </c>
      <c r="F261" s="61">
        <f>+E261*$D261</f>
        <v>325</v>
      </c>
    </row>
    <row r="262" spans="1:6" ht="14.25">
      <c r="A262" s="69"/>
      <c r="B262" s="64"/>
      <c r="C262" s="60"/>
      <c r="D262" s="61"/>
      <c r="E262" s="61"/>
      <c r="F262" s="61"/>
    </row>
    <row r="263" spans="1:6" ht="28.5">
      <c r="A263" s="69" t="s">
        <v>631</v>
      </c>
      <c r="B263" s="64" t="s">
        <v>587</v>
      </c>
      <c r="C263" s="60" t="s">
        <v>224</v>
      </c>
      <c r="D263" s="61">
        <v>7</v>
      </c>
      <c r="E263" s="62">
        <v>65</v>
      </c>
      <c r="F263" s="61">
        <f>+E263*$D263</f>
        <v>455</v>
      </c>
    </row>
    <row r="264" spans="1:6" ht="14.25">
      <c r="A264" s="69"/>
      <c r="B264" s="71"/>
      <c r="C264" s="60"/>
      <c r="D264" s="61"/>
      <c r="E264" s="62"/>
      <c r="F264" s="61"/>
    </row>
    <row r="265" spans="1:6" ht="256.5">
      <c r="A265" s="69" t="s">
        <v>632</v>
      </c>
      <c r="B265" s="65" t="s">
        <v>413</v>
      </c>
      <c r="C265" s="60" t="s">
        <v>1130</v>
      </c>
      <c r="D265" s="61">
        <v>26</v>
      </c>
      <c r="E265" s="62">
        <v>250</v>
      </c>
      <c r="F265" s="61">
        <f>+E265*$D265</f>
        <v>6500</v>
      </c>
    </row>
    <row r="266" spans="1:6" ht="14.25">
      <c r="A266" s="69"/>
      <c r="B266" s="64"/>
      <c r="C266" s="60"/>
      <c r="D266" s="61"/>
      <c r="E266" s="62"/>
      <c r="F266" s="61"/>
    </row>
    <row r="267" spans="1:6" ht="15">
      <c r="A267" s="69"/>
      <c r="B267" s="74" t="s">
        <v>568</v>
      </c>
      <c r="C267" s="60"/>
      <c r="D267" s="61"/>
      <c r="E267" s="61"/>
      <c r="F267" s="66">
        <f>SUM(F256:F266)</f>
        <v>7943</v>
      </c>
    </row>
    <row r="268" ht="14.25">
      <c r="A268" s="69"/>
    </row>
    <row r="269" ht="14.25">
      <c r="A269" s="69"/>
    </row>
    <row r="270" ht="14.25">
      <c r="A270" s="69"/>
    </row>
    <row r="271" ht="14.25">
      <c r="A271" s="69"/>
    </row>
    <row r="272" ht="14.25">
      <c r="A272" s="69"/>
    </row>
    <row r="273" ht="14.25">
      <c r="A273" s="69"/>
    </row>
    <row r="274" spans="1:2" ht="15.75">
      <c r="A274" s="107">
        <v>3</v>
      </c>
      <c r="B274" s="52" t="s">
        <v>1214</v>
      </c>
    </row>
    <row r="276" spans="1:6" ht="15">
      <c r="A276" s="68" t="s">
        <v>1142</v>
      </c>
      <c r="B276" s="74" t="s">
        <v>1225</v>
      </c>
      <c r="D276" s="58"/>
      <c r="E276" s="58"/>
      <c r="F276" s="58">
        <f>F303</f>
        <v>2426.5</v>
      </c>
    </row>
    <row r="277" spans="1:6" ht="15">
      <c r="A277" s="68" t="s">
        <v>1143</v>
      </c>
      <c r="B277" s="74" t="s">
        <v>1226</v>
      </c>
      <c r="D277" s="58"/>
      <c r="E277" s="58"/>
      <c r="F277" s="58">
        <f>F315</f>
        <v>880.11</v>
      </c>
    </row>
    <row r="278" spans="1:6" ht="15">
      <c r="A278" s="68" t="s">
        <v>1144</v>
      </c>
      <c r="B278" s="74" t="str">
        <f>B317</f>
        <v>ZEMELJSKA DELA</v>
      </c>
      <c r="D278" s="58"/>
      <c r="E278" s="58"/>
      <c r="F278" s="58">
        <f>F328</f>
        <v>1777.7799999999997</v>
      </c>
    </row>
    <row r="279" spans="1:6" ht="15">
      <c r="A279" s="68" t="s">
        <v>1145</v>
      </c>
      <c r="B279" s="74" t="s">
        <v>1227</v>
      </c>
      <c r="D279" s="58"/>
      <c r="E279" s="58"/>
      <c r="F279" s="58">
        <f>F341</f>
        <v>9185.875</v>
      </c>
    </row>
    <row r="280" spans="1:6" ht="15">
      <c r="A280" s="68" t="s">
        <v>1146</v>
      </c>
      <c r="B280" s="74" t="s">
        <v>1229</v>
      </c>
      <c r="D280" s="58"/>
      <c r="E280" s="58"/>
      <c r="F280" s="58">
        <f>F353</f>
        <v>752</v>
      </c>
    </row>
    <row r="281" spans="1:6" ht="15">
      <c r="A281" s="63"/>
      <c r="B281" s="74"/>
      <c r="D281" s="58"/>
      <c r="E281" s="58"/>
      <c r="F281" s="58"/>
    </row>
    <row r="282" spans="1:6" ht="15">
      <c r="A282" s="63"/>
      <c r="B282" s="74" t="s">
        <v>1131</v>
      </c>
      <c r="D282" s="58"/>
      <c r="E282" s="58"/>
      <c r="F282" s="58">
        <f>SUM(F276:F281)</f>
        <v>15022.265</v>
      </c>
    </row>
    <row r="283" spans="1:6" ht="15">
      <c r="A283" s="63"/>
      <c r="B283" s="74"/>
      <c r="D283" s="58"/>
      <c r="E283" s="58"/>
      <c r="F283" s="58"/>
    </row>
    <row r="284" spans="1:6" ht="15">
      <c r="A284" s="68" t="s">
        <v>1142</v>
      </c>
      <c r="B284" s="74" t="s">
        <v>1225</v>
      </c>
      <c r="C284" s="60"/>
      <c r="D284" s="61"/>
      <c r="E284" s="61"/>
      <c r="F284" s="61"/>
    </row>
    <row r="285" spans="1:6" ht="14.25">
      <c r="A285" s="63"/>
      <c r="B285" s="64"/>
      <c r="C285" s="60"/>
      <c r="D285" s="61"/>
      <c r="E285" s="62"/>
      <c r="F285" s="61"/>
    </row>
    <row r="286" spans="1:6" ht="99.75">
      <c r="A286" s="69" t="s">
        <v>1147</v>
      </c>
      <c r="B286" s="76" t="s">
        <v>1231</v>
      </c>
      <c r="C286" s="60" t="s">
        <v>225</v>
      </c>
      <c r="D286" s="61">
        <v>1</v>
      </c>
      <c r="E286" s="62">
        <v>250</v>
      </c>
      <c r="F286" s="61">
        <f>+E286*$D286</f>
        <v>250</v>
      </c>
    </row>
    <row r="287" spans="1:6" ht="15">
      <c r="A287" s="69"/>
      <c r="B287" s="74"/>
      <c r="C287" s="60"/>
      <c r="D287" s="61"/>
      <c r="E287" s="61"/>
      <c r="F287" s="61"/>
    </row>
    <row r="288" spans="1:6" ht="287.25">
      <c r="A288" s="69" t="s">
        <v>1148</v>
      </c>
      <c r="B288" s="65" t="s">
        <v>634</v>
      </c>
      <c r="C288" s="60" t="s">
        <v>225</v>
      </c>
      <c r="D288" s="61">
        <v>1</v>
      </c>
      <c r="E288" s="62">
        <v>400</v>
      </c>
      <c r="F288" s="61">
        <f>+E288*$D288</f>
        <v>400</v>
      </c>
    </row>
    <row r="289" spans="1:6" ht="15">
      <c r="A289" s="69"/>
      <c r="B289" s="74"/>
      <c r="C289" s="60"/>
      <c r="D289" s="61"/>
      <c r="E289" s="62"/>
      <c r="F289" s="61"/>
    </row>
    <row r="290" spans="1:6" ht="256.5">
      <c r="A290" s="69" t="s">
        <v>1149</v>
      </c>
      <c r="B290" s="65" t="s">
        <v>1232</v>
      </c>
      <c r="C290" s="60" t="s">
        <v>225</v>
      </c>
      <c r="D290" s="61">
        <v>1</v>
      </c>
      <c r="E290" s="62">
        <v>350</v>
      </c>
      <c r="F290" s="61">
        <f>+E290*$D290</f>
        <v>350</v>
      </c>
    </row>
    <row r="291" spans="1:6" ht="15">
      <c r="A291" s="69"/>
      <c r="B291" s="74"/>
      <c r="C291" s="60"/>
      <c r="D291" s="61"/>
      <c r="E291" s="61"/>
      <c r="F291" s="61"/>
    </row>
    <row r="292" spans="1:6" ht="156.75">
      <c r="A292" s="69" t="s">
        <v>1150</v>
      </c>
      <c r="B292" s="76" t="s">
        <v>1233</v>
      </c>
      <c r="C292" s="60" t="s">
        <v>225</v>
      </c>
      <c r="D292" s="61">
        <v>1</v>
      </c>
      <c r="E292" s="62">
        <v>280</v>
      </c>
      <c r="F292" s="61">
        <f>+E292*$D292</f>
        <v>280</v>
      </c>
    </row>
    <row r="293" spans="1:6" ht="14.25">
      <c r="A293" s="69"/>
      <c r="B293" s="64"/>
      <c r="C293" s="60"/>
      <c r="D293" s="61"/>
      <c r="E293" s="61"/>
      <c r="F293" s="61"/>
    </row>
    <row r="294" spans="1:6" ht="242.25">
      <c r="A294" s="69" t="s">
        <v>1151</v>
      </c>
      <c r="B294" s="76" t="s">
        <v>1234</v>
      </c>
      <c r="C294" s="60" t="s">
        <v>225</v>
      </c>
      <c r="D294" s="61">
        <v>1</v>
      </c>
      <c r="E294" s="62">
        <v>450</v>
      </c>
      <c r="F294" s="61">
        <f>+E294*$D294</f>
        <v>450</v>
      </c>
    </row>
    <row r="295" spans="1:6" ht="14.25">
      <c r="A295" s="69"/>
      <c r="B295" s="64"/>
      <c r="C295" s="60"/>
      <c r="D295" s="61"/>
      <c r="E295" s="61"/>
      <c r="F295" s="61"/>
    </row>
    <row r="296" spans="1:6" ht="57">
      <c r="A296" s="69" t="s">
        <v>1152</v>
      </c>
      <c r="B296" s="64" t="s">
        <v>1235</v>
      </c>
      <c r="C296" s="60" t="s">
        <v>225</v>
      </c>
      <c r="D296" s="61">
        <v>1</v>
      </c>
      <c r="E296" s="62">
        <v>200</v>
      </c>
      <c r="F296" s="61">
        <f>+E296*$D296</f>
        <v>200</v>
      </c>
    </row>
    <row r="297" spans="1:6" ht="14.25">
      <c r="A297" s="69"/>
      <c r="B297" s="64"/>
      <c r="C297" s="60"/>
      <c r="D297" s="61"/>
      <c r="E297" s="61"/>
      <c r="F297" s="61"/>
    </row>
    <row r="298" spans="1:6" ht="85.5">
      <c r="A298" s="69" t="s">
        <v>1153</v>
      </c>
      <c r="B298" s="64" t="s">
        <v>1236</v>
      </c>
      <c r="C298" s="60"/>
      <c r="D298" s="99">
        <v>0.05</v>
      </c>
      <c r="E298" s="61"/>
      <c r="F298" s="61">
        <f>SUM(F286:F296)*D298</f>
        <v>96.5</v>
      </c>
    </row>
    <row r="299" spans="1:6" ht="14.25">
      <c r="A299" s="69"/>
      <c r="B299" s="64"/>
      <c r="C299" s="60"/>
      <c r="D299" s="99"/>
      <c r="E299" s="61"/>
      <c r="F299" s="61"/>
    </row>
    <row r="300" spans="1:6" ht="71.25">
      <c r="A300" s="69" t="s">
        <v>1154</v>
      </c>
      <c r="B300" s="64" t="s">
        <v>1237</v>
      </c>
      <c r="C300" s="60" t="s">
        <v>225</v>
      </c>
      <c r="D300" s="61">
        <v>1</v>
      </c>
      <c r="E300" s="62">
        <v>250</v>
      </c>
      <c r="F300" s="61">
        <f>E300*D300</f>
        <v>250</v>
      </c>
    </row>
    <row r="301" spans="1:6" ht="14.25">
      <c r="A301" s="69"/>
      <c r="B301" s="64"/>
      <c r="C301" s="60"/>
      <c r="D301" s="99"/>
      <c r="E301" s="62"/>
      <c r="F301" s="61"/>
    </row>
    <row r="302" spans="1:6" ht="114">
      <c r="A302" s="69" t="s">
        <v>1155</v>
      </c>
      <c r="B302" s="76" t="s">
        <v>1238</v>
      </c>
      <c r="C302" s="60" t="s">
        <v>225</v>
      </c>
      <c r="D302" s="102">
        <v>1</v>
      </c>
      <c r="E302" s="62">
        <v>150</v>
      </c>
      <c r="F302" s="61">
        <f>E302*D302</f>
        <v>150</v>
      </c>
    </row>
    <row r="303" spans="1:6" ht="15">
      <c r="A303" s="69"/>
      <c r="B303" s="74" t="s">
        <v>1239</v>
      </c>
      <c r="C303" s="60"/>
      <c r="D303" s="61"/>
      <c r="E303" s="62"/>
      <c r="F303" s="66">
        <f>SUM(F286:F302)</f>
        <v>2426.5</v>
      </c>
    </row>
    <row r="304" spans="1:6" ht="14.25">
      <c r="A304" s="69"/>
      <c r="B304" s="64"/>
      <c r="C304" s="60"/>
      <c r="D304" s="61"/>
      <c r="E304" s="62"/>
      <c r="F304" s="61"/>
    </row>
    <row r="305" spans="1:6" ht="15">
      <c r="A305" s="68" t="s">
        <v>1143</v>
      </c>
      <c r="B305" s="74" t="s">
        <v>1226</v>
      </c>
      <c r="C305" s="60"/>
      <c r="D305" s="61"/>
      <c r="E305" s="62"/>
      <c r="F305" s="61"/>
    </row>
    <row r="306" spans="1:6" ht="14.25">
      <c r="A306" s="69"/>
      <c r="B306" s="64"/>
      <c r="C306" s="60"/>
      <c r="D306" s="61"/>
      <c r="E306" s="62"/>
      <c r="F306" s="61"/>
    </row>
    <row r="307" spans="1:6" ht="57">
      <c r="A307" s="69" t="s">
        <v>1156</v>
      </c>
      <c r="B307" s="64" t="s">
        <v>1240</v>
      </c>
      <c r="C307" s="60" t="s">
        <v>1130</v>
      </c>
      <c r="D307" s="61">
        <v>13</v>
      </c>
      <c r="E307" s="62">
        <v>2.2</v>
      </c>
      <c r="F307" s="61">
        <f>+E307*$D307</f>
        <v>28.6</v>
      </c>
    </row>
    <row r="308" spans="1:6" ht="14.25">
      <c r="A308" s="69"/>
      <c r="B308" s="64"/>
      <c r="C308" s="60"/>
      <c r="D308" s="61"/>
      <c r="E308" s="62"/>
      <c r="F308" s="61"/>
    </row>
    <row r="309" spans="1:6" ht="99.75">
      <c r="A309" s="69" t="s">
        <v>1157</v>
      </c>
      <c r="B309" s="64" t="s">
        <v>1241</v>
      </c>
      <c r="C309" s="60" t="s">
        <v>570</v>
      </c>
      <c r="D309" s="61">
        <v>214</v>
      </c>
      <c r="E309" s="62">
        <v>2.4</v>
      </c>
      <c r="F309" s="61">
        <f>+E309*$D309</f>
        <v>513.6</v>
      </c>
    </row>
    <row r="310" spans="1:6" ht="14.25">
      <c r="A310" s="69"/>
      <c r="B310" s="64"/>
      <c r="C310" s="60"/>
      <c r="D310" s="61"/>
      <c r="E310" s="62"/>
      <c r="F310" s="61"/>
    </row>
    <row r="311" spans="1:6" ht="128.25">
      <c r="A311" s="69" t="s">
        <v>1158</v>
      </c>
      <c r="B311" s="76" t="s">
        <v>1242</v>
      </c>
      <c r="C311" s="60" t="s">
        <v>570</v>
      </c>
      <c r="D311" s="61">
        <v>37</v>
      </c>
      <c r="E311" s="62">
        <v>8</v>
      </c>
      <c r="F311" s="61">
        <f>+E311*$D311</f>
        <v>296</v>
      </c>
    </row>
    <row r="312" spans="1:6" ht="14.25">
      <c r="A312" s="69"/>
      <c r="B312" s="64"/>
      <c r="C312" s="60"/>
      <c r="D312" s="61"/>
      <c r="E312" s="62"/>
      <c r="F312" s="61"/>
    </row>
    <row r="313" spans="1:6" ht="85.5">
      <c r="A313" s="69" t="s">
        <v>1159</v>
      </c>
      <c r="B313" s="64" t="s">
        <v>633</v>
      </c>
      <c r="C313" s="60"/>
      <c r="D313" s="61">
        <v>0.05</v>
      </c>
      <c r="E313" s="62"/>
      <c r="F313" s="61">
        <f>SUM(F307:F312)*D313</f>
        <v>41.910000000000004</v>
      </c>
    </row>
    <row r="314" spans="1:6" ht="14.25">
      <c r="A314" s="69"/>
      <c r="B314" s="64"/>
      <c r="C314" s="60"/>
      <c r="D314" s="61"/>
      <c r="E314" s="62"/>
      <c r="F314" s="61"/>
    </row>
    <row r="315" spans="1:6" ht="15">
      <c r="A315" s="69"/>
      <c r="B315" s="74" t="s">
        <v>1244</v>
      </c>
      <c r="C315" s="60"/>
      <c r="D315" s="61"/>
      <c r="E315" s="62"/>
      <c r="F315" s="66">
        <f>SUM(F307:F313)</f>
        <v>880.11</v>
      </c>
    </row>
    <row r="316" spans="1:6" ht="14.25">
      <c r="A316" s="69"/>
      <c r="B316" s="64"/>
      <c r="C316" s="60"/>
      <c r="D316" s="61"/>
      <c r="E316" s="62"/>
      <c r="F316" s="61"/>
    </row>
    <row r="317" spans="1:6" ht="15">
      <c r="A317" s="68" t="s">
        <v>1144</v>
      </c>
      <c r="B317" s="74" t="s">
        <v>1245</v>
      </c>
      <c r="C317" s="60"/>
      <c r="D317" s="61"/>
      <c r="E317" s="62"/>
      <c r="F317" s="61"/>
    </row>
    <row r="318" spans="1:6" ht="15">
      <c r="A318" s="68"/>
      <c r="B318" s="74"/>
      <c r="C318" s="60"/>
      <c r="D318" s="61"/>
      <c r="E318" s="62"/>
      <c r="F318" s="61"/>
    </row>
    <row r="319" spans="1:6" ht="57">
      <c r="A319" s="69" t="s">
        <v>1160</v>
      </c>
      <c r="B319" s="64" t="s">
        <v>1246</v>
      </c>
      <c r="C319" s="60"/>
      <c r="D319" s="61"/>
      <c r="E319" s="62"/>
      <c r="F319" s="61"/>
    </row>
    <row r="320" spans="1:6" ht="16.5">
      <c r="A320" s="69"/>
      <c r="B320" s="64" t="s">
        <v>1247</v>
      </c>
      <c r="C320" s="60" t="s">
        <v>572</v>
      </c>
      <c r="D320" s="61">
        <v>110</v>
      </c>
      <c r="E320" s="62">
        <v>4.75</v>
      </c>
      <c r="F320" s="61">
        <f>+E320*$D320</f>
        <v>522.5</v>
      </c>
    </row>
    <row r="321" spans="1:6" ht="16.5">
      <c r="A321" s="69"/>
      <c r="B321" s="64" t="s">
        <v>1248</v>
      </c>
      <c r="C321" s="60" t="s">
        <v>572</v>
      </c>
      <c r="D321" s="61">
        <v>12</v>
      </c>
      <c r="E321" s="62">
        <v>5.52</v>
      </c>
      <c r="F321" s="61">
        <f>+E321*$D321</f>
        <v>66.24</v>
      </c>
    </row>
    <row r="322" spans="1:6" ht="14.25">
      <c r="A322" s="69"/>
      <c r="B322" s="64"/>
      <c r="C322" s="60"/>
      <c r="D322" s="61"/>
      <c r="E322" s="62"/>
      <c r="F322" s="61"/>
    </row>
    <row r="323" spans="1:6" ht="57">
      <c r="A323" s="69" t="s">
        <v>1161</v>
      </c>
      <c r="B323" s="64" t="s">
        <v>1252</v>
      </c>
      <c r="C323" s="60" t="s">
        <v>570</v>
      </c>
      <c r="D323" s="61">
        <v>232</v>
      </c>
      <c r="E323" s="62">
        <v>0.4</v>
      </c>
      <c r="F323" s="61">
        <f>+E323*$D323</f>
        <v>92.80000000000001</v>
      </c>
    </row>
    <row r="324" spans="1:6" ht="14.25">
      <c r="A324" s="69"/>
      <c r="B324" s="64"/>
      <c r="C324" s="60"/>
      <c r="D324" s="61"/>
      <c r="E324" s="62"/>
      <c r="F324" s="61"/>
    </row>
    <row r="325" spans="1:6" ht="85.5">
      <c r="A325" s="69" t="s">
        <v>1162</v>
      </c>
      <c r="B325" s="64" t="s">
        <v>1254</v>
      </c>
      <c r="C325" s="60" t="s">
        <v>572</v>
      </c>
      <c r="D325" s="61">
        <f>ROUND(0.2*D323*1.02,1)</f>
        <v>47.3</v>
      </c>
      <c r="E325" s="62">
        <v>16.8</v>
      </c>
      <c r="F325" s="61">
        <f>+E325*$D325</f>
        <v>794.64</v>
      </c>
    </row>
    <row r="326" spans="1:6" ht="14.25">
      <c r="A326" s="69"/>
      <c r="B326" s="64"/>
      <c r="C326" s="60"/>
      <c r="D326" s="61"/>
      <c r="E326" s="62"/>
      <c r="F326" s="61"/>
    </row>
    <row r="327" spans="1:6" ht="85.5">
      <c r="A327" s="69" t="s">
        <v>1163</v>
      </c>
      <c r="B327" s="64" t="s">
        <v>1255</v>
      </c>
      <c r="C327" s="60" t="s">
        <v>570</v>
      </c>
      <c r="D327" s="61">
        <f>D323</f>
        <v>232</v>
      </c>
      <c r="E327" s="62">
        <v>1.3</v>
      </c>
      <c r="F327" s="61">
        <f>+E327*$D327</f>
        <v>301.6</v>
      </c>
    </row>
    <row r="328" spans="1:6" ht="15">
      <c r="A328" s="69"/>
      <c r="B328" s="74" t="s">
        <v>1256</v>
      </c>
      <c r="C328" s="60"/>
      <c r="D328" s="61"/>
      <c r="E328" s="62"/>
      <c r="F328" s="66">
        <f>SUM(F320:F327)</f>
        <v>1777.7799999999997</v>
      </c>
    </row>
    <row r="329" spans="1:6" ht="14.25">
      <c r="A329" s="69"/>
      <c r="B329" s="64"/>
      <c r="C329" s="60"/>
      <c r="D329" s="61"/>
      <c r="E329" s="62"/>
      <c r="F329" s="61"/>
    </row>
    <row r="330" spans="1:6" ht="15">
      <c r="A330" s="68" t="s">
        <v>1145</v>
      </c>
      <c r="B330" s="74" t="s">
        <v>1227</v>
      </c>
      <c r="C330" s="60"/>
      <c r="D330" s="61"/>
      <c r="E330" s="62"/>
      <c r="F330" s="61"/>
    </row>
    <row r="331" spans="1:6" ht="15">
      <c r="A331" s="68"/>
      <c r="B331" s="64"/>
      <c r="C331" s="60"/>
      <c r="D331" s="61"/>
      <c r="E331" s="62"/>
      <c r="F331" s="61"/>
    </row>
    <row r="332" spans="1:6" ht="42.75">
      <c r="A332" s="69" t="s">
        <v>1171</v>
      </c>
      <c r="B332" s="64" t="s">
        <v>1257</v>
      </c>
      <c r="C332" s="60"/>
      <c r="D332" s="61"/>
      <c r="E332" s="62"/>
      <c r="F332" s="61"/>
    </row>
    <row r="333" spans="1:6" ht="228">
      <c r="A333" s="69"/>
      <c r="B333" s="65" t="s">
        <v>1258</v>
      </c>
      <c r="C333" s="60" t="s">
        <v>572</v>
      </c>
      <c r="D333" s="61">
        <f>ROUND(0.15*D323*1.02,1)</f>
        <v>35.5</v>
      </c>
      <c r="E333" s="62">
        <v>98.25</v>
      </c>
      <c r="F333" s="61">
        <f>+E333*$D333</f>
        <v>3487.875</v>
      </c>
    </row>
    <row r="334" spans="1:6" ht="14.25">
      <c r="A334" s="69"/>
      <c r="B334" s="64"/>
      <c r="C334" s="60"/>
      <c r="D334" s="61"/>
      <c r="E334" s="62"/>
      <c r="F334" s="61"/>
    </row>
    <row r="335" spans="1:6" ht="71.25">
      <c r="A335" s="69" t="s">
        <v>1172</v>
      </c>
      <c r="B335" s="64" t="s">
        <v>1262</v>
      </c>
      <c r="C335" s="60" t="s">
        <v>570</v>
      </c>
      <c r="D335" s="61">
        <v>232</v>
      </c>
      <c r="E335" s="62">
        <v>20</v>
      </c>
      <c r="F335" s="61">
        <f>+E335*$D335</f>
        <v>4640</v>
      </c>
    </row>
    <row r="336" spans="1:6" ht="14.25">
      <c r="A336" s="69"/>
      <c r="B336" s="64"/>
      <c r="C336" s="60"/>
      <c r="D336" s="61"/>
      <c r="E336" s="62"/>
      <c r="F336" s="61"/>
    </row>
    <row r="337" spans="1:6" ht="28.5">
      <c r="A337" s="69" t="s">
        <v>1173</v>
      </c>
      <c r="B337" s="64" t="s">
        <v>1263</v>
      </c>
      <c r="C337" s="60" t="s">
        <v>1130</v>
      </c>
      <c r="D337" s="61">
        <v>122</v>
      </c>
      <c r="E337" s="62">
        <v>2</v>
      </c>
      <c r="F337" s="61">
        <f>+E337*$D337</f>
        <v>244</v>
      </c>
    </row>
    <row r="338" spans="1:6" ht="14.25">
      <c r="A338" s="69"/>
      <c r="B338" s="64"/>
      <c r="C338" s="60"/>
      <c r="D338" s="61"/>
      <c r="E338" s="62"/>
      <c r="F338" s="61"/>
    </row>
    <row r="339" spans="1:6" ht="128.25">
      <c r="A339" s="69" t="s">
        <v>1174</v>
      </c>
      <c r="B339" s="76" t="s">
        <v>559</v>
      </c>
      <c r="C339" s="60" t="s">
        <v>570</v>
      </c>
      <c r="D339" s="61">
        <v>37</v>
      </c>
      <c r="E339" s="62">
        <v>22</v>
      </c>
      <c r="F339" s="61">
        <f>+E339*$D339</f>
        <v>814</v>
      </c>
    </row>
    <row r="340" spans="1:6" ht="14.25">
      <c r="A340" s="69"/>
      <c r="B340" s="76"/>
      <c r="C340" s="60"/>
      <c r="D340" s="61"/>
      <c r="E340" s="62"/>
      <c r="F340" s="61"/>
    </row>
    <row r="341" spans="1:6" ht="15">
      <c r="A341" s="69"/>
      <c r="B341" s="74" t="s">
        <v>1227</v>
      </c>
      <c r="C341" s="60"/>
      <c r="D341" s="61"/>
      <c r="E341" s="62"/>
      <c r="F341" s="66">
        <f>SUM(F331:F339)</f>
        <v>9185.875</v>
      </c>
    </row>
    <row r="342" spans="1:6" ht="15">
      <c r="A342" s="69"/>
      <c r="B342" s="74"/>
      <c r="C342" s="60"/>
      <c r="D342" s="61"/>
      <c r="E342" s="62"/>
      <c r="F342" s="66"/>
    </row>
    <row r="343" spans="1:6" ht="15">
      <c r="A343" s="68" t="s">
        <v>1146</v>
      </c>
      <c r="B343" s="74" t="s">
        <v>1229</v>
      </c>
      <c r="C343" s="60"/>
      <c r="D343" s="61"/>
      <c r="E343" s="62"/>
      <c r="F343" s="61"/>
    </row>
    <row r="344" spans="1:6" ht="14.25">
      <c r="A344" s="69"/>
      <c r="B344" s="71"/>
      <c r="C344" s="60"/>
      <c r="D344" s="61"/>
      <c r="E344" s="62"/>
      <c r="F344" s="61"/>
    </row>
    <row r="345" spans="1:6" ht="28.5">
      <c r="A345" s="69" t="s">
        <v>1178</v>
      </c>
      <c r="B345" s="64" t="s">
        <v>586</v>
      </c>
      <c r="C345" s="60" t="s">
        <v>570</v>
      </c>
      <c r="D345" s="61">
        <v>12</v>
      </c>
      <c r="E345" s="62">
        <v>3.5</v>
      </c>
      <c r="F345" s="61">
        <f>+E345*$D345</f>
        <v>42</v>
      </c>
    </row>
    <row r="346" spans="1:6" ht="14.25">
      <c r="A346" s="69"/>
      <c r="B346" s="71"/>
      <c r="C346" s="60"/>
      <c r="D346" s="61"/>
      <c r="E346" s="62"/>
      <c r="F346" s="61"/>
    </row>
    <row r="347" spans="1:6" ht="61.5">
      <c r="A347" s="69" t="s">
        <v>1179</v>
      </c>
      <c r="B347" s="64" t="s">
        <v>591</v>
      </c>
      <c r="C347" s="60" t="s">
        <v>570</v>
      </c>
      <c r="D347" s="61">
        <v>12</v>
      </c>
      <c r="E347" s="62">
        <v>5</v>
      </c>
      <c r="F347" s="61">
        <f>+E347*$D347</f>
        <v>60</v>
      </c>
    </row>
    <row r="348" spans="1:6" ht="14.25">
      <c r="A348" s="69"/>
      <c r="B348" s="71"/>
      <c r="C348" s="60"/>
      <c r="D348" s="61"/>
      <c r="E348" s="62"/>
      <c r="F348" s="61"/>
    </row>
    <row r="349" spans="1:6" ht="28.5">
      <c r="A349" s="69" t="s">
        <v>1180</v>
      </c>
      <c r="B349" s="64" t="s">
        <v>567</v>
      </c>
      <c r="C349" s="60" t="s">
        <v>224</v>
      </c>
      <c r="D349" s="61">
        <v>3</v>
      </c>
      <c r="E349" s="61">
        <v>65</v>
      </c>
      <c r="F349" s="61">
        <f>+E349*$D349</f>
        <v>195</v>
      </c>
    </row>
    <row r="350" spans="1:6" ht="14.25">
      <c r="A350" s="69"/>
      <c r="B350" s="64"/>
      <c r="C350" s="60"/>
      <c r="D350" s="61"/>
      <c r="E350" s="61"/>
      <c r="F350" s="61"/>
    </row>
    <row r="351" spans="1:6" ht="28.5">
      <c r="A351" s="69" t="s">
        <v>1181</v>
      </c>
      <c r="B351" s="64" t="s">
        <v>587</v>
      </c>
      <c r="C351" s="60" t="s">
        <v>224</v>
      </c>
      <c r="D351" s="61">
        <v>7</v>
      </c>
      <c r="E351" s="62">
        <v>65</v>
      </c>
      <c r="F351" s="61">
        <f>+E351*$D351</f>
        <v>455</v>
      </c>
    </row>
    <row r="352" spans="1:6" ht="14.25">
      <c r="A352" s="69"/>
      <c r="B352" s="64"/>
      <c r="C352" s="60"/>
      <c r="D352" s="61"/>
      <c r="E352" s="62"/>
      <c r="F352" s="61"/>
    </row>
    <row r="353" spans="1:6" ht="15">
      <c r="A353" s="69"/>
      <c r="B353" s="74" t="s">
        <v>568</v>
      </c>
      <c r="C353" s="60"/>
      <c r="D353" s="61"/>
      <c r="E353" s="61"/>
      <c r="F353" s="66">
        <f>SUM(F344:F351)</f>
        <v>752</v>
      </c>
    </row>
    <row r="355" spans="1:2" ht="15.75">
      <c r="A355" s="103">
        <v>4</v>
      </c>
      <c r="B355" s="103" t="s">
        <v>1215</v>
      </c>
    </row>
    <row r="357" spans="1:6" ht="15">
      <c r="A357" s="68" t="s">
        <v>1182</v>
      </c>
      <c r="B357" s="74" t="s">
        <v>1225</v>
      </c>
      <c r="D357" s="58"/>
      <c r="E357" s="58"/>
      <c r="F357" s="58">
        <f>F383</f>
        <v>2523.5</v>
      </c>
    </row>
    <row r="358" spans="1:6" ht="15">
      <c r="A358" s="68" t="s">
        <v>636</v>
      </c>
      <c r="B358" s="74" t="s">
        <v>1226</v>
      </c>
      <c r="D358" s="58"/>
      <c r="E358" s="58"/>
      <c r="F358" s="58">
        <f>F394</f>
        <v>2385.81</v>
      </c>
    </row>
    <row r="359" spans="1:6" ht="15">
      <c r="A359" s="68" t="s">
        <v>637</v>
      </c>
      <c r="B359" s="74" t="str">
        <f>B396</f>
        <v>ZEMELJSKA DELA</v>
      </c>
      <c r="D359" s="58"/>
      <c r="E359" s="58"/>
      <c r="F359" s="58">
        <f>F407</f>
        <v>4802.780000000001</v>
      </c>
    </row>
    <row r="360" spans="1:6" ht="15">
      <c r="A360" s="68" t="s">
        <v>638</v>
      </c>
      <c r="B360" s="74" t="s">
        <v>1227</v>
      </c>
      <c r="D360" s="58"/>
      <c r="E360" s="58"/>
      <c r="F360" s="58">
        <v>76774.175</v>
      </c>
    </row>
    <row r="361" spans="1:6" ht="15">
      <c r="A361" s="63"/>
      <c r="B361" s="74"/>
      <c r="D361" s="58"/>
      <c r="E361" s="58"/>
      <c r="F361" s="58"/>
    </row>
    <row r="362" spans="1:6" ht="15">
      <c r="A362" s="63"/>
      <c r="B362" s="74" t="s">
        <v>1131</v>
      </c>
      <c r="D362" s="58"/>
      <c r="E362" s="58"/>
      <c r="F362" s="58">
        <f>SUM(F357:F360)</f>
        <v>86486.265</v>
      </c>
    </row>
    <row r="363" spans="1:6" ht="15">
      <c r="A363" s="63"/>
      <c r="B363" s="74"/>
      <c r="D363" s="58"/>
      <c r="E363" s="58"/>
      <c r="F363" s="58"/>
    </row>
    <row r="364" spans="1:6" ht="15">
      <c r="A364" s="68" t="s">
        <v>1182</v>
      </c>
      <c r="B364" s="74" t="s">
        <v>1225</v>
      </c>
      <c r="C364" s="60"/>
      <c r="D364" s="61"/>
      <c r="E364" s="61"/>
      <c r="F364" s="61"/>
    </row>
    <row r="365" spans="1:6" ht="14.25">
      <c r="A365" s="69"/>
      <c r="B365" s="64"/>
      <c r="C365" s="60"/>
      <c r="D365" s="61"/>
      <c r="E365" s="62"/>
      <c r="F365" s="61"/>
    </row>
    <row r="366" spans="1:6" ht="99.75">
      <c r="A366" s="69" t="s">
        <v>1183</v>
      </c>
      <c r="B366" s="65" t="s">
        <v>1231</v>
      </c>
      <c r="C366" s="60" t="s">
        <v>225</v>
      </c>
      <c r="D366" s="61">
        <v>1</v>
      </c>
      <c r="E366" s="62">
        <v>250</v>
      </c>
      <c r="F366" s="61">
        <f>+E366*$D366</f>
        <v>250</v>
      </c>
    </row>
    <row r="367" spans="1:6" ht="15">
      <c r="A367" s="69"/>
      <c r="B367" s="74"/>
      <c r="C367" s="60"/>
      <c r="D367" s="61"/>
      <c r="E367" s="61"/>
      <c r="F367" s="61"/>
    </row>
    <row r="368" spans="1:6" ht="287.25">
      <c r="A368" s="69" t="s">
        <v>1184</v>
      </c>
      <c r="B368" s="65" t="s">
        <v>635</v>
      </c>
      <c r="C368" s="60" t="s">
        <v>225</v>
      </c>
      <c r="D368" s="61">
        <v>1</v>
      </c>
      <c r="E368" s="62">
        <v>600</v>
      </c>
      <c r="F368" s="61">
        <f>+E368*$D368</f>
        <v>600</v>
      </c>
    </row>
    <row r="369" spans="1:6" ht="15">
      <c r="A369" s="69"/>
      <c r="B369" s="74"/>
      <c r="C369" s="60"/>
      <c r="D369" s="61"/>
      <c r="E369" s="62"/>
      <c r="F369" s="61"/>
    </row>
    <row r="370" spans="1:6" ht="256.5">
      <c r="A370" s="69" t="s">
        <v>1185</v>
      </c>
      <c r="B370" s="65" t="s">
        <v>1232</v>
      </c>
      <c r="C370" s="60" t="s">
        <v>225</v>
      </c>
      <c r="D370" s="61">
        <v>1</v>
      </c>
      <c r="E370" s="62">
        <v>400</v>
      </c>
      <c r="F370" s="61">
        <f>+E370*$D370</f>
        <v>400</v>
      </c>
    </row>
    <row r="371" spans="1:6" ht="15">
      <c r="A371" s="69"/>
      <c r="B371" s="74"/>
      <c r="C371" s="60"/>
      <c r="D371" s="61"/>
      <c r="E371" s="61"/>
      <c r="F371" s="61"/>
    </row>
    <row r="372" spans="1:6" ht="156.75">
      <c r="A372" s="69" t="s">
        <v>1186</v>
      </c>
      <c r="B372" s="76" t="s">
        <v>1233</v>
      </c>
      <c r="C372" s="60" t="s">
        <v>225</v>
      </c>
      <c r="D372" s="61">
        <v>1</v>
      </c>
      <c r="E372" s="62">
        <v>300</v>
      </c>
      <c r="F372" s="61">
        <f>+E372*$D372</f>
        <v>300</v>
      </c>
    </row>
    <row r="373" spans="1:6" ht="14.25">
      <c r="A373" s="69"/>
      <c r="B373" s="64"/>
      <c r="C373" s="60"/>
      <c r="D373" s="61"/>
      <c r="E373" s="61"/>
      <c r="F373" s="61"/>
    </row>
    <row r="374" spans="1:6" ht="242.25">
      <c r="A374" s="69" t="s">
        <v>1187</v>
      </c>
      <c r="B374" s="65" t="s">
        <v>1234</v>
      </c>
      <c r="C374" s="60" t="s">
        <v>225</v>
      </c>
      <c r="D374" s="61">
        <v>1</v>
      </c>
      <c r="E374" s="62">
        <v>320</v>
      </c>
      <c r="F374" s="61">
        <f>+E374*$D374</f>
        <v>320</v>
      </c>
    </row>
    <row r="375" spans="1:6" ht="14.25">
      <c r="A375" s="69"/>
      <c r="B375" s="64"/>
      <c r="C375" s="60"/>
      <c r="D375" s="61"/>
      <c r="E375" s="61"/>
      <c r="F375" s="61"/>
    </row>
    <row r="376" spans="1:6" ht="57">
      <c r="A376" s="69" t="s">
        <v>1188</v>
      </c>
      <c r="B376" s="64" t="s">
        <v>1235</v>
      </c>
      <c r="C376" s="60" t="s">
        <v>225</v>
      </c>
      <c r="D376" s="61">
        <v>1</v>
      </c>
      <c r="E376" s="62">
        <v>200</v>
      </c>
      <c r="F376" s="61">
        <f>+E376*$D376</f>
        <v>200</v>
      </c>
    </row>
    <row r="377" spans="1:6" ht="14.25">
      <c r="A377" s="69"/>
      <c r="B377" s="64"/>
      <c r="C377" s="60"/>
      <c r="D377" s="61"/>
      <c r="E377" s="61"/>
      <c r="F377" s="61"/>
    </row>
    <row r="378" spans="1:6" ht="85.5">
      <c r="A378" s="69" t="s">
        <v>1189</v>
      </c>
      <c r="B378" s="64" t="s">
        <v>1236</v>
      </c>
      <c r="C378" s="60"/>
      <c r="D378" s="99">
        <v>0.05</v>
      </c>
      <c r="E378" s="61"/>
      <c r="F378" s="61">
        <f>SUM(F366:F376)*D378</f>
        <v>103.5</v>
      </c>
    </row>
    <row r="379" spans="1:6" ht="14.25">
      <c r="A379" s="69"/>
      <c r="B379" s="64"/>
      <c r="C379" s="60"/>
      <c r="D379" s="99"/>
      <c r="E379" s="61"/>
      <c r="F379" s="61"/>
    </row>
    <row r="380" spans="1:6" ht="71.25">
      <c r="A380" s="69" t="s">
        <v>639</v>
      </c>
      <c r="B380" s="64" t="s">
        <v>1237</v>
      </c>
      <c r="C380" s="60" t="s">
        <v>225</v>
      </c>
      <c r="D380" s="61">
        <v>1</v>
      </c>
      <c r="E380" s="62">
        <v>250</v>
      </c>
      <c r="F380" s="61">
        <f>E380*D380</f>
        <v>250</v>
      </c>
    </row>
    <row r="381" spans="1:6" ht="14.25">
      <c r="A381" s="69"/>
      <c r="B381" s="64"/>
      <c r="C381" s="60"/>
      <c r="D381" s="99"/>
      <c r="E381" s="62"/>
      <c r="F381" s="61"/>
    </row>
    <row r="382" spans="1:6" ht="114">
      <c r="A382" s="69" t="s">
        <v>640</v>
      </c>
      <c r="B382" s="76" t="s">
        <v>1238</v>
      </c>
      <c r="C382" s="60" t="s">
        <v>225</v>
      </c>
      <c r="D382" s="102">
        <v>1</v>
      </c>
      <c r="E382" s="62">
        <v>100</v>
      </c>
      <c r="F382" s="61">
        <f>E382*D382</f>
        <v>100</v>
      </c>
    </row>
    <row r="383" spans="1:6" ht="15">
      <c r="A383" s="69"/>
      <c r="B383" s="74" t="s">
        <v>1239</v>
      </c>
      <c r="C383" s="60"/>
      <c r="D383" s="61"/>
      <c r="E383" s="62"/>
      <c r="F383" s="66">
        <f>SUM(F366:F382)</f>
        <v>2523.5</v>
      </c>
    </row>
    <row r="384" spans="1:6" ht="14.25">
      <c r="A384" s="69"/>
      <c r="B384" s="64"/>
      <c r="C384" s="60"/>
      <c r="D384" s="61"/>
      <c r="E384" s="62"/>
      <c r="F384" s="61"/>
    </row>
    <row r="385" spans="1:6" ht="15">
      <c r="A385" s="68" t="s">
        <v>636</v>
      </c>
      <c r="B385" s="74" t="s">
        <v>1226</v>
      </c>
      <c r="C385" s="60"/>
      <c r="D385" s="61"/>
      <c r="E385" s="62"/>
      <c r="F385" s="61"/>
    </row>
    <row r="386" spans="1:6" ht="14.25">
      <c r="A386" s="69"/>
      <c r="B386" s="64"/>
      <c r="C386" s="60"/>
      <c r="D386" s="61"/>
      <c r="E386" s="62"/>
      <c r="F386" s="61"/>
    </row>
    <row r="387" spans="1:6" ht="57">
      <c r="A387" s="69" t="s">
        <v>641</v>
      </c>
      <c r="B387" s="64" t="s">
        <v>1240</v>
      </c>
      <c r="C387" s="60" t="s">
        <v>1130</v>
      </c>
      <c r="D387" s="61">
        <v>23</v>
      </c>
      <c r="E387" s="62">
        <v>2.2</v>
      </c>
      <c r="F387" s="61">
        <f>+E387*$D387</f>
        <v>50.6</v>
      </c>
    </row>
    <row r="388" spans="1:6" ht="14.25">
      <c r="A388" s="69"/>
      <c r="B388" s="64"/>
      <c r="C388" s="60"/>
      <c r="D388" s="61"/>
      <c r="E388" s="62"/>
      <c r="F388" s="61"/>
    </row>
    <row r="389" spans="1:6" ht="99.75">
      <c r="A389" s="69" t="s">
        <v>642</v>
      </c>
      <c r="B389" s="64" t="s">
        <v>1241</v>
      </c>
      <c r="C389" s="60" t="s">
        <v>570</v>
      </c>
      <c r="D389" s="61">
        <v>499</v>
      </c>
      <c r="E389" s="62">
        <v>2.4</v>
      </c>
      <c r="F389" s="61">
        <f>+E389*$D389</f>
        <v>1197.6</v>
      </c>
    </row>
    <row r="390" spans="1:6" ht="14.25">
      <c r="A390" s="69"/>
      <c r="B390" s="76"/>
      <c r="C390" s="60"/>
      <c r="D390" s="61"/>
      <c r="E390" s="62"/>
      <c r="F390" s="61"/>
    </row>
    <row r="391" spans="1:6" ht="128.25">
      <c r="A391" s="69" t="s">
        <v>643</v>
      </c>
      <c r="B391" s="76" t="s">
        <v>1242</v>
      </c>
      <c r="C391" s="60" t="s">
        <v>570</v>
      </c>
      <c r="D391" s="61">
        <v>128</v>
      </c>
      <c r="E391" s="62">
        <v>8</v>
      </c>
      <c r="F391" s="61">
        <f>+E391*$D391</f>
        <v>1024</v>
      </c>
    </row>
    <row r="392" spans="1:6" ht="14.25">
      <c r="A392" s="69"/>
      <c r="B392" s="64"/>
      <c r="C392" s="60"/>
      <c r="D392" s="61"/>
      <c r="E392" s="62"/>
      <c r="F392" s="61"/>
    </row>
    <row r="393" spans="1:6" ht="85.5">
      <c r="A393" s="69" t="s">
        <v>644</v>
      </c>
      <c r="B393" s="64" t="s">
        <v>633</v>
      </c>
      <c r="C393" s="60"/>
      <c r="D393" s="61">
        <v>0.05</v>
      </c>
      <c r="E393" s="62"/>
      <c r="F393" s="61">
        <f>SUM(F387:F392)*D393</f>
        <v>113.61</v>
      </c>
    </row>
    <row r="394" spans="1:6" ht="15">
      <c r="A394" s="69"/>
      <c r="B394" s="74" t="s">
        <v>1244</v>
      </c>
      <c r="C394" s="60"/>
      <c r="D394" s="61"/>
      <c r="E394" s="62"/>
      <c r="F394" s="66">
        <f>SUM(F387:F393)</f>
        <v>2385.81</v>
      </c>
    </row>
    <row r="395" spans="1:6" ht="14.25">
      <c r="A395" s="69"/>
      <c r="B395" s="64"/>
      <c r="C395" s="60"/>
      <c r="D395" s="61"/>
      <c r="E395" s="62"/>
      <c r="F395" s="61"/>
    </row>
    <row r="396" spans="1:6" ht="15">
      <c r="A396" s="68" t="s">
        <v>637</v>
      </c>
      <c r="B396" s="74" t="s">
        <v>1245</v>
      </c>
      <c r="C396" s="60"/>
      <c r="D396" s="61"/>
      <c r="E396" s="62"/>
      <c r="F396" s="61"/>
    </row>
    <row r="397" spans="1:6" ht="15">
      <c r="A397" s="68"/>
      <c r="B397" s="74"/>
      <c r="C397" s="60"/>
      <c r="D397" s="61"/>
      <c r="E397" s="62"/>
      <c r="F397" s="61"/>
    </row>
    <row r="398" spans="1:6" ht="57">
      <c r="A398" s="69" t="s">
        <v>645</v>
      </c>
      <c r="B398" s="64" t="s">
        <v>1246</v>
      </c>
      <c r="C398" s="60"/>
      <c r="D398" s="61"/>
      <c r="E398" s="62"/>
      <c r="F398" s="61"/>
    </row>
    <row r="399" spans="1:6" ht="16.5">
      <c r="A399" s="69"/>
      <c r="B399" s="64" t="s">
        <v>1247</v>
      </c>
      <c r="C399" s="60" t="s">
        <v>572</v>
      </c>
      <c r="D399" s="61">
        <v>296</v>
      </c>
      <c r="E399" s="62">
        <v>4.75</v>
      </c>
      <c r="F399" s="61">
        <f>+E399*$D399</f>
        <v>1406</v>
      </c>
    </row>
    <row r="400" spans="1:6" ht="16.5">
      <c r="A400" s="69"/>
      <c r="B400" s="64" t="s">
        <v>1248</v>
      </c>
      <c r="C400" s="60" t="s">
        <v>572</v>
      </c>
      <c r="D400" s="61">
        <v>33</v>
      </c>
      <c r="E400" s="62">
        <v>5.52</v>
      </c>
      <c r="F400" s="61">
        <f>+E400*$D400</f>
        <v>182.16</v>
      </c>
    </row>
    <row r="401" spans="1:6" ht="14.25">
      <c r="A401" s="69"/>
      <c r="B401" s="64"/>
      <c r="C401" s="60"/>
      <c r="D401" s="61"/>
      <c r="E401" s="62"/>
      <c r="F401" s="61"/>
    </row>
    <row r="402" spans="1:6" ht="57">
      <c r="A402" s="69" t="s">
        <v>646</v>
      </c>
      <c r="B402" s="64" t="s">
        <v>1252</v>
      </c>
      <c r="C402" s="60" t="s">
        <v>570</v>
      </c>
      <c r="D402" s="61">
        <v>627</v>
      </c>
      <c r="E402" s="62">
        <v>0.4</v>
      </c>
      <c r="F402" s="61">
        <f>+E402*$D402</f>
        <v>250.8</v>
      </c>
    </row>
    <row r="403" spans="1:6" ht="14.25">
      <c r="A403" s="69"/>
      <c r="B403" s="64"/>
      <c r="C403" s="60"/>
      <c r="D403" s="61"/>
      <c r="E403" s="62"/>
      <c r="F403" s="61"/>
    </row>
    <row r="404" spans="1:6" ht="85.5">
      <c r="A404" s="69" t="s">
        <v>647</v>
      </c>
      <c r="B404" s="64" t="s">
        <v>1254</v>
      </c>
      <c r="C404" s="60" t="s">
        <v>572</v>
      </c>
      <c r="D404" s="61">
        <f>ROUND(0.2*D402*1.02,1)</f>
        <v>127.9</v>
      </c>
      <c r="E404" s="62">
        <v>16.8</v>
      </c>
      <c r="F404" s="61">
        <f>+E404*$D404</f>
        <v>2148.7200000000003</v>
      </c>
    </row>
    <row r="405" spans="1:6" ht="14.25">
      <c r="A405" s="69"/>
      <c r="B405" s="64"/>
      <c r="C405" s="60"/>
      <c r="D405" s="61"/>
      <c r="E405" s="62"/>
      <c r="F405" s="61"/>
    </row>
    <row r="406" spans="1:6" ht="85.5">
      <c r="A406" s="69" t="s">
        <v>648</v>
      </c>
      <c r="B406" s="64" t="s">
        <v>1255</v>
      </c>
      <c r="C406" s="60" t="s">
        <v>570</v>
      </c>
      <c r="D406" s="61">
        <f>D402</f>
        <v>627</v>
      </c>
      <c r="E406" s="62">
        <v>1.3</v>
      </c>
      <c r="F406" s="61">
        <f>+E406*$D406</f>
        <v>815.1</v>
      </c>
    </row>
    <row r="407" spans="1:6" ht="15">
      <c r="A407" s="69"/>
      <c r="B407" s="74" t="s">
        <v>1256</v>
      </c>
      <c r="C407" s="60"/>
      <c r="D407" s="61"/>
      <c r="E407" s="62"/>
      <c r="F407" s="66">
        <f>SUM(F399:F406)</f>
        <v>4802.780000000001</v>
      </c>
    </row>
    <row r="408" spans="1:6" ht="15">
      <c r="A408" s="68"/>
      <c r="B408" s="64"/>
      <c r="C408" s="60"/>
      <c r="D408" s="61"/>
      <c r="E408" s="62"/>
      <c r="F408" s="61"/>
    </row>
    <row r="409" spans="1:6" ht="15">
      <c r="A409" s="68" t="s">
        <v>638</v>
      </c>
      <c r="B409" s="74" t="s">
        <v>1227</v>
      </c>
      <c r="C409" s="60"/>
      <c r="D409" s="61"/>
      <c r="E409" s="62"/>
      <c r="F409" s="61"/>
    </row>
    <row r="410" spans="1:6" ht="14.25">
      <c r="A410" s="69"/>
      <c r="B410" s="64"/>
      <c r="C410" s="60"/>
      <c r="D410" s="61"/>
      <c r="E410" s="62"/>
      <c r="F410" s="61"/>
    </row>
    <row r="411" spans="1:6" ht="42.75">
      <c r="A411" s="69" t="s">
        <v>649</v>
      </c>
      <c r="B411" s="64" t="s">
        <v>1257</v>
      </c>
      <c r="C411" s="60"/>
      <c r="D411" s="61"/>
      <c r="E411" s="62"/>
      <c r="F411" s="61"/>
    </row>
    <row r="412" spans="1:6" ht="228">
      <c r="A412" s="69"/>
      <c r="B412" s="65" t="s">
        <v>1258</v>
      </c>
      <c r="C412" s="60" t="s">
        <v>572</v>
      </c>
      <c r="D412" s="61">
        <f>ROUND(0.15*D402*1.02,1)</f>
        <v>95.9</v>
      </c>
      <c r="E412" s="62">
        <v>98.25</v>
      </c>
      <c r="F412" s="61">
        <f>+E412*$D412</f>
        <v>9422.175000000001</v>
      </c>
    </row>
    <row r="413" spans="1:6" ht="14.25">
      <c r="A413" s="69"/>
      <c r="B413" s="64"/>
      <c r="C413" s="60"/>
      <c r="D413" s="61"/>
      <c r="E413" s="62"/>
      <c r="F413" s="61"/>
    </row>
    <row r="414" spans="1:6" ht="128.25">
      <c r="A414" s="69" t="s">
        <v>650</v>
      </c>
      <c r="B414" s="76" t="s">
        <v>1259</v>
      </c>
      <c r="C414" s="60" t="s">
        <v>570</v>
      </c>
      <c r="D414" s="61">
        <v>236</v>
      </c>
      <c r="E414" s="62">
        <v>190</v>
      </c>
      <c r="F414" s="61">
        <f>+E414*$D414</f>
        <v>44840</v>
      </c>
    </row>
    <row r="415" spans="1:6" ht="14.25">
      <c r="A415" s="69"/>
      <c r="B415" s="64"/>
      <c r="C415" s="60"/>
      <c r="D415" s="61"/>
      <c r="E415" s="62"/>
      <c r="F415" s="61"/>
    </row>
    <row r="416" spans="1:6" ht="142.5">
      <c r="A416" s="69" t="s">
        <v>651</v>
      </c>
      <c r="B416" s="65" t="s">
        <v>1261</v>
      </c>
      <c r="C416" s="60" t="s">
        <v>570</v>
      </c>
      <c r="D416" s="61">
        <v>50</v>
      </c>
      <c r="E416" s="62">
        <v>240</v>
      </c>
      <c r="F416" s="61">
        <f>+E416*$D416</f>
        <v>12000</v>
      </c>
    </row>
    <row r="417" spans="1:6" ht="14.25">
      <c r="A417" s="69"/>
      <c r="B417" s="64"/>
      <c r="C417" s="60"/>
      <c r="D417" s="61"/>
      <c r="E417" s="62"/>
      <c r="F417" s="61"/>
    </row>
    <row r="418" spans="1:6" ht="99.75">
      <c r="A418" s="69" t="s">
        <v>652</v>
      </c>
      <c r="B418" s="64" t="s">
        <v>419</v>
      </c>
      <c r="C418" s="60" t="s">
        <v>570</v>
      </c>
      <c r="D418" s="61">
        <v>341</v>
      </c>
      <c r="E418" s="62">
        <v>20</v>
      </c>
      <c r="F418" s="61">
        <f>+E418*$D418</f>
        <v>6820</v>
      </c>
    </row>
    <row r="419" spans="1:6" ht="14.25">
      <c r="A419" s="69"/>
      <c r="B419" s="64"/>
      <c r="C419" s="60"/>
      <c r="D419" s="61"/>
      <c r="E419" s="62"/>
      <c r="F419" s="61"/>
    </row>
    <row r="420" spans="1:6" ht="28.5">
      <c r="A420" s="69" t="s">
        <v>653</v>
      </c>
      <c r="B420" s="64" t="s">
        <v>1263</v>
      </c>
      <c r="C420" s="60" t="s">
        <v>1130</v>
      </c>
      <c r="D420" s="61">
        <v>427</v>
      </c>
      <c r="E420" s="62">
        <v>2</v>
      </c>
      <c r="F420" s="61">
        <f>+E420*$D420</f>
        <v>854</v>
      </c>
    </row>
    <row r="421" spans="1:6" ht="14.25">
      <c r="A421" s="69"/>
      <c r="B421" s="64"/>
      <c r="C421" s="60"/>
      <c r="D421" s="61"/>
      <c r="E421" s="62"/>
      <c r="F421" s="61"/>
    </row>
    <row r="422" spans="1:6" ht="128.25">
      <c r="A422" s="69" t="s">
        <v>654</v>
      </c>
      <c r="B422" s="76" t="s">
        <v>559</v>
      </c>
      <c r="C422" s="60" t="s">
        <v>570</v>
      </c>
      <c r="D422" s="61">
        <v>129</v>
      </c>
      <c r="E422" s="62">
        <v>22</v>
      </c>
      <c r="F422" s="61">
        <f>+E422*$D422</f>
        <v>2838</v>
      </c>
    </row>
    <row r="423" spans="1:6" ht="14.25">
      <c r="A423" s="69"/>
      <c r="B423" s="76"/>
      <c r="C423" s="60"/>
      <c r="D423" s="61"/>
      <c r="E423" s="62"/>
      <c r="F423" s="61"/>
    </row>
    <row r="424" spans="2:6" ht="16.5">
      <c r="B424" s="93" t="s">
        <v>1227</v>
      </c>
      <c r="C424" s="94"/>
      <c r="D424" s="95"/>
      <c r="E424" s="96"/>
      <c r="F424" s="97">
        <f>SUM(F411:F423)</f>
        <v>76774.175</v>
      </c>
    </row>
    <row r="426" spans="1:2" ht="15.75">
      <c r="A426" s="103">
        <v>5</v>
      </c>
      <c r="B426" s="52" t="s">
        <v>1216</v>
      </c>
    </row>
    <row r="428" spans="1:6" ht="15">
      <c r="A428" s="68" t="s">
        <v>660</v>
      </c>
      <c r="B428" s="74" t="s">
        <v>1225</v>
      </c>
      <c r="C428" s="108"/>
      <c r="D428" s="58"/>
      <c r="E428" s="58"/>
      <c r="F428" s="58">
        <f>F457</f>
        <v>2006.5</v>
      </c>
    </row>
    <row r="429" spans="1:6" ht="15">
      <c r="A429" s="68" t="s">
        <v>661</v>
      </c>
      <c r="B429" s="74" t="s">
        <v>1226</v>
      </c>
      <c r="C429" s="108"/>
      <c r="D429" s="58"/>
      <c r="E429" s="58"/>
      <c r="F429" s="58">
        <f>F470</f>
        <v>1200.3600000000001</v>
      </c>
    </row>
    <row r="430" spans="1:6" ht="15">
      <c r="A430" s="68" t="s">
        <v>662</v>
      </c>
      <c r="B430" s="74" t="str">
        <f>B472</f>
        <v>ZEMELJSKA DELA</v>
      </c>
      <c r="C430" s="108"/>
      <c r="D430" s="58"/>
      <c r="E430" s="58"/>
      <c r="F430" s="58">
        <f>F488</f>
        <v>4416.468</v>
      </c>
    </row>
    <row r="431" spans="1:6" ht="15">
      <c r="A431" s="68" t="s">
        <v>663</v>
      </c>
      <c r="B431" s="74" t="s">
        <v>1227</v>
      </c>
      <c r="C431" s="108"/>
      <c r="D431" s="58"/>
      <c r="E431" s="58"/>
      <c r="F431" s="58">
        <f>F502</f>
        <v>35100.275</v>
      </c>
    </row>
    <row r="432" spans="1:6" ht="15">
      <c r="A432" s="68" t="s">
        <v>664</v>
      </c>
      <c r="B432" s="74" t="s">
        <v>1228</v>
      </c>
      <c r="C432" s="108"/>
      <c r="D432" s="58"/>
      <c r="E432" s="58"/>
      <c r="F432" s="58">
        <f>F535</f>
        <v>2667.99</v>
      </c>
    </row>
    <row r="433" spans="1:6" ht="15">
      <c r="A433" s="68" t="s">
        <v>665</v>
      </c>
      <c r="B433" s="74" t="s">
        <v>1229</v>
      </c>
      <c r="C433" s="108"/>
      <c r="D433" s="58"/>
      <c r="E433" s="58"/>
      <c r="F433" s="58">
        <f>F545</f>
        <v>1475</v>
      </c>
    </row>
    <row r="434" spans="1:6" ht="15">
      <c r="A434" s="63"/>
      <c r="B434" s="74"/>
      <c r="C434" s="108"/>
      <c r="D434" s="58"/>
      <c r="E434" s="58"/>
      <c r="F434" s="58"/>
    </row>
    <row r="435" spans="1:6" ht="15">
      <c r="A435" s="63"/>
      <c r="B435" s="74" t="s">
        <v>1131</v>
      </c>
      <c r="C435" s="108"/>
      <c r="D435" s="58"/>
      <c r="E435" s="58"/>
      <c r="F435" s="58">
        <f>SUM(F428:F433)</f>
        <v>46866.593</v>
      </c>
    </row>
    <row r="436" spans="1:6" ht="15">
      <c r="A436" s="63"/>
      <c r="B436" s="74"/>
      <c r="C436" s="108"/>
      <c r="D436" s="58"/>
      <c r="E436" s="58"/>
      <c r="F436" s="58"/>
    </row>
    <row r="437" spans="1:6" ht="15">
      <c r="A437" s="68" t="s">
        <v>660</v>
      </c>
      <c r="B437" s="74" t="s">
        <v>1225</v>
      </c>
      <c r="C437" s="60"/>
      <c r="D437" s="61"/>
      <c r="E437" s="61"/>
      <c r="F437" s="61"/>
    </row>
    <row r="438" spans="1:6" ht="14.25">
      <c r="A438" s="69"/>
      <c r="B438" s="64"/>
      <c r="C438" s="60"/>
      <c r="D438" s="61"/>
      <c r="E438" s="62"/>
      <c r="F438" s="61"/>
    </row>
    <row r="439" spans="1:6" ht="99.75">
      <c r="A439" s="69" t="s">
        <v>666</v>
      </c>
      <c r="B439" s="65" t="s">
        <v>1231</v>
      </c>
      <c r="C439" s="60" t="s">
        <v>225</v>
      </c>
      <c r="D439" s="61">
        <v>1</v>
      </c>
      <c r="E439" s="62">
        <v>250</v>
      </c>
      <c r="F439" s="61">
        <f>+E439*$D439</f>
        <v>250</v>
      </c>
    </row>
    <row r="440" spans="1:6" ht="15">
      <c r="A440" s="69"/>
      <c r="B440" s="74"/>
      <c r="C440" s="60"/>
      <c r="D440" s="61"/>
      <c r="E440" s="61"/>
      <c r="F440" s="61"/>
    </row>
    <row r="441" spans="1:6" ht="287.25">
      <c r="A441" s="69" t="s">
        <v>667</v>
      </c>
      <c r="B441" s="65" t="s">
        <v>657</v>
      </c>
      <c r="C441" s="60" t="s">
        <v>225</v>
      </c>
      <c r="D441" s="61">
        <v>1</v>
      </c>
      <c r="E441" s="62">
        <v>280</v>
      </c>
      <c r="F441" s="61">
        <f>+E441*$D441</f>
        <v>280</v>
      </c>
    </row>
    <row r="442" spans="1:6" ht="15">
      <c r="A442" s="69"/>
      <c r="B442" s="74"/>
      <c r="C442" s="60"/>
      <c r="D442" s="61"/>
      <c r="E442" s="62"/>
      <c r="F442" s="61"/>
    </row>
    <row r="443" spans="1:6" ht="256.5">
      <c r="A443" s="69" t="s">
        <v>668</v>
      </c>
      <c r="B443" s="65" t="s">
        <v>1232</v>
      </c>
      <c r="C443" s="60" t="s">
        <v>225</v>
      </c>
      <c r="D443" s="61">
        <v>1</v>
      </c>
      <c r="E443" s="62">
        <v>300</v>
      </c>
      <c r="F443" s="61">
        <f>+E443*$D443</f>
        <v>300</v>
      </c>
    </row>
    <row r="444" spans="1:6" ht="15">
      <c r="A444" s="69"/>
      <c r="B444" s="74"/>
      <c r="C444" s="60"/>
      <c r="D444" s="61"/>
      <c r="E444" s="61"/>
      <c r="F444" s="61"/>
    </row>
    <row r="445" spans="1:6" ht="156.75">
      <c r="A445" s="69" t="s">
        <v>669</v>
      </c>
      <c r="B445" s="76" t="s">
        <v>1233</v>
      </c>
      <c r="C445" s="60" t="s">
        <v>225</v>
      </c>
      <c r="D445" s="61">
        <v>1</v>
      </c>
      <c r="E445" s="62">
        <v>250</v>
      </c>
      <c r="F445" s="61">
        <f>+E445*$D445</f>
        <v>250</v>
      </c>
    </row>
    <row r="446" spans="1:6" ht="14.25">
      <c r="A446" s="69"/>
      <c r="B446" s="64"/>
      <c r="C446" s="60"/>
      <c r="D446" s="61"/>
      <c r="E446" s="61"/>
      <c r="F446" s="61"/>
    </row>
    <row r="447" spans="1:6" ht="242.25">
      <c r="A447" s="69" t="s">
        <v>670</v>
      </c>
      <c r="B447" s="65" t="s">
        <v>1234</v>
      </c>
      <c r="C447" s="60" t="s">
        <v>225</v>
      </c>
      <c r="D447" s="61">
        <v>1</v>
      </c>
      <c r="E447" s="62">
        <v>250</v>
      </c>
      <c r="F447" s="61">
        <f>+E447*$D447</f>
        <v>250</v>
      </c>
    </row>
    <row r="448" spans="1:6" ht="14.25">
      <c r="A448" s="69"/>
      <c r="B448" s="64"/>
      <c r="C448" s="60"/>
      <c r="D448" s="61"/>
      <c r="E448" s="61"/>
      <c r="F448" s="61"/>
    </row>
    <row r="449" spans="1:6" ht="57">
      <c r="A449" s="69" t="s">
        <v>671</v>
      </c>
      <c r="B449" s="64" t="s">
        <v>1235</v>
      </c>
      <c r="C449" s="60" t="s">
        <v>225</v>
      </c>
      <c r="D449" s="61">
        <v>1</v>
      </c>
      <c r="E449" s="62">
        <v>200</v>
      </c>
      <c r="F449" s="61">
        <f>+E449*$D449</f>
        <v>200</v>
      </c>
    </row>
    <row r="450" spans="1:6" ht="14.25">
      <c r="A450" s="69"/>
      <c r="B450" s="64"/>
      <c r="C450" s="60"/>
      <c r="D450" s="61"/>
      <c r="E450" s="61"/>
      <c r="F450" s="61"/>
    </row>
    <row r="451" spans="1:6" ht="85.5">
      <c r="A451" s="69" t="s">
        <v>672</v>
      </c>
      <c r="B451" s="64" t="s">
        <v>1236</v>
      </c>
      <c r="C451" s="60"/>
      <c r="D451" s="99">
        <v>0.05</v>
      </c>
      <c r="E451" s="61"/>
      <c r="F451" s="61">
        <f>SUM(F439:F449)*D451</f>
        <v>76.5</v>
      </c>
    </row>
    <row r="452" spans="1:6" ht="14.25">
      <c r="A452" s="69"/>
      <c r="B452" s="64"/>
      <c r="C452" s="60"/>
      <c r="D452" s="99"/>
      <c r="E452" s="61"/>
      <c r="F452" s="61"/>
    </row>
    <row r="453" spans="1:6" ht="71.25">
      <c r="A453" s="69" t="s">
        <v>673</v>
      </c>
      <c r="B453" s="64" t="s">
        <v>1237</v>
      </c>
      <c r="C453" s="60" t="s">
        <v>225</v>
      </c>
      <c r="D453" s="61">
        <v>1</v>
      </c>
      <c r="E453" s="62">
        <v>250</v>
      </c>
      <c r="F453" s="61">
        <f>E453*D453</f>
        <v>250</v>
      </c>
    </row>
    <row r="454" spans="1:6" ht="14.25">
      <c r="A454" s="69"/>
      <c r="B454" s="64"/>
      <c r="C454" s="60"/>
      <c r="D454" s="99"/>
      <c r="E454" s="62"/>
      <c r="F454" s="61"/>
    </row>
    <row r="455" spans="1:6" ht="114">
      <c r="A455" s="69" t="s">
        <v>674</v>
      </c>
      <c r="B455" s="65" t="s">
        <v>1238</v>
      </c>
      <c r="C455" s="60" t="s">
        <v>225</v>
      </c>
      <c r="D455" s="102">
        <v>1</v>
      </c>
      <c r="E455" s="62">
        <v>150</v>
      </c>
      <c r="F455" s="61">
        <f>E455*D455</f>
        <v>150</v>
      </c>
    </row>
    <row r="456" spans="1:6" ht="14.25">
      <c r="A456" s="69"/>
      <c r="B456" s="76"/>
      <c r="C456" s="60"/>
      <c r="D456" s="102"/>
      <c r="E456" s="62"/>
      <c r="F456" s="61"/>
    </row>
    <row r="457" spans="1:6" ht="15">
      <c r="A457" s="69"/>
      <c r="B457" s="74" t="s">
        <v>1239</v>
      </c>
      <c r="C457" s="60"/>
      <c r="D457" s="61"/>
      <c r="E457" s="62"/>
      <c r="F457" s="66">
        <f>SUM(F439:F455)</f>
        <v>2006.5</v>
      </c>
    </row>
    <row r="458" spans="1:6" ht="14.25">
      <c r="A458" s="69"/>
      <c r="B458" s="64"/>
      <c r="C458" s="60"/>
      <c r="D458" s="61"/>
      <c r="E458" s="62"/>
      <c r="F458" s="61"/>
    </row>
    <row r="459" spans="1:6" ht="15">
      <c r="A459" s="68" t="s">
        <v>661</v>
      </c>
      <c r="B459" s="74" t="s">
        <v>1226</v>
      </c>
      <c r="C459" s="60"/>
      <c r="D459" s="61"/>
      <c r="E459" s="62"/>
      <c r="F459" s="61"/>
    </row>
    <row r="460" spans="1:6" ht="14.25">
      <c r="A460" s="69"/>
      <c r="B460" s="64"/>
      <c r="C460" s="60"/>
      <c r="D460" s="61"/>
      <c r="E460" s="62"/>
      <c r="F460" s="61"/>
    </row>
    <row r="461" spans="1:6" ht="57">
      <c r="A461" s="69" t="s">
        <v>675</v>
      </c>
      <c r="B461" s="64" t="s">
        <v>1240</v>
      </c>
      <c r="C461" s="60" t="s">
        <v>1130</v>
      </c>
      <c r="D461" s="61">
        <v>8</v>
      </c>
      <c r="E461" s="62">
        <v>2.2</v>
      </c>
      <c r="F461" s="61">
        <f>+E461*$D461</f>
        <v>17.6</v>
      </c>
    </row>
    <row r="462" spans="1:6" ht="14.25">
      <c r="A462" s="69"/>
      <c r="B462" s="64"/>
      <c r="C462" s="60"/>
      <c r="D462" s="61"/>
      <c r="E462" s="62"/>
      <c r="F462" s="61"/>
    </row>
    <row r="463" spans="1:6" ht="99.75">
      <c r="A463" s="69" t="s">
        <v>676</v>
      </c>
      <c r="B463" s="64" t="s">
        <v>1241</v>
      </c>
      <c r="C463" s="60" t="s">
        <v>570</v>
      </c>
      <c r="D463" s="61">
        <v>139</v>
      </c>
      <c r="E463" s="62">
        <v>2.4</v>
      </c>
      <c r="F463" s="61">
        <f>+E463*$D463</f>
        <v>333.59999999999997</v>
      </c>
    </row>
    <row r="464" spans="1:6" ht="14.25">
      <c r="A464" s="69"/>
      <c r="B464" s="64"/>
      <c r="C464" s="60"/>
      <c r="D464" s="61"/>
      <c r="E464" s="62"/>
      <c r="F464" s="61"/>
    </row>
    <row r="465" spans="1:6" ht="128.25">
      <c r="A465" s="69" t="s">
        <v>677</v>
      </c>
      <c r="B465" s="76" t="s">
        <v>1242</v>
      </c>
      <c r="C465" s="60" t="s">
        <v>570</v>
      </c>
      <c r="D465" s="61">
        <v>91</v>
      </c>
      <c r="E465" s="62">
        <v>8</v>
      </c>
      <c r="F465" s="61">
        <f>+E465*$D465</f>
        <v>728</v>
      </c>
    </row>
    <row r="466" spans="1:6" ht="14.25">
      <c r="A466" s="69"/>
      <c r="B466" s="64"/>
      <c r="C466" s="60"/>
      <c r="D466" s="61"/>
      <c r="E466" s="62"/>
      <c r="F466" s="61"/>
    </row>
    <row r="467" spans="1:6" ht="159">
      <c r="A467" s="69" t="s">
        <v>678</v>
      </c>
      <c r="B467" s="76" t="s">
        <v>571</v>
      </c>
      <c r="C467" s="60" t="s">
        <v>572</v>
      </c>
      <c r="D467" s="61">
        <v>2</v>
      </c>
      <c r="E467" s="62">
        <v>32</v>
      </c>
      <c r="F467" s="61">
        <f>+E467*$D467</f>
        <v>64</v>
      </c>
    </row>
    <row r="468" spans="1:6" ht="14.25">
      <c r="A468" s="69"/>
      <c r="B468" s="64"/>
      <c r="C468" s="60"/>
      <c r="D468" s="61"/>
      <c r="E468" s="62"/>
      <c r="F468" s="61"/>
    </row>
    <row r="469" spans="1:6" ht="85.5">
      <c r="A469" s="69" t="s">
        <v>679</v>
      </c>
      <c r="B469" s="64" t="s">
        <v>655</v>
      </c>
      <c r="C469" s="60"/>
      <c r="D469" s="61">
        <v>0.05</v>
      </c>
      <c r="E469" s="62"/>
      <c r="F469" s="61">
        <f>SUM(F461:F468)*D469</f>
        <v>57.160000000000004</v>
      </c>
    </row>
    <row r="470" spans="1:6" ht="15">
      <c r="A470" s="69"/>
      <c r="B470" s="74" t="s">
        <v>1244</v>
      </c>
      <c r="C470" s="60"/>
      <c r="D470" s="61"/>
      <c r="E470" s="62"/>
      <c r="F470" s="66">
        <f>SUM(F461:F469)</f>
        <v>1200.3600000000001</v>
      </c>
    </row>
    <row r="471" spans="1:6" ht="14.25">
      <c r="A471" s="69"/>
      <c r="B471" s="64"/>
      <c r="C471" s="60"/>
      <c r="D471" s="61"/>
      <c r="E471" s="62"/>
      <c r="F471" s="61"/>
    </row>
    <row r="472" spans="1:6" ht="15">
      <c r="A472" s="68" t="s">
        <v>662</v>
      </c>
      <c r="B472" s="74" t="s">
        <v>1245</v>
      </c>
      <c r="C472" s="60"/>
      <c r="D472" s="61"/>
      <c r="E472" s="62"/>
      <c r="F472" s="61"/>
    </row>
    <row r="473" spans="1:6" ht="57">
      <c r="A473" s="69" t="s">
        <v>680</v>
      </c>
      <c r="B473" s="64" t="s">
        <v>1246</v>
      </c>
      <c r="C473" s="60"/>
      <c r="D473" s="61"/>
      <c r="E473" s="62"/>
      <c r="F473" s="61"/>
    </row>
    <row r="474" spans="1:6" ht="16.5">
      <c r="A474" s="69"/>
      <c r="B474" s="64" t="s">
        <v>1247</v>
      </c>
      <c r="C474" s="60" t="s">
        <v>572</v>
      </c>
      <c r="D474" s="61">
        <v>520</v>
      </c>
      <c r="E474" s="62">
        <v>4.75</v>
      </c>
      <c r="F474" s="61">
        <f>+E474*$D474</f>
        <v>2470</v>
      </c>
    </row>
    <row r="475" spans="1:6" ht="16.5">
      <c r="A475" s="69"/>
      <c r="B475" s="64" t="s">
        <v>1248</v>
      </c>
      <c r="C475" s="60" t="s">
        <v>572</v>
      </c>
      <c r="D475" s="61">
        <v>58</v>
      </c>
      <c r="E475" s="62">
        <v>5.52</v>
      </c>
      <c r="F475" s="61">
        <f>+E475*$D475</f>
        <v>320.15999999999997</v>
      </c>
    </row>
    <row r="476" spans="1:6" ht="14.25">
      <c r="A476" s="69"/>
      <c r="B476" s="64"/>
      <c r="C476" s="60"/>
      <c r="D476" s="61"/>
      <c r="E476" s="62"/>
      <c r="F476" s="61"/>
    </row>
    <row r="477" spans="1:6" ht="85.5">
      <c r="A477" s="69" t="s">
        <v>681</v>
      </c>
      <c r="B477" s="64" t="s">
        <v>1249</v>
      </c>
      <c r="C477" s="60"/>
      <c r="D477" s="61"/>
      <c r="E477" s="62"/>
      <c r="F477" s="61"/>
    </row>
    <row r="478" spans="1:6" ht="16.5">
      <c r="A478" s="69"/>
      <c r="B478" s="64" t="s">
        <v>1250</v>
      </c>
      <c r="C478" s="60" t="s">
        <v>572</v>
      </c>
      <c r="D478" s="61">
        <v>1.6</v>
      </c>
      <c r="E478" s="62">
        <v>4.75</v>
      </c>
      <c r="F478" s="61">
        <f>+E478*$D478</f>
        <v>7.6000000000000005</v>
      </c>
    </row>
    <row r="479" spans="1:6" ht="16.5">
      <c r="A479" s="69"/>
      <c r="B479" s="64" t="s">
        <v>1251</v>
      </c>
      <c r="C479" s="60" t="s">
        <v>572</v>
      </c>
      <c r="D479" s="61">
        <v>2.4</v>
      </c>
      <c r="E479" s="62">
        <v>5.52</v>
      </c>
      <c r="F479" s="61">
        <f>+E479*$D479</f>
        <v>13.248</v>
      </c>
    </row>
    <row r="480" spans="1:6" ht="14.25">
      <c r="A480" s="69"/>
      <c r="B480" s="64"/>
      <c r="C480" s="60"/>
      <c r="D480" s="61"/>
      <c r="E480" s="62"/>
      <c r="F480" s="61"/>
    </row>
    <row r="481" spans="1:6" ht="57">
      <c r="A481" s="69" t="s">
        <v>682</v>
      </c>
      <c r="B481" s="64" t="s">
        <v>1252</v>
      </c>
      <c r="C481" s="60" t="s">
        <v>570</v>
      </c>
      <c r="D481" s="61">
        <v>305</v>
      </c>
      <c r="E481" s="62">
        <v>0.4</v>
      </c>
      <c r="F481" s="61">
        <f>+E481*$D481</f>
        <v>122</v>
      </c>
    </row>
    <row r="482" spans="1:6" ht="14.25">
      <c r="A482" s="69"/>
      <c r="B482" s="64"/>
      <c r="C482" s="60"/>
      <c r="D482" s="61"/>
      <c r="E482" s="62"/>
      <c r="F482" s="61"/>
    </row>
    <row r="483" spans="1:6" ht="85.5">
      <c r="A483" s="69" t="s">
        <v>683</v>
      </c>
      <c r="B483" s="64" t="s">
        <v>1253</v>
      </c>
      <c r="C483" s="60" t="s">
        <v>572</v>
      </c>
      <c r="D483" s="61">
        <v>2.5</v>
      </c>
      <c r="E483" s="62">
        <v>16.8</v>
      </c>
      <c r="F483" s="61">
        <f>+E483*$D483</f>
        <v>42</v>
      </c>
    </row>
    <row r="484" spans="1:6" ht="14.25">
      <c r="A484" s="69"/>
      <c r="B484" s="64"/>
      <c r="C484" s="60"/>
      <c r="D484" s="61"/>
      <c r="E484" s="62"/>
      <c r="F484" s="61"/>
    </row>
    <row r="485" spans="1:6" ht="85.5">
      <c r="A485" s="69" t="s">
        <v>684</v>
      </c>
      <c r="B485" s="64" t="s">
        <v>1254</v>
      </c>
      <c r="C485" s="60" t="s">
        <v>572</v>
      </c>
      <c r="D485" s="61">
        <f>ROUND(0.2*D481*1.02,1)</f>
        <v>62.2</v>
      </c>
      <c r="E485" s="62">
        <v>16.8</v>
      </c>
      <c r="F485" s="61">
        <f>+E485*$D485</f>
        <v>1044.96</v>
      </c>
    </row>
    <row r="486" spans="1:6" ht="14.25">
      <c r="A486" s="69"/>
      <c r="B486" s="64"/>
      <c r="C486" s="60"/>
      <c r="D486" s="61"/>
      <c r="E486" s="62"/>
      <c r="F486" s="61"/>
    </row>
    <row r="487" spans="1:6" ht="85.5">
      <c r="A487" s="69" t="s">
        <v>685</v>
      </c>
      <c r="B487" s="64" t="s">
        <v>1255</v>
      </c>
      <c r="C487" s="60" t="s">
        <v>570</v>
      </c>
      <c r="D487" s="61">
        <f>D481</f>
        <v>305</v>
      </c>
      <c r="E487" s="62">
        <v>1.3</v>
      </c>
      <c r="F487" s="61">
        <f>+E487*$D487</f>
        <v>396.5</v>
      </c>
    </row>
    <row r="488" spans="1:6" ht="15">
      <c r="A488" s="69"/>
      <c r="B488" s="74" t="s">
        <v>1256</v>
      </c>
      <c r="C488" s="60"/>
      <c r="D488" s="61"/>
      <c r="E488" s="62"/>
      <c r="F488" s="66">
        <f>SUM(F474:F487)</f>
        <v>4416.468</v>
      </c>
    </row>
    <row r="489" spans="1:6" ht="14.25">
      <c r="A489" s="69"/>
      <c r="B489" s="64"/>
      <c r="C489" s="60"/>
      <c r="D489" s="61"/>
      <c r="E489" s="62"/>
      <c r="F489" s="61"/>
    </row>
    <row r="490" spans="1:6" ht="15">
      <c r="A490" s="68" t="s">
        <v>663</v>
      </c>
      <c r="B490" s="74" t="s">
        <v>1227</v>
      </c>
      <c r="C490" s="60"/>
      <c r="D490" s="61"/>
      <c r="E490" s="62"/>
      <c r="F490" s="61"/>
    </row>
    <row r="491" spans="1:6" ht="14.25">
      <c r="A491" s="69"/>
      <c r="B491" s="64"/>
      <c r="C491" s="60"/>
      <c r="D491" s="61"/>
      <c r="E491" s="62"/>
      <c r="F491" s="61"/>
    </row>
    <row r="492" spans="1:6" ht="42.75">
      <c r="A492" s="69" t="s">
        <v>686</v>
      </c>
      <c r="B492" s="64" t="s">
        <v>1257</v>
      </c>
      <c r="C492" s="60"/>
      <c r="D492" s="61"/>
      <c r="E492" s="62"/>
      <c r="F492" s="61"/>
    </row>
    <row r="493" spans="1:6" ht="228">
      <c r="A493" s="69"/>
      <c r="B493" s="76" t="s">
        <v>1258</v>
      </c>
      <c r="C493" s="60" t="s">
        <v>572</v>
      </c>
      <c r="D493" s="61">
        <f>ROUND(0.15*D481*1.02,1)</f>
        <v>46.7</v>
      </c>
      <c r="E493" s="62">
        <v>98.25</v>
      </c>
      <c r="F493" s="61">
        <f>+E493*$D493</f>
        <v>4588.275000000001</v>
      </c>
    </row>
    <row r="494" spans="1:6" ht="14.25">
      <c r="A494" s="69"/>
      <c r="B494" s="64"/>
      <c r="C494" s="60"/>
      <c r="D494" s="61"/>
      <c r="E494" s="62"/>
      <c r="F494" s="61"/>
    </row>
    <row r="495" spans="1:6" ht="128.25">
      <c r="A495" s="69" t="s">
        <v>687</v>
      </c>
      <c r="B495" s="76" t="s">
        <v>1259</v>
      </c>
      <c r="C495" s="60" t="s">
        <v>570</v>
      </c>
      <c r="D495" s="61">
        <v>135</v>
      </c>
      <c r="E495" s="62">
        <v>190</v>
      </c>
      <c r="F495" s="61">
        <f>+E495*$D495</f>
        <v>25650</v>
      </c>
    </row>
    <row r="496" spans="1:6" ht="14.25">
      <c r="A496" s="69"/>
      <c r="B496" s="64"/>
      <c r="C496" s="60"/>
      <c r="D496" s="61"/>
      <c r="E496" s="62"/>
      <c r="F496" s="61"/>
    </row>
    <row r="497" spans="1:6" ht="99.75">
      <c r="A497" s="69" t="s">
        <v>688</v>
      </c>
      <c r="B497" s="64" t="s">
        <v>418</v>
      </c>
      <c r="C497" s="60" t="s">
        <v>570</v>
      </c>
      <c r="D497" s="61">
        <v>170</v>
      </c>
      <c r="E497" s="62">
        <v>20</v>
      </c>
      <c r="F497" s="61">
        <f>+E497*$D497</f>
        <v>3400</v>
      </c>
    </row>
    <row r="498" spans="1:6" ht="14.25">
      <c r="A498" s="69"/>
      <c r="B498" s="64"/>
      <c r="C498" s="60"/>
      <c r="D498" s="61"/>
      <c r="E498" s="62"/>
      <c r="F498" s="61"/>
    </row>
    <row r="499" spans="1:6" ht="28.5">
      <c r="A499" s="69" t="s">
        <v>689</v>
      </c>
      <c r="B499" s="64" t="s">
        <v>1263</v>
      </c>
      <c r="C499" s="60" t="s">
        <v>1130</v>
      </c>
      <c r="D499" s="61">
        <v>170</v>
      </c>
      <c r="E499" s="62">
        <v>2</v>
      </c>
      <c r="F499" s="61">
        <f>+E499*$D499</f>
        <v>340</v>
      </c>
    </row>
    <row r="500" spans="1:6" ht="14.25">
      <c r="A500" s="69"/>
      <c r="B500" s="64"/>
      <c r="C500" s="60"/>
      <c r="D500" s="61"/>
      <c r="E500" s="62"/>
      <c r="F500" s="61"/>
    </row>
    <row r="501" spans="1:6" ht="128.25">
      <c r="A501" s="69" t="s">
        <v>690</v>
      </c>
      <c r="B501" s="76" t="s">
        <v>559</v>
      </c>
      <c r="C501" s="60" t="s">
        <v>570</v>
      </c>
      <c r="D501" s="61">
        <f>ROUND(D499*0.3,0)</f>
        <v>51</v>
      </c>
      <c r="E501" s="62">
        <v>22</v>
      </c>
      <c r="F501" s="61">
        <f>+E501*$D501</f>
        <v>1122</v>
      </c>
    </row>
    <row r="502" spans="1:6" ht="15">
      <c r="A502" s="69"/>
      <c r="B502" s="74" t="s">
        <v>1227</v>
      </c>
      <c r="C502" s="60"/>
      <c r="D502" s="61"/>
      <c r="E502" s="62"/>
      <c r="F502" s="66">
        <f>SUM(F491:F501)</f>
        <v>35100.275</v>
      </c>
    </row>
    <row r="503" spans="1:6" ht="15">
      <c r="A503" s="69"/>
      <c r="B503" s="74"/>
      <c r="C503" s="60"/>
      <c r="D503" s="61"/>
      <c r="E503" s="62"/>
      <c r="F503" s="66"/>
    </row>
    <row r="504" spans="1:6" ht="15">
      <c r="A504" s="68" t="s">
        <v>664</v>
      </c>
      <c r="B504" s="74" t="s">
        <v>1228</v>
      </c>
      <c r="C504" s="60"/>
      <c r="D504" s="61"/>
      <c r="E504" s="62"/>
      <c r="F504" s="66"/>
    </row>
    <row r="505" spans="1:6" ht="15">
      <c r="A505" s="69"/>
      <c r="B505" s="74"/>
      <c r="C505" s="60"/>
      <c r="D505" s="61"/>
      <c r="E505" s="62"/>
      <c r="F505" s="66"/>
    </row>
    <row r="506" spans="1:6" ht="28.5">
      <c r="A506" s="69" t="s">
        <v>691</v>
      </c>
      <c r="B506" s="64" t="s">
        <v>580</v>
      </c>
      <c r="C506" s="60" t="s">
        <v>224</v>
      </c>
      <c r="D506" s="61">
        <v>8</v>
      </c>
      <c r="E506" s="62">
        <v>11.5</v>
      </c>
      <c r="F506" s="61">
        <f>+E506*$D506</f>
        <v>92</v>
      </c>
    </row>
    <row r="507" spans="1:6" ht="14.25">
      <c r="A507" s="69"/>
      <c r="B507" s="64"/>
      <c r="C507" s="60"/>
      <c r="D507" s="61"/>
      <c r="E507" s="62"/>
      <c r="F507" s="61"/>
    </row>
    <row r="508" spans="1:6" ht="28.5">
      <c r="A508" s="69" t="s">
        <v>692</v>
      </c>
      <c r="B508" s="64" t="s">
        <v>560</v>
      </c>
      <c r="C508" s="60" t="s">
        <v>224</v>
      </c>
      <c r="D508" s="61">
        <v>4</v>
      </c>
      <c r="E508" s="62">
        <v>11.5</v>
      </c>
      <c r="F508" s="61">
        <f>+E508*$D508</f>
        <v>46</v>
      </c>
    </row>
    <row r="509" spans="1:6" ht="15">
      <c r="A509" s="69"/>
      <c r="B509" s="74"/>
      <c r="C509" s="60"/>
      <c r="D509" s="61"/>
      <c r="E509" s="62"/>
      <c r="F509" s="61"/>
    </row>
    <row r="510" spans="1:6" ht="57">
      <c r="A510" s="69" t="s">
        <v>693</v>
      </c>
      <c r="B510" s="64" t="s">
        <v>561</v>
      </c>
      <c r="C510" s="72" t="s">
        <v>570</v>
      </c>
      <c r="D510" s="61">
        <v>1.62</v>
      </c>
      <c r="E510" s="62">
        <v>17</v>
      </c>
      <c r="F510" s="61">
        <f>+E510*$D510</f>
        <v>27.540000000000003</v>
      </c>
    </row>
    <row r="511" spans="1:6" ht="14.25">
      <c r="A511" s="69"/>
      <c r="B511" s="64"/>
      <c r="C511" s="60"/>
      <c r="D511" s="61"/>
      <c r="E511" s="62"/>
      <c r="F511" s="61"/>
    </row>
    <row r="512" spans="1:6" ht="71.25">
      <c r="A512" s="69" t="s">
        <v>694</v>
      </c>
      <c r="B512" s="64" t="s">
        <v>562</v>
      </c>
      <c r="C512" s="72" t="s">
        <v>570</v>
      </c>
      <c r="D512" s="61">
        <v>1.2</v>
      </c>
      <c r="E512" s="62">
        <v>17</v>
      </c>
      <c r="F512" s="61">
        <f>+E512*$D512</f>
        <v>20.4</v>
      </c>
    </row>
    <row r="513" spans="1:6" ht="14.25">
      <c r="A513" s="69"/>
      <c r="B513" s="64"/>
      <c r="C513" s="72"/>
      <c r="D513" s="61"/>
      <c r="E513" s="62"/>
      <c r="F513" s="61"/>
    </row>
    <row r="514" spans="1:6" ht="57">
      <c r="A514" s="69" t="s">
        <v>696</v>
      </c>
      <c r="B514" s="64" t="s">
        <v>581</v>
      </c>
      <c r="C514" s="72" t="s">
        <v>570</v>
      </c>
      <c r="D514" s="61">
        <v>3.4</v>
      </c>
      <c r="E514" s="62">
        <v>17</v>
      </c>
      <c r="F514" s="61">
        <f>+E514*$D514</f>
        <v>57.8</v>
      </c>
    </row>
    <row r="515" spans="1:6" ht="14.25">
      <c r="A515" s="69"/>
      <c r="B515" s="64"/>
      <c r="C515" s="72"/>
      <c r="D515" s="61"/>
      <c r="E515" s="62"/>
      <c r="F515" s="61"/>
    </row>
    <row r="516" spans="1:6" ht="45">
      <c r="A516" s="69" t="s">
        <v>695</v>
      </c>
      <c r="B516" s="64" t="s">
        <v>589</v>
      </c>
      <c r="C516" s="72" t="s">
        <v>572</v>
      </c>
      <c r="D516" s="61">
        <v>0.3</v>
      </c>
      <c r="E516" s="62">
        <v>80</v>
      </c>
      <c r="F516" s="61">
        <f>+E516*$D516</f>
        <v>24</v>
      </c>
    </row>
    <row r="517" spans="1:6" ht="14.25">
      <c r="A517" s="69"/>
      <c r="B517" s="64"/>
      <c r="C517" s="72"/>
      <c r="D517" s="61"/>
      <c r="E517" s="62"/>
      <c r="F517" s="61"/>
    </row>
    <row r="518" spans="1:6" ht="45">
      <c r="A518" s="69" t="s">
        <v>697</v>
      </c>
      <c r="B518" s="64" t="s">
        <v>658</v>
      </c>
      <c r="C518" s="72" t="s">
        <v>572</v>
      </c>
      <c r="D518" s="61">
        <v>1</v>
      </c>
      <c r="E518" s="62">
        <v>80</v>
      </c>
      <c r="F518" s="61">
        <f>+E518*$D518</f>
        <v>80</v>
      </c>
    </row>
    <row r="519" spans="1:6" ht="14.25">
      <c r="A519" s="69"/>
      <c r="B519" s="64"/>
      <c r="C519" s="60"/>
      <c r="D519" s="61"/>
      <c r="E519" s="62"/>
      <c r="F519" s="61"/>
    </row>
    <row r="520" spans="1:6" ht="45">
      <c r="A520" s="69" t="s">
        <v>698</v>
      </c>
      <c r="B520" s="64" t="s">
        <v>575</v>
      </c>
      <c r="C520" s="72" t="s">
        <v>572</v>
      </c>
      <c r="D520" s="61">
        <v>0.4</v>
      </c>
      <c r="E520" s="62">
        <v>90</v>
      </c>
      <c r="F520" s="61">
        <f>+E520*$D520</f>
        <v>36</v>
      </c>
    </row>
    <row r="521" spans="1:6" ht="14.25">
      <c r="A521" s="69"/>
      <c r="B521" s="64"/>
      <c r="C521" s="60"/>
      <c r="D521" s="61"/>
      <c r="E521" s="62"/>
      <c r="F521" s="61"/>
    </row>
    <row r="522" spans="1:6" ht="45">
      <c r="A522" s="69" t="s">
        <v>699</v>
      </c>
      <c r="B522" s="64" t="s">
        <v>576</v>
      </c>
      <c r="C522" s="72" t="s">
        <v>572</v>
      </c>
      <c r="D522" s="61">
        <v>0.3</v>
      </c>
      <c r="E522" s="62">
        <v>90</v>
      </c>
      <c r="F522" s="61">
        <f>+E522*$D522</f>
        <v>27</v>
      </c>
    </row>
    <row r="523" spans="1:6" ht="14.25">
      <c r="A523" s="69"/>
      <c r="B523" s="64"/>
      <c r="C523" s="72"/>
      <c r="D523" s="61"/>
      <c r="E523" s="62"/>
      <c r="F523" s="61"/>
    </row>
    <row r="524" spans="1:6" ht="45">
      <c r="A524" s="69" t="s">
        <v>700</v>
      </c>
      <c r="B524" s="64" t="s">
        <v>659</v>
      </c>
      <c r="C524" s="72" t="s">
        <v>572</v>
      </c>
      <c r="D524" s="61">
        <v>2</v>
      </c>
      <c r="E524" s="62">
        <v>90</v>
      </c>
      <c r="F524" s="61">
        <f>+E524*$D524</f>
        <v>180</v>
      </c>
    </row>
    <row r="525" spans="1:6" ht="14.25">
      <c r="A525" s="69"/>
      <c r="B525" s="64"/>
      <c r="C525" s="60"/>
      <c r="D525" s="61"/>
      <c r="E525" s="62"/>
      <c r="F525" s="61"/>
    </row>
    <row r="526" spans="1:6" ht="42.75">
      <c r="A526" s="69" t="s">
        <v>701</v>
      </c>
      <c r="B526" s="64" t="s">
        <v>583</v>
      </c>
      <c r="C526" s="60" t="s">
        <v>564</v>
      </c>
      <c r="D526" s="61">
        <v>70</v>
      </c>
      <c r="E526" s="62">
        <v>1.8</v>
      </c>
      <c r="F526" s="61">
        <f>+E526*$D526</f>
        <v>126</v>
      </c>
    </row>
    <row r="527" spans="1:6" ht="14.25">
      <c r="A527" s="69"/>
      <c r="B527" s="64"/>
      <c r="C527" s="60"/>
      <c r="D527" s="61"/>
      <c r="E527" s="62"/>
      <c r="F527" s="61"/>
    </row>
    <row r="528" spans="1:6" ht="42.75">
      <c r="A528" s="69" t="s">
        <v>702</v>
      </c>
      <c r="B528" s="64" t="s">
        <v>584</v>
      </c>
      <c r="C528" s="60" t="s">
        <v>564</v>
      </c>
      <c r="D528" s="61">
        <v>130</v>
      </c>
      <c r="E528" s="62">
        <v>1.8</v>
      </c>
      <c r="F528" s="61">
        <f>+E528*$D528</f>
        <v>234</v>
      </c>
    </row>
    <row r="529" spans="1:6" ht="14.25">
      <c r="A529" s="69"/>
      <c r="B529" s="64"/>
      <c r="C529" s="60"/>
      <c r="D529" s="61"/>
      <c r="E529" s="62"/>
      <c r="F529" s="61"/>
    </row>
    <row r="530" spans="1:6" ht="57">
      <c r="A530" s="69" t="s">
        <v>703</v>
      </c>
      <c r="B530" s="64" t="s">
        <v>585</v>
      </c>
      <c r="C530" s="72" t="s">
        <v>570</v>
      </c>
      <c r="D530" s="61">
        <v>10.4</v>
      </c>
      <c r="E530" s="62">
        <v>150</v>
      </c>
      <c r="F530" s="61">
        <f>+E530*$D530</f>
        <v>1560</v>
      </c>
    </row>
    <row r="531" spans="1:6" ht="14.25">
      <c r="A531" s="69"/>
      <c r="B531" s="64"/>
      <c r="C531" s="60"/>
      <c r="D531" s="61"/>
      <c r="E531" s="62"/>
      <c r="F531" s="61"/>
    </row>
    <row r="532" spans="1:6" ht="85.5">
      <c r="A532" s="69" t="s">
        <v>704</v>
      </c>
      <c r="B532" s="64" t="s">
        <v>565</v>
      </c>
      <c r="C532" s="72" t="s">
        <v>572</v>
      </c>
      <c r="D532" s="61">
        <v>0.3</v>
      </c>
      <c r="E532" s="62">
        <v>170</v>
      </c>
      <c r="F532" s="61">
        <f>+E532*$D532</f>
        <v>51</v>
      </c>
    </row>
    <row r="533" spans="1:6" ht="14.25">
      <c r="A533" s="69"/>
      <c r="B533" s="64"/>
      <c r="C533" s="60"/>
      <c r="D533" s="61"/>
      <c r="E533" s="62"/>
      <c r="F533" s="61"/>
    </row>
    <row r="534" spans="1:6" ht="85.5">
      <c r="A534" s="69" t="s">
        <v>705</v>
      </c>
      <c r="B534" s="64" t="s">
        <v>656</v>
      </c>
      <c r="C534" s="60" t="s">
        <v>570</v>
      </c>
      <c r="D534" s="61">
        <v>8.5</v>
      </c>
      <c r="E534" s="62">
        <v>12.5</v>
      </c>
      <c r="F534" s="61">
        <f>E534*D534</f>
        <v>106.25</v>
      </c>
    </row>
    <row r="535" spans="1:6" ht="30">
      <c r="A535" s="69"/>
      <c r="B535" s="74" t="s">
        <v>566</v>
      </c>
      <c r="C535" s="60"/>
      <c r="D535" s="61"/>
      <c r="E535" s="62"/>
      <c r="F535" s="66">
        <f>SUM(F506:F534)</f>
        <v>2667.99</v>
      </c>
    </row>
    <row r="536" spans="1:6" ht="15">
      <c r="A536" s="69"/>
      <c r="B536" s="74"/>
      <c r="C536" s="60"/>
      <c r="D536" s="61"/>
      <c r="E536" s="62"/>
      <c r="F536" s="61"/>
    </row>
    <row r="537" spans="1:6" ht="15">
      <c r="A537" s="68" t="s">
        <v>665</v>
      </c>
      <c r="B537" s="74" t="s">
        <v>1229</v>
      </c>
      <c r="C537" s="60"/>
      <c r="D537" s="61"/>
      <c r="E537" s="62"/>
      <c r="F537" s="61"/>
    </row>
    <row r="538" spans="1:6" ht="14.25">
      <c r="A538" s="69"/>
      <c r="B538" s="71"/>
      <c r="C538" s="60"/>
      <c r="D538" s="61"/>
      <c r="E538" s="62"/>
      <c r="F538" s="61"/>
    </row>
    <row r="539" spans="1:6" ht="28.5">
      <c r="A539" s="69" t="s">
        <v>706</v>
      </c>
      <c r="B539" s="64" t="s">
        <v>567</v>
      </c>
      <c r="C539" s="60" t="s">
        <v>224</v>
      </c>
      <c r="D539" s="61">
        <v>1</v>
      </c>
      <c r="E539" s="61">
        <v>65</v>
      </c>
      <c r="F539" s="61">
        <f>+E539*$D539</f>
        <v>65</v>
      </c>
    </row>
    <row r="540" spans="1:6" ht="14.25">
      <c r="A540" s="69"/>
      <c r="B540" s="71"/>
      <c r="C540" s="60"/>
      <c r="D540" s="61"/>
      <c r="E540" s="62"/>
      <c r="F540" s="61"/>
    </row>
    <row r="541" spans="1:6" ht="256.5">
      <c r="A541" s="69" t="s">
        <v>707</v>
      </c>
      <c r="B541" s="65" t="s">
        <v>413</v>
      </c>
      <c r="C541" s="60" t="s">
        <v>1130</v>
      </c>
      <c r="D541" s="61">
        <v>2</v>
      </c>
      <c r="E541" s="62">
        <v>250</v>
      </c>
      <c r="F541" s="61">
        <f>+E541*$D541</f>
        <v>500</v>
      </c>
    </row>
    <row r="542" spans="1:6" ht="14.25">
      <c r="A542" s="69"/>
      <c r="B542" s="64"/>
      <c r="C542" s="60"/>
      <c r="D542" s="61"/>
      <c r="E542" s="62"/>
      <c r="F542" s="61"/>
    </row>
    <row r="543" spans="1:6" ht="114">
      <c r="A543" s="69" t="s">
        <v>708</v>
      </c>
      <c r="B543" s="65" t="s">
        <v>414</v>
      </c>
      <c r="C543" s="60" t="s">
        <v>1130</v>
      </c>
      <c r="D543" s="61">
        <v>7</v>
      </c>
      <c r="E543" s="62">
        <v>130</v>
      </c>
      <c r="F543" s="61">
        <f>+E543*$D543</f>
        <v>910</v>
      </c>
    </row>
    <row r="544" spans="1:6" ht="14.25">
      <c r="A544" s="69"/>
      <c r="B544" s="64"/>
      <c r="C544" s="60"/>
      <c r="D544" s="61"/>
      <c r="E544" s="62"/>
      <c r="F544" s="61"/>
    </row>
    <row r="545" spans="1:6" ht="15">
      <c r="A545" s="69"/>
      <c r="B545" s="74" t="s">
        <v>568</v>
      </c>
      <c r="C545" s="60"/>
      <c r="D545" s="61"/>
      <c r="E545" s="61"/>
      <c r="F545" s="66">
        <f>SUM(F538:F543)</f>
        <v>1475</v>
      </c>
    </row>
    <row r="546" ht="14.25">
      <c r="A546" s="69"/>
    </row>
    <row r="547" spans="1:2" ht="15.75">
      <c r="A547" s="109">
        <v>6</v>
      </c>
      <c r="B547" s="110" t="s">
        <v>1217</v>
      </c>
    </row>
    <row r="548" ht="14.25">
      <c r="A548" s="69"/>
    </row>
    <row r="549" spans="1:6" ht="15">
      <c r="A549" s="68" t="s">
        <v>713</v>
      </c>
      <c r="B549" s="74" t="s">
        <v>1225</v>
      </c>
      <c r="C549" s="111"/>
      <c r="D549" s="112"/>
      <c r="E549" s="112"/>
      <c r="F549" s="113">
        <f>F577</f>
        <v>2765</v>
      </c>
    </row>
    <row r="550" spans="1:6" ht="15">
      <c r="A550" s="68" t="s">
        <v>714</v>
      </c>
      <c r="B550" s="74" t="s">
        <v>1226</v>
      </c>
      <c r="C550" s="111"/>
      <c r="D550" s="112"/>
      <c r="E550" s="112"/>
      <c r="F550" s="113">
        <f>F590</f>
        <v>1869.2099999999998</v>
      </c>
    </row>
    <row r="551" spans="1:6" ht="15">
      <c r="A551" s="68" t="s">
        <v>715</v>
      </c>
      <c r="B551" s="74" t="str">
        <f>B592</f>
        <v>ZEMELJSKA DELA</v>
      </c>
      <c r="C551" s="111"/>
      <c r="D551" s="112"/>
      <c r="E551" s="112"/>
      <c r="F551" s="113">
        <f>F608</f>
        <v>4580.139</v>
      </c>
    </row>
    <row r="552" spans="1:6" ht="15">
      <c r="A552" s="68" t="s">
        <v>716</v>
      </c>
      <c r="B552" s="74" t="s">
        <v>1227</v>
      </c>
      <c r="C552" s="111"/>
      <c r="D552" s="112"/>
      <c r="E552" s="112"/>
      <c r="F552" s="113">
        <f>F622</f>
        <v>64179.825</v>
      </c>
    </row>
    <row r="553" spans="1:6" ht="15">
      <c r="A553" s="68" t="s">
        <v>717</v>
      </c>
      <c r="B553" s="74" t="s">
        <v>1228</v>
      </c>
      <c r="C553" s="111"/>
      <c r="D553" s="112"/>
      <c r="E553" s="112"/>
      <c r="F553" s="113">
        <f>F661</f>
        <v>6466.7</v>
      </c>
    </row>
    <row r="554" spans="1:6" ht="15">
      <c r="A554" s="68" t="s">
        <v>718</v>
      </c>
      <c r="B554" s="74" t="s">
        <v>1229</v>
      </c>
      <c r="C554" s="111"/>
      <c r="D554" s="112"/>
      <c r="E554" s="112"/>
      <c r="F554" s="113">
        <f>F667</f>
        <v>4000</v>
      </c>
    </row>
    <row r="555" spans="1:6" ht="15">
      <c r="A555" s="68"/>
      <c r="B555" s="74"/>
      <c r="C555" s="111"/>
      <c r="D555" s="112"/>
      <c r="E555" s="112"/>
      <c r="F555" s="113"/>
    </row>
    <row r="556" spans="1:6" ht="15">
      <c r="A556" s="69"/>
      <c r="B556" s="74" t="s">
        <v>1131</v>
      </c>
      <c r="C556" s="111"/>
      <c r="D556" s="112"/>
      <c r="E556" s="112"/>
      <c r="F556" s="113">
        <f>SUM(F549:F554)</f>
        <v>83860.874</v>
      </c>
    </row>
    <row r="557" spans="1:6" ht="15">
      <c r="A557" s="69"/>
      <c r="B557" s="74"/>
      <c r="C557" s="111"/>
      <c r="D557" s="112"/>
      <c r="E557" s="112"/>
      <c r="F557" s="113"/>
    </row>
    <row r="558" spans="1:6" ht="15">
      <c r="A558" s="68" t="s">
        <v>713</v>
      </c>
      <c r="B558" s="74" t="s">
        <v>1225</v>
      </c>
      <c r="C558" s="114"/>
      <c r="D558" s="115"/>
      <c r="E558" s="115"/>
      <c r="F558" s="115"/>
    </row>
    <row r="559" spans="1:6" ht="14.25">
      <c r="A559" s="69"/>
      <c r="B559" s="64"/>
      <c r="C559" s="114"/>
      <c r="D559" s="115"/>
      <c r="E559" s="116"/>
      <c r="F559" s="115"/>
    </row>
    <row r="560" spans="1:6" ht="99.75">
      <c r="A560" s="69" t="s">
        <v>725</v>
      </c>
      <c r="B560" s="65" t="s">
        <v>1231</v>
      </c>
      <c r="C560" s="114" t="s">
        <v>225</v>
      </c>
      <c r="D560" s="115">
        <v>1</v>
      </c>
      <c r="E560" s="116">
        <v>250</v>
      </c>
      <c r="F560" s="115">
        <f>+E560*$D560</f>
        <v>250</v>
      </c>
    </row>
    <row r="561" spans="1:6" ht="15">
      <c r="A561" s="68"/>
      <c r="B561" s="74"/>
      <c r="C561" s="114"/>
      <c r="D561" s="115"/>
      <c r="E561" s="115"/>
      <c r="F561" s="115"/>
    </row>
    <row r="562" spans="1:6" ht="287.25">
      <c r="A562" s="69" t="s">
        <v>726</v>
      </c>
      <c r="B562" s="65" t="s">
        <v>719</v>
      </c>
      <c r="C562" s="114" t="s">
        <v>225</v>
      </c>
      <c r="D562" s="115">
        <v>1</v>
      </c>
      <c r="E562" s="116">
        <v>550</v>
      </c>
      <c r="F562" s="115">
        <f>+E562*$D562</f>
        <v>550</v>
      </c>
    </row>
    <row r="563" spans="1:6" ht="15">
      <c r="A563" s="69"/>
      <c r="B563" s="74"/>
      <c r="C563" s="114"/>
      <c r="D563" s="115"/>
      <c r="E563" s="116"/>
      <c r="F563" s="115"/>
    </row>
    <row r="564" spans="1:6" ht="256.5">
      <c r="A564" s="69" t="s">
        <v>727</v>
      </c>
      <c r="B564" s="65" t="s">
        <v>1232</v>
      </c>
      <c r="C564" s="114" t="s">
        <v>225</v>
      </c>
      <c r="D564" s="115">
        <v>1</v>
      </c>
      <c r="E564" s="116">
        <v>450</v>
      </c>
      <c r="F564" s="115">
        <f>+E564*$D564</f>
        <v>450</v>
      </c>
    </row>
    <row r="565" spans="1:6" ht="15">
      <c r="A565" s="69"/>
      <c r="B565" s="74"/>
      <c r="C565" s="114"/>
      <c r="D565" s="115"/>
      <c r="E565" s="115"/>
      <c r="F565" s="115"/>
    </row>
    <row r="566" spans="1:6" ht="156.75">
      <c r="A566" s="69" t="s">
        <v>728</v>
      </c>
      <c r="B566" s="65" t="s">
        <v>1233</v>
      </c>
      <c r="C566" s="114" t="s">
        <v>225</v>
      </c>
      <c r="D566" s="115">
        <v>1</v>
      </c>
      <c r="E566" s="116">
        <v>350</v>
      </c>
      <c r="F566" s="115">
        <f>+E566*$D566</f>
        <v>350</v>
      </c>
    </row>
    <row r="567" spans="1:6" ht="14.25">
      <c r="A567" s="69"/>
      <c r="B567" s="64"/>
      <c r="C567" s="114"/>
      <c r="D567" s="115"/>
      <c r="E567" s="115"/>
      <c r="F567" s="115"/>
    </row>
    <row r="568" spans="1:6" ht="242.25">
      <c r="A568" s="69" t="s">
        <v>729</v>
      </c>
      <c r="B568" s="65" t="s">
        <v>1234</v>
      </c>
      <c r="C568" s="114" t="s">
        <v>225</v>
      </c>
      <c r="D568" s="115">
        <v>1</v>
      </c>
      <c r="E568" s="116">
        <v>500</v>
      </c>
      <c r="F568" s="115">
        <f>+E568*$D568</f>
        <v>500</v>
      </c>
    </row>
    <row r="569" spans="1:6" ht="14.25">
      <c r="A569" s="69"/>
      <c r="B569" s="64"/>
      <c r="C569" s="114"/>
      <c r="D569" s="115"/>
      <c r="E569" s="115"/>
      <c r="F569" s="115"/>
    </row>
    <row r="570" spans="1:6" ht="57">
      <c r="A570" s="69" t="s">
        <v>730</v>
      </c>
      <c r="B570" s="64" t="s">
        <v>1235</v>
      </c>
      <c r="C570" s="114" t="s">
        <v>225</v>
      </c>
      <c r="D570" s="115">
        <v>1</v>
      </c>
      <c r="E570" s="116">
        <v>200</v>
      </c>
      <c r="F570" s="115">
        <f>+E570*$D570</f>
        <v>200</v>
      </c>
    </row>
    <row r="571" spans="1:6" ht="14.25">
      <c r="A571" s="69"/>
      <c r="B571" s="64"/>
      <c r="C571" s="114"/>
      <c r="D571" s="115"/>
      <c r="E571" s="115"/>
      <c r="F571" s="115"/>
    </row>
    <row r="572" spans="1:6" ht="85.5">
      <c r="A572" s="69" t="s">
        <v>731</v>
      </c>
      <c r="B572" s="64" t="s">
        <v>1236</v>
      </c>
      <c r="C572" s="114"/>
      <c r="D572" s="117">
        <v>0.05</v>
      </c>
      <c r="E572" s="115"/>
      <c r="F572" s="115">
        <f>SUM(F560:F570)*D572</f>
        <v>115</v>
      </c>
    </row>
    <row r="573" spans="1:6" ht="14.25">
      <c r="A573" s="69"/>
      <c r="B573" s="64"/>
      <c r="C573" s="114"/>
      <c r="D573" s="117"/>
      <c r="E573" s="115"/>
      <c r="F573" s="115"/>
    </row>
    <row r="574" spans="1:6" ht="71.25">
      <c r="A574" s="69" t="s">
        <v>732</v>
      </c>
      <c r="B574" s="64" t="s">
        <v>1237</v>
      </c>
      <c r="C574" s="114" t="s">
        <v>225</v>
      </c>
      <c r="D574" s="115">
        <v>1</v>
      </c>
      <c r="E574" s="116">
        <v>250</v>
      </c>
      <c r="F574" s="115">
        <f>E574*D574</f>
        <v>250</v>
      </c>
    </row>
    <row r="575" spans="1:6" ht="14.25">
      <c r="A575" s="69"/>
      <c r="B575" s="64"/>
      <c r="C575" s="114"/>
      <c r="D575" s="117"/>
      <c r="E575" s="116"/>
      <c r="F575" s="115"/>
    </row>
    <row r="576" spans="1:6" ht="114">
      <c r="A576" s="69" t="s">
        <v>733</v>
      </c>
      <c r="B576" s="65" t="s">
        <v>1238</v>
      </c>
      <c r="C576" s="114" t="s">
        <v>225</v>
      </c>
      <c r="D576" s="118">
        <v>1</v>
      </c>
      <c r="E576" s="116">
        <v>100</v>
      </c>
      <c r="F576" s="115">
        <f>E576*D576</f>
        <v>100</v>
      </c>
    </row>
    <row r="577" spans="1:6" ht="15">
      <c r="A577" s="69"/>
      <c r="B577" s="74" t="s">
        <v>1239</v>
      </c>
      <c r="C577" s="114"/>
      <c r="D577" s="115"/>
      <c r="E577" s="116"/>
      <c r="F577" s="119">
        <f>SUM(F560:F576)</f>
        <v>2765</v>
      </c>
    </row>
    <row r="578" spans="1:6" ht="14.25">
      <c r="A578" s="69"/>
      <c r="B578" s="64"/>
      <c r="C578" s="114"/>
      <c r="D578" s="115"/>
      <c r="E578" s="116"/>
      <c r="F578" s="115"/>
    </row>
    <row r="579" spans="1:6" ht="15">
      <c r="A579" s="68" t="s">
        <v>714</v>
      </c>
      <c r="B579" s="74" t="s">
        <v>1226</v>
      </c>
      <c r="C579" s="114"/>
      <c r="D579" s="115"/>
      <c r="E579" s="116"/>
      <c r="F579" s="115"/>
    </row>
    <row r="580" spans="1:6" ht="14.25">
      <c r="A580" s="69"/>
      <c r="B580" s="64"/>
      <c r="C580" s="114"/>
      <c r="D580" s="115"/>
      <c r="E580" s="116"/>
      <c r="F580" s="115"/>
    </row>
    <row r="581" spans="1:6" ht="57">
      <c r="A581" s="69" t="s">
        <v>734</v>
      </c>
      <c r="B581" s="64" t="s">
        <v>1240</v>
      </c>
      <c r="C581" s="114" t="s">
        <v>1130</v>
      </c>
      <c r="D581" s="115">
        <v>19</v>
      </c>
      <c r="E581" s="116">
        <v>2.2</v>
      </c>
      <c r="F581" s="115">
        <f>+E581*$D581</f>
        <v>41.800000000000004</v>
      </c>
    </row>
    <row r="582" spans="1:6" ht="14.25">
      <c r="A582" s="69"/>
      <c r="B582" s="64"/>
      <c r="C582" s="114"/>
      <c r="D582" s="115"/>
      <c r="E582" s="116"/>
      <c r="F582" s="115"/>
    </row>
    <row r="583" spans="1:6" ht="99.75">
      <c r="A583" s="69" t="s">
        <v>735</v>
      </c>
      <c r="B583" s="64" t="s">
        <v>1241</v>
      </c>
      <c r="C583" s="114" t="s">
        <v>570</v>
      </c>
      <c r="D583" s="115">
        <v>391</v>
      </c>
      <c r="E583" s="116">
        <v>2.4</v>
      </c>
      <c r="F583" s="115">
        <f>+E583*$D583</f>
        <v>938.4</v>
      </c>
    </row>
    <row r="584" spans="1:6" ht="14.25">
      <c r="A584" s="69"/>
      <c r="B584" s="64"/>
      <c r="C584" s="114"/>
      <c r="D584" s="115"/>
      <c r="E584" s="116"/>
      <c r="F584" s="115"/>
    </row>
    <row r="585" spans="1:6" ht="128.25">
      <c r="A585" s="69" t="s">
        <v>736</v>
      </c>
      <c r="B585" s="65" t="s">
        <v>1242</v>
      </c>
      <c r="C585" s="114" t="s">
        <v>570</v>
      </c>
      <c r="D585" s="115">
        <v>88</v>
      </c>
      <c r="E585" s="116">
        <v>8</v>
      </c>
      <c r="F585" s="115">
        <f>+E585*$D585</f>
        <v>704</v>
      </c>
    </row>
    <row r="586" spans="1:6" ht="14.25">
      <c r="A586" s="69"/>
      <c r="B586" s="64"/>
      <c r="C586" s="114"/>
      <c r="D586" s="115"/>
      <c r="E586" s="116"/>
      <c r="F586" s="115"/>
    </row>
    <row r="587" spans="1:6" ht="159">
      <c r="A587" s="69" t="s">
        <v>737</v>
      </c>
      <c r="B587" s="65" t="s">
        <v>571</v>
      </c>
      <c r="C587" s="114" t="s">
        <v>572</v>
      </c>
      <c r="D587" s="115">
        <v>3</v>
      </c>
      <c r="E587" s="116">
        <v>32</v>
      </c>
      <c r="F587" s="115">
        <f>+E587*$D587</f>
        <v>96</v>
      </c>
    </row>
    <row r="588" spans="1:6" ht="14.25">
      <c r="A588" s="69"/>
      <c r="B588" s="64"/>
      <c r="C588" s="114"/>
      <c r="D588" s="115"/>
      <c r="E588" s="116"/>
      <c r="F588" s="115"/>
    </row>
    <row r="589" spans="1:6" ht="85.5">
      <c r="A589" s="69" t="s">
        <v>738</v>
      </c>
      <c r="B589" s="64" t="s">
        <v>655</v>
      </c>
      <c r="C589" s="114"/>
      <c r="D589" s="115">
        <v>0.05</v>
      </c>
      <c r="E589" s="116"/>
      <c r="F589" s="115">
        <f>SUM(F581:F588)*D589</f>
        <v>89.00999999999999</v>
      </c>
    </row>
    <row r="590" spans="1:6" ht="15">
      <c r="A590" s="69"/>
      <c r="B590" s="74" t="s">
        <v>1244</v>
      </c>
      <c r="C590" s="114"/>
      <c r="D590" s="115"/>
      <c r="E590" s="116"/>
      <c r="F590" s="119">
        <f>SUM(F581:F589)</f>
        <v>1869.2099999999998</v>
      </c>
    </row>
    <row r="591" spans="1:6" ht="14.25">
      <c r="A591" s="69"/>
      <c r="B591" s="64"/>
      <c r="C591" s="114"/>
      <c r="D591" s="115"/>
      <c r="E591" s="116"/>
      <c r="F591" s="115"/>
    </row>
    <row r="592" spans="1:6" ht="15">
      <c r="A592" s="68" t="s">
        <v>715</v>
      </c>
      <c r="B592" s="74" t="s">
        <v>1245</v>
      </c>
      <c r="C592" s="114"/>
      <c r="D592" s="115"/>
      <c r="E592" s="116"/>
      <c r="F592" s="115"/>
    </row>
    <row r="593" spans="1:6" ht="57">
      <c r="A593" s="69" t="s">
        <v>1230</v>
      </c>
      <c r="B593" s="64" t="s">
        <v>1246</v>
      </c>
      <c r="C593" s="114"/>
      <c r="D593" s="115"/>
      <c r="E593" s="116"/>
      <c r="F593" s="115"/>
    </row>
    <row r="594" spans="1:6" ht="16.5">
      <c r="A594" s="69" t="s">
        <v>739</v>
      </c>
      <c r="B594" s="64" t="s">
        <v>1247</v>
      </c>
      <c r="C594" s="114" t="s">
        <v>572</v>
      </c>
      <c r="D594" s="115">
        <v>272</v>
      </c>
      <c r="E594" s="116">
        <v>4.75</v>
      </c>
      <c r="F594" s="115">
        <f>+E594*$D594</f>
        <v>1292</v>
      </c>
    </row>
    <row r="595" spans="1:6" ht="16.5">
      <c r="A595" s="69"/>
      <c r="B595" s="64" t="s">
        <v>1248</v>
      </c>
      <c r="C595" s="114" t="s">
        <v>572</v>
      </c>
      <c r="D595" s="115">
        <v>30</v>
      </c>
      <c r="E595" s="116">
        <v>5.52</v>
      </c>
      <c r="F595" s="115">
        <f>+E595*$D595</f>
        <v>165.6</v>
      </c>
    </row>
    <row r="596" spans="1:6" ht="14.25">
      <c r="A596" s="69"/>
      <c r="B596" s="64"/>
      <c r="C596" s="114"/>
      <c r="D596" s="115"/>
      <c r="E596" s="116"/>
      <c r="F596" s="115"/>
    </row>
    <row r="597" spans="1:6" ht="85.5">
      <c r="A597" s="69" t="s">
        <v>740</v>
      </c>
      <c r="B597" s="64" t="s">
        <v>1249</v>
      </c>
      <c r="C597" s="114"/>
      <c r="D597" s="115"/>
      <c r="E597" s="116"/>
      <c r="F597" s="115"/>
    </row>
    <row r="598" spans="1:6" ht="16.5">
      <c r="A598" s="69"/>
      <c r="B598" s="64" t="s">
        <v>1250</v>
      </c>
      <c r="C598" s="114" t="s">
        <v>572</v>
      </c>
      <c r="D598" s="115">
        <v>7.3</v>
      </c>
      <c r="E598" s="116">
        <v>4.75</v>
      </c>
      <c r="F598" s="115">
        <f>+E598*$D598</f>
        <v>34.675</v>
      </c>
    </row>
    <row r="599" spans="1:6" ht="16.5">
      <c r="A599" s="69"/>
      <c r="B599" s="64" t="s">
        <v>1251</v>
      </c>
      <c r="C599" s="114" t="s">
        <v>572</v>
      </c>
      <c r="D599" s="115">
        <v>10.7</v>
      </c>
      <c r="E599" s="116">
        <v>5.52</v>
      </c>
      <c r="F599" s="115">
        <f>+E599*$D599</f>
        <v>59.06399999999999</v>
      </c>
    </row>
    <row r="600" spans="1:6" ht="14.25">
      <c r="A600" s="69"/>
      <c r="B600" s="64"/>
      <c r="C600" s="114"/>
      <c r="D600" s="115"/>
      <c r="E600" s="116"/>
      <c r="F600" s="115"/>
    </row>
    <row r="601" spans="1:6" ht="57">
      <c r="A601" s="69" t="s">
        <v>741</v>
      </c>
      <c r="B601" s="64" t="s">
        <v>1252</v>
      </c>
      <c r="C601" s="114" t="s">
        <v>570</v>
      </c>
      <c r="D601" s="115">
        <v>576</v>
      </c>
      <c r="E601" s="116">
        <v>0.4</v>
      </c>
      <c r="F601" s="115">
        <f>+E601*$D601</f>
        <v>230.4</v>
      </c>
    </row>
    <row r="602" spans="1:6" ht="14.25">
      <c r="A602" s="69"/>
      <c r="B602" s="64"/>
      <c r="C602" s="114"/>
      <c r="D602" s="115"/>
      <c r="E602" s="116"/>
      <c r="F602" s="115"/>
    </row>
    <row r="603" spans="1:6" ht="85.5">
      <c r="A603" s="69" t="s">
        <v>742</v>
      </c>
      <c r="B603" s="64" t="s">
        <v>1253</v>
      </c>
      <c r="C603" s="114" t="s">
        <v>572</v>
      </c>
      <c r="D603" s="115">
        <v>4.5</v>
      </c>
      <c r="E603" s="116">
        <v>16.8</v>
      </c>
      <c r="F603" s="115">
        <f>+E603*$D603</f>
        <v>75.60000000000001</v>
      </c>
    </row>
    <row r="604" spans="1:6" ht="14.25">
      <c r="A604" s="69"/>
      <c r="B604" s="64"/>
      <c r="C604" s="114"/>
      <c r="D604" s="115"/>
      <c r="E604" s="116"/>
      <c r="F604" s="115"/>
    </row>
    <row r="605" spans="1:6" ht="85.5">
      <c r="A605" s="69" t="s">
        <v>743</v>
      </c>
      <c r="B605" s="64" t="s">
        <v>1254</v>
      </c>
      <c r="C605" s="114" t="s">
        <v>572</v>
      </c>
      <c r="D605" s="115">
        <f>ROUND(0.2*D601*1.02,1)</f>
        <v>117.5</v>
      </c>
      <c r="E605" s="116">
        <v>16.8</v>
      </c>
      <c r="F605" s="115">
        <f>+E605*$D605</f>
        <v>1974</v>
      </c>
    </row>
    <row r="606" spans="1:6" ht="14.25">
      <c r="A606" s="69"/>
      <c r="B606" s="64"/>
      <c r="C606" s="114"/>
      <c r="D606" s="115"/>
      <c r="E606" s="116"/>
      <c r="F606" s="115"/>
    </row>
    <row r="607" spans="1:6" ht="85.5">
      <c r="A607" s="69" t="s">
        <v>744</v>
      </c>
      <c r="B607" s="64" t="s">
        <v>1255</v>
      </c>
      <c r="C607" s="114" t="s">
        <v>570</v>
      </c>
      <c r="D607" s="115">
        <f>D601</f>
        <v>576</v>
      </c>
      <c r="E607" s="116">
        <v>1.3</v>
      </c>
      <c r="F607" s="115">
        <f>+E607*$D607</f>
        <v>748.8000000000001</v>
      </c>
    </row>
    <row r="608" spans="1:6" ht="15">
      <c r="A608" s="69"/>
      <c r="B608" s="74" t="s">
        <v>1256</v>
      </c>
      <c r="C608" s="114"/>
      <c r="D608" s="115"/>
      <c r="E608" s="116"/>
      <c r="F608" s="119">
        <f>SUM(F594:F607)</f>
        <v>4580.139</v>
      </c>
    </row>
    <row r="609" spans="1:6" ht="14.25">
      <c r="A609" s="69"/>
      <c r="B609" s="64"/>
      <c r="C609" s="114"/>
      <c r="D609" s="115"/>
      <c r="E609" s="116"/>
      <c r="F609" s="115"/>
    </row>
    <row r="610" spans="1:6" ht="15">
      <c r="A610" s="68" t="s">
        <v>716</v>
      </c>
      <c r="B610" s="74" t="s">
        <v>1227</v>
      </c>
      <c r="C610" s="114"/>
      <c r="D610" s="115"/>
      <c r="E610" s="116"/>
      <c r="F610" s="115"/>
    </row>
    <row r="611" spans="1:6" ht="14.25">
      <c r="A611" s="69"/>
      <c r="B611" s="64"/>
      <c r="C611" s="114"/>
      <c r="D611" s="115"/>
      <c r="E611" s="116"/>
      <c r="F611" s="115"/>
    </row>
    <row r="612" spans="1:6" ht="42.75">
      <c r="A612" s="69" t="s">
        <v>745</v>
      </c>
      <c r="B612" s="64" t="s">
        <v>1257</v>
      </c>
      <c r="C612" s="114"/>
      <c r="D612" s="115"/>
      <c r="E612" s="116"/>
      <c r="F612" s="115"/>
    </row>
    <row r="613" spans="1:6" ht="228">
      <c r="A613" s="69"/>
      <c r="B613" s="65" t="s">
        <v>1258</v>
      </c>
      <c r="C613" s="114" t="s">
        <v>572</v>
      </c>
      <c r="D613" s="115">
        <f>ROUND(0.15*D601*1.02,1)</f>
        <v>88.1</v>
      </c>
      <c r="E613" s="116">
        <v>98.25</v>
      </c>
      <c r="F613" s="115">
        <f>+E613*$D613</f>
        <v>8655.824999999999</v>
      </c>
    </row>
    <row r="614" spans="1:6" ht="14.25">
      <c r="A614" s="69"/>
      <c r="B614" s="64"/>
      <c r="C614" s="114"/>
      <c r="D614" s="115"/>
      <c r="E614" s="116"/>
      <c r="F614" s="115"/>
    </row>
    <row r="615" spans="1:6" ht="128.25">
      <c r="A615" s="69" t="s">
        <v>746</v>
      </c>
      <c r="B615" s="65" t="s">
        <v>1259</v>
      </c>
      <c r="C615" s="114" t="s">
        <v>570</v>
      </c>
      <c r="D615" s="115">
        <v>244</v>
      </c>
      <c r="E615" s="116">
        <v>190</v>
      </c>
      <c r="F615" s="115">
        <f>+E615*$D615</f>
        <v>46360</v>
      </c>
    </row>
    <row r="616" spans="1:6" ht="14.25">
      <c r="A616" s="69"/>
      <c r="B616" s="64"/>
      <c r="C616" s="114"/>
      <c r="D616" s="115"/>
      <c r="E616" s="116"/>
      <c r="F616" s="115"/>
    </row>
    <row r="617" spans="1:6" ht="99.75">
      <c r="A617" s="69" t="s">
        <v>747</v>
      </c>
      <c r="B617" s="64" t="s">
        <v>419</v>
      </c>
      <c r="C617" s="114" t="s">
        <v>570</v>
      </c>
      <c r="D617" s="115">
        <v>332</v>
      </c>
      <c r="E617" s="116">
        <v>20</v>
      </c>
      <c r="F617" s="115">
        <f>+E617*$D617</f>
        <v>6640</v>
      </c>
    </row>
    <row r="618" spans="1:6" ht="14.25">
      <c r="A618" s="69"/>
      <c r="B618" s="64"/>
      <c r="C618" s="114"/>
      <c r="D618" s="115"/>
      <c r="E618" s="116"/>
      <c r="F618" s="115"/>
    </row>
    <row r="619" spans="1:6" ht="28.5">
      <c r="A619" s="69" t="s">
        <v>748</v>
      </c>
      <c r="B619" s="64" t="s">
        <v>1263</v>
      </c>
      <c r="C619" s="114" t="s">
        <v>1130</v>
      </c>
      <c r="D619" s="115">
        <v>294</v>
      </c>
      <c r="E619" s="116">
        <v>2</v>
      </c>
      <c r="F619" s="115">
        <f>+E619*$D619</f>
        <v>588</v>
      </c>
    </row>
    <row r="620" spans="1:6" ht="14.25">
      <c r="A620" s="69"/>
      <c r="B620" s="64"/>
      <c r="C620" s="114"/>
      <c r="D620" s="115"/>
      <c r="E620" s="116"/>
      <c r="F620" s="115"/>
    </row>
    <row r="621" spans="1:6" ht="128.25">
      <c r="A621" s="69" t="s">
        <v>749</v>
      </c>
      <c r="B621" s="65" t="s">
        <v>559</v>
      </c>
      <c r="C621" s="114" t="s">
        <v>570</v>
      </c>
      <c r="D621" s="115">
        <f>ROUND(D619*0.3,0)</f>
        <v>88</v>
      </c>
      <c r="E621" s="116">
        <v>22</v>
      </c>
      <c r="F621" s="115">
        <f>+E621*$D621</f>
        <v>1936</v>
      </c>
    </row>
    <row r="622" spans="1:6" ht="15">
      <c r="A622" s="69"/>
      <c r="B622" s="74" t="s">
        <v>1227</v>
      </c>
      <c r="C622" s="114"/>
      <c r="D622" s="115"/>
      <c r="E622" s="116"/>
      <c r="F622" s="119">
        <f>SUM(F611:F621)</f>
        <v>64179.825</v>
      </c>
    </row>
    <row r="623" spans="1:6" ht="15">
      <c r="A623" s="69"/>
      <c r="B623" s="74"/>
      <c r="C623" s="114"/>
      <c r="D623" s="115"/>
      <c r="E623" s="116"/>
      <c r="F623" s="119"/>
    </row>
    <row r="624" spans="1:6" ht="15">
      <c r="A624" s="68" t="s">
        <v>717</v>
      </c>
      <c r="B624" s="74" t="s">
        <v>1228</v>
      </c>
      <c r="C624" s="114"/>
      <c r="D624" s="115"/>
      <c r="E624" s="116"/>
      <c r="F624" s="119"/>
    </row>
    <row r="625" spans="1:6" ht="15">
      <c r="A625" s="69"/>
      <c r="B625" s="74"/>
      <c r="C625" s="114"/>
      <c r="D625" s="115"/>
      <c r="E625" s="116"/>
      <c r="F625" s="119"/>
    </row>
    <row r="626" spans="1:6" ht="28.5">
      <c r="A626" s="69" t="s">
        <v>750</v>
      </c>
      <c r="B626" s="64" t="s">
        <v>580</v>
      </c>
      <c r="C626" s="114" t="s">
        <v>224</v>
      </c>
      <c r="D626" s="115">
        <v>9</v>
      </c>
      <c r="E626" s="116">
        <v>11.5</v>
      </c>
      <c r="F626" s="115">
        <f>+E626*$D626</f>
        <v>103.5</v>
      </c>
    </row>
    <row r="627" spans="1:6" ht="14.25">
      <c r="A627" s="69"/>
      <c r="B627" s="64"/>
      <c r="C627" s="114"/>
      <c r="D627" s="115"/>
      <c r="E627" s="116"/>
      <c r="F627" s="115"/>
    </row>
    <row r="628" spans="1:6" ht="28.5">
      <c r="A628" s="69" t="s">
        <v>751</v>
      </c>
      <c r="B628" s="64" t="s">
        <v>560</v>
      </c>
      <c r="C628" s="114" t="s">
        <v>224</v>
      </c>
      <c r="D628" s="115">
        <v>6</v>
      </c>
      <c r="E628" s="116">
        <v>11.5</v>
      </c>
      <c r="F628" s="115">
        <f>+E628*$D628</f>
        <v>69</v>
      </c>
    </row>
    <row r="629" spans="1:6" ht="15">
      <c r="A629" s="69"/>
      <c r="B629" s="74"/>
      <c r="C629" s="114"/>
      <c r="D629" s="115"/>
      <c r="E629" s="116"/>
      <c r="F629" s="115"/>
    </row>
    <row r="630" spans="1:6" ht="71.25">
      <c r="A630" s="69" t="s">
        <v>753</v>
      </c>
      <c r="B630" s="64" t="s">
        <v>709</v>
      </c>
      <c r="C630" s="120" t="s">
        <v>570</v>
      </c>
      <c r="D630" s="115">
        <v>3.6</v>
      </c>
      <c r="E630" s="116">
        <v>17</v>
      </c>
      <c r="F630" s="115">
        <f>+E630*$D630</f>
        <v>61.2</v>
      </c>
    </row>
    <row r="631" spans="1:6" ht="14.25">
      <c r="A631" s="69"/>
      <c r="B631" s="64"/>
      <c r="C631" s="120"/>
      <c r="D631" s="115"/>
      <c r="E631" s="116"/>
      <c r="F631" s="115"/>
    </row>
    <row r="632" spans="1:6" ht="71.25">
      <c r="A632" s="69" t="s">
        <v>752</v>
      </c>
      <c r="B632" s="64" t="s">
        <v>710</v>
      </c>
      <c r="C632" s="120" t="s">
        <v>570</v>
      </c>
      <c r="D632" s="115">
        <v>12</v>
      </c>
      <c r="E632" s="116">
        <v>17</v>
      </c>
      <c r="F632" s="115">
        <f>+E632*$D632</f>
        <v>204</v>
      </c>
    </row>
    <row r="633" spans="1:6" ht="14.25">
      <c r="A633" s="69"/>
      <c r="B633" s="64"/>
      <c r="C633" s="114"/>
      <c r="D633" s="115"/>
      <c r="E633" s="116"/>
      <c r="F633" s="115"/>
    </row>
    <row r="634" spans="1:6" ht="71.25">
      <c r="A634" s="69" t="s">
        <v>754</v>
      </c>
      <c r="B634" s="64" t="s">
        <v>711</v>
      </c>
      <c r="C634" s="120" t="s">
        <v>570</v>
      </c>
      <c r="D634" s="115">
        <v>11</v>
      </c>
      <c r="E634" s="116">
        <v>17</v>
      </c>
      <c r="F634" s="115">
        <f>+E634*$D634</f>
        <v>187</v>
      </c>
    </row>
    <row r="635" spans="1:6" ht="14.25">
      <c r="A635" s="69"/>
      <c r="B635" s="64"/>
      <c r="C635" s="120"/>
      <c r="D635" s="115"/>
      <c r="E635" s="116"/>
      <c r="F635" s="115"/>
    </row>
    <row r="636" spans="1:6" ht="71.25">
      <c r="A636" s="69" t="s">
        <v>756</v>
      </c>
      <c r="B636" s="64" t="s">
        <v>712</v>
      </c>
      <c r="C636" s="120" t="s">
        <v>570</v>
      </c>
      <c r="D636" s="115">
        <v>39</v>
      </c>
      <c r="E636" s="116">
        <v>17</v>
      </c>
      <c r="F636" s="115">
        <f>+E636*$D636</f>
        <v>663</v>
      </c>
    </row>
    <row r="637" spans="1:6" ht="14.25">
      <c r="A637" s="69"/>
      <c r="B637" s="64"/>
      <c r="C637" s="120"/>
      <c r="D637" s="115"/>
      <c r="E637" s="116"/>
      <c r="F637" s="115"/>
    </row>
    <row r="638" spans="1:6" ht="57">
      <c r="A638" s="69" t="s">
        <v>755</v>
      </c>
      <c r="B638" s="64" t="s">
        <v>581</v>
      </c>
      <c r="C638" s="120" t="s">
        <v>570</v>
      </c>
      <c r="D638" s="115">
        <v>4</v>
      </c>
      <c r="E638" s="116">
        <v>17</v>
      </c>
      <c r="F638" s="115">
        <f>+E638*$D638</f>
        <v>68</v>
      </c>
    </row>
    <row r="639" spans="1:6" ht="14.25">
      <c r="A639" s="69"/>
      <c r="B639" s="64"/>
      <c r="C639" s="120"/>
      <c r="D639" s="115"/>
      <c r="E639" s="116"/>
      <c r="F639" s="115"/>
    </row>
    <row r="640" spans="1:6" ht="45">
      <c r="A640" s="69" t="s">
        <v>757</v>
      </c>
      <c r="B640" s="64" t="s">
        <v>589</v>
      </c>
      <c r="C640" s="120" t="s">
        <v>572</v>
      </c>
      <c r="D640" s="115">
        <v>0.9</v>
      </c>
      <c r="E640" s="116">
        <v>80</v>
      </c>
      <c r="F640" s="115">
        <f>+E640*$D640</f>
        <v>72</v>
      </c>
    </row>
    <row r="641" spans="1:6" ht="14.25">
      <c r="A641" s="69"/>
      <c r="B641" s="64"/>
      <c r="C641" s="120"/>
      <c r="D641" s="115"/>
      <c r="E641" s="116"/>
      <c r="F641" s="115"/>
    </row>
    <row r="642" spans="1:6" ht="45">
      <c r="A642" s="69" t="s">
        <v>758</v>
      </c>
      <c r="B642" s="64" t="s">
        <v>658</v>
      </c>
      <c r="C642" s="120" t="s">
        <v>572</v>
      </c>
      <c r="D642" s="115">
        <v>2.1</v>
      </c>
      <c r="E642" s="116">
        <v>80</v>
      </c>
      <c r="F642" s="115">
        <f>+E642*$D642</f>
        <v>168</v>
      </c>
    </row>
    <row r="643" spans="1:6" ht="14.25">
      <c r="A643" s="69"/>
      <c r="B643" s="64"/>
      <c r="C643" s="114"/>
      <c r="D643" s="115"/>
      <c r="E643" s="116"/>
      <c r="F643" s="115"/>
    </row>
    <row r="644" spans="1:6" ht="45">
      <c r="A644" s="69" t="s">
        <v>759</v>
      </c>
      <c r="B644" s="64" t="s">
        <v>720</v>
      </c>
      <c r="C644" s="120" t="s">
        <v>572</v>
      </c>
      <c r="D644" s="115">
        <v>2</v>
      </c>
      <c r="E644" s="116">
        <v>90</v>
      </c>
      <c r="F644" s="115">
        <f>+E644*$D644</f>
        <v>180</v>
      </c>
    </row>
    <row r="645" spans="1:6" ht="14.25">
      <c r="A645" s="69"/>
      <c r="B645" s="64"/>
      <c r="C645" s="120"/>
      <c r="D645" s="115"/>
      <c r="E645" s="116"/>
      <c r="F645" s="115"/>
    </row>
    <row r="646" spans="1:6" ht="45">
      <c r="A646" s="69" t="s">
        <v>760</v>
      </c>
      <c r="B646" s="64" t="s">
        <v>721</v>
      </c>
      <c r="C646" s="120" t="s">
        <v>572</v>
      </c>
      <c r="D646" s="115">
        <v>3.3</v>
      </c>
      <c r="E646" s="116">
        <v>90</v>
      </c>
      <c r="F646" s="115">
        <f>+E646*$D646</f>
        <v>297</v>
      </c>
    </row>
    <row r="647" spans="1:6" ht="14.25">
      <c r="A647" s="69"/>
      <c r="B647" s="64"/>
      <c r="C647" s="114"/>
      <c r="D647" s="115"/>
      <c r="E647" s="116"/>
      <c r="F647" s="115"/>
    </row>
    <row r="648" spans="1:6" ht="45">
      <c r="A648" s="69" t="s">
        <v>761</v>
      </c>
      <c r="B648" s="64" t="s">
        <v>722</v>
      </c>
      <c r="C648" s="120" t="s">
        <v>572</v>
      </c>
      <c r="D648" s="115">
        <v>2.2</v>
      </c>
      <c r="E648" s="116">
        <v>90</v>
      </c>
      <c r="F648" s="115">
        <f>+E648*$D648</f>
        <v>198.00000000000003</v>
      </c>
    </row>
    <row r="649" spans="1:6" ht="14.25">
      <c r="A649" s="69"/>
      <c r="B649" s="64"/>
      <c r="C649" s="120"/>
      <c r="D649" s="115"/>
      <c r="E649" s="116"/>
      <c r="F649" s="115"/>
    </row>
    <row r="650" spans="1:6" ht="45">
      <c r="A650" s="69" t="s">
        <v>762</v>
      </c>
      <c r="B650" s="64" t="s">
        <v>723</v>
      </c>
      <c r="C650" s="120" t="s">
        <v>572</v>
      </c>
      <c r="D650" s="115">
        <v>5.5</v>
      </c>
      <c r="E650" s="116">
        <v>90</v>
      </c>
      <c r="F650" s="115">
        <f>+E650*$D650</f>
        <v>495</v>
      </c>
    </row>
    <row r="651" spans="1:6" ht="14.25">
      <c r="A651" s="69"/>
      <c r="B651" s="64"/>
      <c r="C651" s="120"/>
      <c r="D651" s="115"/>
      <c r="E651" s="116"/>
      <c r="F651" s="115"/>
    </row>
    <row r="652" spans="1:6" ht="45">
      <c r="A652" s="69" t="s">
        <v>763</v>
      </c>
      <c r="B652" s="64" t="s">
        <v>724</v>
      </c>
      <c r="C652" s="120" t="s">
        <v>572</v>
      </c>
      <c r="D652" s="115">
        <v>2.9</v>
      </c>
      <c r="E652" s="116">
        <v>90</v>
      </c>
      <c r="F652" s="115">
        <f>+E652*$D652</f>
        <v>261</v>
      </c>
    </row>
    <row r="653" spans="1:6" ht="14.25">
      <c r="A653" s="69"/>
      <c r="B653" s="64"/>
      <c r="C653" s="114"/>
      <c r="D653" s="115"/>
      <c r="E653" s="116"/>
      <c r="F653" s="115"/>
    </row>
    <row r="654" spans="1:6" ht="42.75">
      <c r="A654" s="69" t="s">
        <v>764</v>
      </c>
      <c r="B654" s="64" t="s">
        <v>583</v>
      </c>
      <c r="C654" s="114" t="s">
        <v>564</v>
      </c>
      <c r="D654" s="115">
        <v>335</v>
      </c>
      <c r="E654" s="116">
        <v>1.8</v>
      </c>
      <c r="F654" s="115">
        <f>+E654*$D654</f>
        <v>603</v>
      </c>
    </row>
    <row r="655" spans="1:6" ht="14.25">
      <c r="A655" s="69"/>
      <c r="B655" s="64"/>
      <c r="C655" s="114"/>
      <c r="D655" s="115"/>
      <c r="E655" s="116"/>
      <c r="F655" s="115"/>
    </row>
    <row r="656" spans="1:6" ht="42.75">
      <c r="A656" s="69" t="s">
        <v>765</v>
      </c>
      <c r="B656" s="64" t="s">
        <v>584</v>
      </c>
      <c r="C656" s="114" t="s">
        <v>564</v>
      </c>
      <c r="D656" s="115">
        <v>690</v>
      </c>
      <c r="E656" s="116">
        <v>1.8</v>
      </c>
      <c r="F656" s="115">
        <f>+E656*$D656</f>
        <v>1242</v>
      </c>
    </row>
    <row r="657" spans="1:6" ht="14.25">
      <c r="A657" s="69"/>
      <c r="B657" s="64"/>
      <c r="C657" s="114"/>
      <c r="D657" s="115"/>
      <c r="E657" s="116"/>
      <c r="F657" s="115"/>
    </row>
    <row r="658" spans="1:6" ht="57">
      <c r="A658" s="69" t="s">
        <v>766</v>
      </c>
      <c r="B658" s="64" t="s">
        <v>585</v>
      </c>
      <c r="C658" s="120" t="s">
        <v>570</v>
      </c>
      <c r="D658" s="115">
        <v>9.5</v>
      </c>
      <c r="E658" s="116">
        <v>150</v>
      </c>
      <c r="F658" s="115">
        <f>+E658*$D658</f>
        <v>1425</v>
      </c>
    </row>
    <row r="659" spans="1:6" ht="14.25">
      <c r="A659" s="69"/>
      <c r="B659" s="64"/>
      <c r="C659" s="114"/>
      <c r="D659" s="115"/>
      <c r="E659" s="116"/>
      <c r="F659" s="115"/>
    </row>
    <row r="660" spans="1:6" ht="85.5">
      <c r="A660" s="69" t="s">
        <v>767</v>
      </c>
      <c r="B660" s="64" t="s">
        <v>565</v>
      </c>
      <c r="C660" s="114" t="s">
        <v>572</v>
      </c>
      <c r="D660" s="115">
        <v>1</v>
      </c>
      <c r="E660" s="116">
        <v>170</v>
      </c>
      <c r="F660" s="115">
        <f>+E660*$D660</f>
        <v>170</v>
      </c>
    </row>
    <row r="661" spans="1:6" ht="30">
      <c r="A661" s="69"/>
      <c r="B661" s="74" t="s">
        <v>566</v>
      </c>
      <c r="C661" s="114"/>
      <c r="D661" s="115"/>
      <c r="E661" s="116"/>
      <c r="F661" s="119">
        <f>SUM(F626:F660)</f>
        <v>6466.7</v>
      </c>
    </row>
    <row r="662" spans="1:6" ht="15">
      <c r="A662" s="69"/>
      <c r="B662" s="74"/>
      <c r="C662" s="114"/>
      <c r="D662" s="115"/>
      <c r="E662" s="116"/>
      <c r="F662" s="115"/>
    </row>
    <row r="663" spans="1:6" ht="15">
      <c r="A663" s="68" t="s">
        <v>718</v>
      </c>
      <c r="B663" s="74" t="s">
        <v>1229</v>
      </c>
      <c r="C663" s="114"/>
      <c r="D663" s="115"/>
      <c r="E663" s="116"/>
      <c r="F663" s="115"/>
    </row>
    <row r="664" spans="1:6" ht="14.25">
      <c r="A664" s="69"/>
      <c r="B664" s="71"/>
      <c r="C664" s="114"/>
      <c r="D664" s="115"/>
      <c r="E664" s="116"/>
      <c r="F664" s="115"/>
    </row>
    <row r="665" spans="1:6" ht="256.5">
      <c r="A665" s="69" t="s">
        <v>768</v>
      </c>
      <c r="B665" s="65" t="s">
        <v>413</v>
      </c>
      <c r="C665" s="114" t="s">
        <v>1130</v>
      </c>
      <c r="D665" s="115">
        <v>16</v>
      </c>
      <c r="E665" s="116">
        <v>250</v>
      </c>
      <c r="F665" s="115">
        <f>+E665*$D665</f>
        <v>4000</v>
      </c>
    </row>
    <row r="666" spans="1:6" ht="14.25">
      <c r="A666" s="69"/>
      <c r="B666" s="64"/>
      <c r="C666" s="114"/>
      <c r="D666" s="115"/>
      <c r="E666" s="116"/>
      <c r="F666" s="115"/>
    </row>
    <row r="667" spans="1:6" ht="15">
      <c r="A667" s="69"/>
      <c r="B667" s="74" t="s">
        <v>568</v>
      </c>
      <c r="C667" s="114"/>
      <c r="D667" s="115"/>
      <c r="E667" s="115"/>
      <c r="F667" s="119">
        <f>SUM(F664:F666)</f>
        <v>4000</v>
      </c>
    </row>
    <row r="668" ht="14.25">
      <c r="A668" s="106"/>
    </row>
    <row r="669" spans="1:2" ht="15.75">
      <c r="A669" s="107">
        <v>7</v>
      </c>
      <c r="B669" s="52" t="s">
        <v>1218</v>
      </c>
    </row>
    <row r="670" ht="14.25">
      <c r="A670" s="106"/>
    </row>
    <row r="671" spans="1:6" ht="15">
      <c r="A671" s="68" t="s">
        <v>771</v>
      </c>
      <c r="B671" s="74" t="s">
        <v>1225</v>
      </c>
      <c r="C671" s="60"/>
      <c r="D671" s="59"/>
      <c r="E671" s="59"/>
      <c r="F671" s="58">
        <f>F698</f>
        <v>2552.5</v>
      </c>
    </row>
    <row r="672" spans="1:6" ht="15">
      <c r="A672" s="68" t="s">
        <v>772</v>
      </c>
      <c r="B672" s="74" t="s">
        <v>1226</v>
      </c>
      <c r="C672" s="60"/>
      <c r="D672" s="59"/>
      <c r="E672" s="59"/>
      <c r="F672" s="58">
        <f>F707</f>
        <v>2140.3199999999997</v>
      </c>
    </row>
    <row r="673" spans="1:6" ht="15">
      <c r="A673" s="68" t="s">
        <v>773</v>
      </c>
      <c r="B673" s="74" t="str">
        <f>B709</f>
        <v>ZEMELJSKA DELA</v>
      </c>
      <c r="C673" s="60"/>
      <c r="D673" s="59"/>
      <c r="E673" s="59"/>
      <c r="F673" s="58">
        <f>F719</f>
        <v>4655.64</v>
      </c>
    </row>
    <row r="674" spans="1:6" ht="15">
      <c r="A674" s="68" t="s">
        <v>774</v>
      </c>
      <c r="B674" s="74" t="s">
        <v>1227</v>
      </c>
      <c r="C674" s="60"/>
      <c r="D674" s="59"/>
      <c r="E674" s="59"/>
      <c r="F674" s="58">
        <f>F735</f>
        <v>130728.8</v>
      </c>
    </row>
    <row r="675" spans="1:6" ht="15">
      <c r="A675" s="68" t="s">
        <v>775</v>
      </c>
      <c r="B675" s="74" t="s">
        <v>1229</v>
      </c>
      <c r="C675" s="60"/>
      <c r="D675" s="59"/>
      <c r="E675" s="59"/>
      <c r="F675" s="58">
        <f>F743</f>
        <v>1180</v>
      </c>
    </row>
    <row r="676" spans="1:6" ht="15">
      <c r="A676" s="69"/>
      <c r="B676" s="74"/>
      <c r="C676" s="60"/>
      <c r="D676" s="59"/>
      <c r="E676" s="59"/>
      <c r="F676" s="58"/>
    </row>
    <row r="677" spans="1:6" ht="15">
      <c r="A677" s="69"/>
      <c r="B677" s="74" t="s">
        <v>1131</v>
      </c>
      <c r="C677" s="60"/>
      <c r="D677" s="59"/>
      <c r="E677" s="59"/>
      <c r="F677" s="58">
        <f>SUM(F671:F675)</f>
        <v>141257.26</v>
      </c>
    </row>
    <row r="678" spans="1:6" ht="15">
      <c r="A678" s="69"/>
      <c r="B678" s="74"/>
      <c r="C678" s="60"/>
      <c r="D678" s="59"/>
      <c r="E678" s="59"/>
      <c r="F678" s="58"/>
    </row>
    <row r="679" spans="1:6" ht="15">
      <c r="A679" s="68" t="s">
        <v>771</v>
      </c>
      <c r="B679" s="74" t="s">
        <v>1225</v>
      </c>
      <c r="C679" s="60"/>
      <c r="D679" s="61"/>
      <c r="E679" s="61"/>
      <c r="F679" s="61"/>
    </row>
    <row r="680" spans="1:6" ht="14.25">
      <c r="A680" s="69"/>
      <c r="B680" s="64"/>
      <c r="C680" s="60"/>
      <c r="D680" s="61"/>
      <c r="E680" s="62"/>
      <c r="F680" s="61"/>
    </row>
    <row r="681" spans="1:6" ht="99.75">
      <c r="A681" s="69" t="s">
        <v>776</v>
      </c>
      <c r="B681" s="65" t="s">
        <v>1231</v>
      </c>
      <c r="C681" s="60" t="s">
        <v>225</v>
      </c>
      <c r="D681" s="61">
        <v>1</v>
      </c>
      <c r="E681" s="62">
        <v>250</v>
      </c>
      <c r="F681" s="61">
        <f>+E681*$D681</f>
        <v>250</v>
      </c>
    </row>
    <row r="682" spans="1:6" ht="15">
      <c r="A682" s="68"/>
      <c r="B682" s="74"/>
      <c r="C682" s="60"/>
      <c r="D682" s="61"/>
      <c r="E682" s="61"/>
      <c r="F682" s="61"/>
    </row>
    <row r="683" spans="1:6" ht="287.25">
      <c r="A683" s="69" t="s">
        <v>777</v>
      </c>
      <c r="B683" s="65" t="s">
        <v>770</v>
      </c>
      <c r="C683" s="60" t="s">
        <v>225</v>
      </c>
      <c r="D683" s="61">
        <v>1</v>
      </c>
      <c r="E683" s="62">
        <v>600</v>
      </c>
      <c r="F683" s="61">
        <f>+E683*$D683</f>
        <v>600</v>
      </c>
    </row>
    <row r="684" spans="1:6" ht="14.25">
      <c r="A684" s="69"/>
      <c r="B684" s="76"/>
      <c r="C684" s="60"/>
      <c r="D684" s="61"/>
      <c r="E684" s="62"/>
      <c r="F684" s="61"/>
    </row>
    <row r="685" spans="1:6" ht="256.5">
      <c r="A685" s="69" t="s">
        <v>778</v>
      </c>
      <c r="B685" s="76" t="s">
        <v>1232</v>
      </c>
      <c r="C685" s="60" t="s">
        <v>225</v>
      </c>
      <c r="D685" s="61">
        <v>1</v>
      </c>
      <c r="E685" s="62">
        <v>400</v>
      </c>
      <c r="F685" s="61">
        <f>+E685*$D685</f>
        <v>400</v>
      </c>
    </row>
    <row r="686" spans="1:6" ht="15">
      <c r="A686" s="69"/>
      <c r="B686" s="74"/>
      <c r="C686" s="60"/>
      <c r="D686" s="61"/>
      <c r="E686" s="61"/>
      <c r="F686" s="61"/>
    </row>
    <row r="687" spans="1:6" ht="156.75">
      <c r="A687" s="69" t="s">
        <v>779</v>
      </c>
      <c r="B687" s="76" t="s">
        <v>1233</v>
      </c>
      <c r="C687" s="60" t="s">
        <v>225</v>
      </c>
      <c r="D687" s="61">
        <v>1</v>
      </c>
      <c r="E687" s="62">
        <v>250</v>
      </c>
      <c r="F687" s="61">
        <f>+E687*$D687</f>
        <v>250</v>
      </c>
    </row>
    <row r="688" spans="1:6" ht="14.25">
      <c r="A688" s="69"/>
      <c r="B688" s="64"/>
      <c r="C688" s="60"/>
      <c r="D688" s="61"/>
      <c r="E688" s="61"/>
      <c r="F688" s="61"/>
    </row>
    <row r="689" spans="1:6" ht="242.25">
      <c r="A689" s="69" t="s">
        <v>780</v>
      </c>
      <c r="B689" s="65" t="s">
        <v>1234</v>
      </c>
      <c r="C689" s="60" t="s">
        <v>225</v>
      </c>
      <c r="D689" s="61">
        <v>1</v>
      </c>
      <c r="E689" s="62">
        <v>350</v>
      </c>
      <c r="F689" s="61">
        <f>+E689*$D689</f>
        <v>350</v>
      </c>
    </row>
    <row r="690" spans="1:6" ht="14.25">
      <c r="A690" s="69"/>
      <c r="B690" s="64"/>
      <c r="C690" s="60"/>
      <c r="D690" s="61"/>
      <c r="E690" s="61"/>
      <c r="F690" s="61"/>
    </row>
    <row r="691" spans="1:6" ht="57">
      <c r="A691" s="69" t="s">
        <v>781</v>
      </c>
      <c r="B691" s="64" t="s">
        <v>1235</v>
      </c>
      <c r="C691" s="60" t="s">
        <v>225</v>
      </c>
      <c r="D691" s="61">
        <v>1</v>
      </c>
      <c r="E691" s="62">
        <v>200</v>
      </c>
      <c r="F691" s="61">
        <f>+E691*$D691</f>
        <v>200</v>
      </c>
    </row>
    <row r="692" spans="1:6" ht="14.25">
      <c r="A692" s="69"/>
      <c r="B692" s="64"/>
      <c r="C692" s="60"/>
      <c r="D692" s="61"/>
      <c r="E692" s="61"/>
      <c r="F692" s="61"/>
    </row>
    <row r="693" spans="1:6" ht="85.5">
      <c r="A693" s="69" t="s">
        <v>782</v>
      </c>
      <c r="B693" s="64" t="s">
        <v>1236</v>
      </c>
      <c r="C693" s="60"/>
      <c r="D693" s="99">
        <v>0.05</v>
      </c>
      <c r="E693" s="61"/>
      <c r="F693" s="61">
        <f>SUM(F681:F691)*D693</f>
        <v>102.5</v>
      </c>
    </row>
    <row r="694" spans="1:6" ht="14.25">
      <c r="A694" s="69"/>
      <c r="B694" s="64"/>
      <c r="C694" s="60"/>
      <c r="D694" s="99"/>
      <c r="E694" s="61"/>
      <c r="F694" s="61"/>
    </row>
    <row r="695" spans="1:6" ht="71.25">
      <c r="A695" s="69" t="s">
        <v>783</v>
      </c>
      <c r="B695" s="64" t="s">
        <v>1237</v>
      </c>
      <c r="C695" s="60" t="s">
        <v>225</v>
      </c>
      <c r="D695" s="61">
        <v>1</v>
      </c>
      <c r="E695" s="62">
        <v>250</v>
      </c>
      <c r="F695" s="61">
        <f>E695*D695</f>
        <v>250</v>
      </c>
    </row>
    <row r="696" spans="1:6" ht="14.25">
      <c r="A696" s="69"/>
      <c r="B696" s="64"/>
      <c r="C696" s="60"/>
      <c r="D696" s="99"/>
      <c r="E696" s="62"/>
      <c r="F696" s="61"/>
    </row>
    <row r="697" spans="1:6" ht="114">
      <c r="A697" s="69" t="s">
        <v>784</v>
      </c>
      <c r="B697" s="76" t="s">
        <v>1238</v>
      </c>
      <c r="C697" s="60" t="s">
        <v>225</v>
      </c>
      <c r="D697" s="102">
        <v>1</v>
      </c>
      <c r="E697" s="62">
        <v>150</v>
      </c>
      <c r="F697" s="61">
        <f>E697*D697</f>
        <v>150</v>
      </c>
    </row>
    <row r="698" spans="1:6" ht="15">
      <c r="A698" s="69"/>
      <c r="B698" s="74" t="s">
        <v>1239</v>
      </c>
      <c r="C698" s="60"/>
      <c r="D698" s="61"/>
      <c r="E698" s="62"/>
      <c r="F698" s="66">
        <f>SUM(F681:F697)</f>
        <v>2552.5</v>
      </c>
    </row>
    <row r="699" spans="1:6" ht="14.25">
      <c r="A699" s="69"/>
      <c r="B699" s="64"/>
      <c r="C699" s="60"/>
      <c r="D699" s="61"/>
      <c r="E699" s="62"/>
      <c r="F699" s="61"/>
    </row>
    <row r="700" spans="1:6" ht="15">
      <c r="A700" s="68" t="s">
        <v>772</v>
      </c>
      <c r="B700" s="74" t="s">
        <v>1226</v>
      </c>
      <c r="C700" s="60"/>
      <c r="D700" s="61"/>
      <c r="E700" s="62"/>
      <c r="F700" s="61"/>
    </row>
    <row r="701" spans="1:6" ht="14.25">
      <c r="A701" s="69"/>
      <c r="B701" s="64"/>
      <c r="C701" s="60"/>
      <c r="D701" s="61"/>
      <c r="E701" s="62"/>
      <c r="F701" s="61"/>
    </row>
    <row r="702" spans="1:6" ht="99.75">
      <c r="A702" s="69" t="s">
        <v>785</v>
      </c>
      <c r="B702" s="64" t="s">
        <v>1241</v>
      </c>
      <c r="C702" s="60" t="s">
        <v>570</v>
      </c>
      <c r="D702" s="61">
        <v>576</v>
      </c>
      <c r="E702" s="62">
        <v>2.4</v>
      </c>
      <c r="F702" s="61">
        <f>+E702*$D702</f>
        <v>1382.3999999999999</v>
      </c>
    </row>
    <row r="703" spans="1:6" ht="14.25">
      <c r="A703" s="69"/>
      <c r="B703" s="64"/>
      <c r="C703" s="60"/>
      <c r="D703" s="61"/>
      <c r="E703" s="62"/>
      <c r="F703" s="61"/>
    </row>
    <row r="704" spans="1:6" ht="128.25">
      <c r="A704" s="69" t="s">
        <v>786</v>
      </c>
      <c r="B704" s="76" t="s">
        <v>1242</v>
      </c>
      <c r="C704" s="60" t="s">
        <v>570</v>
      </c>
      <c r="D704" s="61">
        <v>82</v>
      </c>
      <c r="E704" s="62">
        <v>8</v>
      </c>
      <c r="F704" s="61">
        <f>+E704*$D704</f>
        <v>656</v>
      </c>
    </row>
    <row r="705" spans="1:6" ht="14.25">
      <c r="A705" s="69"/>
      <c r="B705" s="64"/>
      <c r="C705" s="60"/>
      <c r="D705" s="61"/>
      <c r="E705" s="62"/>
      <c r="F705" s="61"/>
    </row>
    <row r="706" spans="1:6" ht="85.5">
      <c r="A706" s="69" t="s">
        <v>787</v>
      </c>
      <c r="B706" s="64" t="s">
        <v>769</v>
      </c>
      <c r="C706" s="60"/>
      <c r="D706" s="61">
        <v>0.05</v>
      </c>
      <c r="E706" s="62"/>
      <c r="F706" s="61">
        <f>SUM(F702:F705)*D706</f>
        <v>101.92</v>
      </c>
    </row>
    <row r="707" spans="1:6" ht="15">
      <c r="A707" s="69"/>
      <c r="B707" s="74" t="s">
        <v>1244</v>
      </c>
      <c r="C707" s="60"/>
      <c r="D707" s="61"/>
      <c r="E707" s="62"/>
      <c r="F707" s="66">
        <f>SUM(F702:F706)</f>
        <v>2140.3199999999997</v>
      </c>
    </row>
    <row r="708" spans="1:6" ht="14.25">
      <c r="A708" s="69"/>
      <c r="B708" s="64"/>
      <c r="C708" s="60"/>
      <c r="D708" s="61"/>
      <c r="E708" s="62"/>
      <c r="F708" s="61"/>
    </row>
    <row r="709" spans="1:6" ht="15">
      <c r="A709" s="68" t="s">
        <v>773</v>
      </c>
      <c r="B709" s="74" t="s">
        <v>1245</v>
      </c>
      <c r="C709" s="60"/>
      <c r="D709" s="61"/>
      <c r="E709" s="62"/>
      <c r="F709" s="61"/>
    </row>
    <row r="710" spans="1:6" ht="57">
      <c r="A710" s="69" t="s">
        <v>788</v>
      </c>
      <c r="B710" s="64" t="s">
        <v>1246</v>
      </c>
      <c r="C710" s="60"/>
      <c r="D710" s="61"/>
      <c r="E710" s="62"/>
      <c r="F710" s="61"/>
    </row>
    <row r="711" spans="1:6" ht="16.5">
      <c r="A711" s="69"/>
      <c r="B711" s="64" t="s">
        <v>1247</v>
      </c>
      <c r="C711" s="60" t="s">
        <v>572</v>
      </c>
      <c r="D711" s="61">
        <v>278</v>
      </c>
      <c r="E711" s="62">
        <v>4.75</v>
      </c>
      <c r="F711" s="61">
        <f>+E711*$D711</f>
        <v>1320.5</v>
      </c>
    </row>
    <row r="712" spans="1:6" ht="16.5">
      <c r="A712" s="69"/>
      <c r="B712" s="64" t="s">
        <v>1248</v>
      </c>
      <c r="C712" s="60" t="s">
        <v>572</v>
      </c>
      <c r="D712" s="61">
        <v>31</v>
      </c>
      <c r="E712" s="62">
        <v>5.52</v>
      </c>
      <c r="F712" s="61">
        <f>+E712*$D712</f>
        <v>171.11999999999998</v>
      </c>
    </row>
    <row r="713" spans="1:6" ht="14.25">
      <c r="A713" s="69"/>
      <c r="B713" s="64"/>
      <c r="C713" s="60"/>
      <c r="D713" s="61"/>
      <c r="E713" s="62"/>
      <c r="F713" s="61"/>
    </row>
    <row r="714" spans="1:6" ht="57">
      <c r="A714" s="69" t="s">
        <v>789</v>
      </c>
      <c r="B714" s="64" t="s">
        <v>1252</v>
      </c>
      <c r="C714" s="60" t="s">
        <v>570</v>
      </c>
      <c r="D714" s="61">
        <v>617</v>
      </c>
      <c r="E714" s="62">
        <v>0.4</v>
      </c>
      <c r="F714" s="61">
        <f>+E714*$D714</f>
        <v>246.8</v>
      </c>
    </row>
    <row r="715" spans="1:6" ht="14.25">
      <c r="A715" s="69"/>
      <c r="B715" s="64"/>
      <c r="C715" s="60"/>
      <c r="D715" s="61"/>
      <c r="E715" s="62"/>
      <c r="F715" s="61"/>
    </row>
    <row r="716" spans="1:6" ht="85.5">
      <c r="A716" s="69" t="s">
        <v>790</v>
      </c>
      <c r="B716" s="64" t="s">
        <v>1254</v>
      </c>
      <c r="C716" s="60" t="s">
        <v>572</v>
      </c>
      <c r="D716" s="61">
        <f>ROUND(0.2*D714*1.02,1)</f>
        <v>125.9</v>
      </c>
      <c r="E716" s="62">
        <v>16.8</v>
      </c>
      <c r="F716" s="61">
        <f>+E716*$D716</f>
        <v>2115.1200000000003</v>
      </c>
    </row>
    <row r="717" spans="1:6" ht="14.25">
      <c r="A717" s="69"/>
      <c r="B717" s="64"/>
      <c r="C717" s="60"/>
      <c r="D717" s="61"/>
      <c r="E717" s="62"/>
      <c r="F717" s="61"/>
    </row>
    <row r="718" spans="1:6" ht="85.5">
      <c r="A718" s="69" t="s">
        <v>791</v>
      </c>
      <c r="B718" s="64" t="s">
        <v>1255</v>
      </c>
      <c r="C718" s="60" t="s">
        <v>570</v>
      </c>
      <c r="D718" s="61">
        <f>D714</f>
        <v>617</v>
      </c>
      <c r="E718" s="62">
        <v>1.3</v>
      </c>
      <c r="F718" s="61">
        <f>+E718*$D718</f>
        <v>802.1</v>
      </c>
    </row>
    <row r="719" spans="1:6" ht="15">
      <c r="A719" s="69"/>
      <c r="B719" s="74" t="s">
        <v>1256</v>
      </c>
      <c r="C719" s="60"/>
      <c r="D719" s="61"/>
      <c r="E719" s="62"/>
      <c r="F719" s="66">
        <f>SUM(F711:F718)</f>
        <v>4655.64</v>
      </c>
    </row>
    <row r="720" spans="1:6" ht="14.25">
      <c r="A720" s="69"/>
      <c r="B720" s="64"/>
      <c r="C720" s="60"/>
      <c r="D720" s="61"/>
      <c r="E720" s="62"/>
      <c r="F720" s="61"/>
    </row>
    <row r="721" spans="1:6" ht="15">
      <c r="A721" s="68" t="s">
        <v>774</v>
      </c>
      <c r="B721" s="74" t="s">
        <v>1227</v>
      </c>
      <c r="C721" s="60"/>
      <c r="D721" s="61"/>
      <c r="E721" s="62"/>
      <c r="F721" s="61"/>
    </row>
    <row r="722" spans="1:6" ht="14.25">
      <c r="A722" s="69"/>
      <c r="B722" s="64"/>
      <c r="C722" s="60"/>
      <c r="D722" s="61"/>
      <c r="E722" s="62"/>
      <c r="F722" s="61"/>
    </row>
    <row r="723" spans="1:6" ht="42.75">
      <c r="A723" s="69" t="s">
        <v>792</v>
      </c>
      <c r="B723" s="64" t="s">
        <v>1257</v>
      </c>
      <c r="C723" s="60"/>
      <c r="D723" s="61"/>
      <c r="E723" s="62"/>
      <c r="F723" s="61"/>
    </row>
    <row r="724" spans="1:6" ht="228">
      <c r="A724" s="69"/>
      <c r="B724" s="65" t="s">
        <v>1258</v>
      </c>
      <c r="C724" s="60" t="s">
        <v>572</v>
      </c>
      <c r="D724" s="61">
        <f>ROUND(0.15*D714*1.02,1)</f>
        <v>94.4</v>
      </c>
      <c r="E724" s="62">
        <v>98.25</v>
      </c>
      <c r="F724" s="61">
        <f>+E724*$D724</f>
        <v>9274.800000000001</v>
      </c>
    </row>
    <row r="725" spans="1:6" ht="14.25">
      <c r="A725" s="69"/>
      <c r="B725" s="64"/>
      <c r="C725" s="60"/>
      <c r="D725" s="61"/>
      <c r="E725" s="62"/>
      <c r="F725" s="61"/>
    </row>
    <row r="726" spans="1:6" ht="128.25">
      <c r="A726" s="69" t="s">
        <v>793</v>
      </c>
      <c r="B726" s="76" t="s">
        <v>1260</v>
      </c>
      <c r="C726" s="60" t="s">
        <v>570</v>
      </c>
      <c r="D726" s="61">
        <v>378</v>
      </c>
      <c r="E726" s="62">
        <v>240</v>
      </c>
      <c r="F726" s="61">
        <f>+E726*$D726</f>
        <v>90720</v>
      </c>
    </row>
    <row r="727" spans="1:6" ht="14.25">
      <c r="A727" s="69"/>
      <c r="B727" s="64"/>
      <c r="C727" s="60"/>
      <c r="D727" s="61"/>
      <c r="E727" s="62"/>
      <c r="F727" s="61"/>
    </row>
    <row r="728" spans="1:6" ht="142.5">
      <c r="A728" s="69" t="s">
        <v>794</v>
      </c>
      <c r="B728" s="65" t="s">
        <v>1261</v>
      </c>
      <c r="C728" s="60" t="s">
        <v>570</v>
      </c>
      <c r="D728" s="61">
        <v>139</v>
      </c>
      <c r="E728" s="62">
        <v>190</v>
      </c>
      <c r="F728" s="61">
        <f>+E728*$D728</f>
        <v>26410</v>
      </c>
    </row>
    <row r="729" spans="1:6" ht="14.25">
      <c r="A729" s="69"/>
      <c r="B729" s="64"/>
      <c r="C729" s="60"/>
      <c r="D729" s="61"/>
      <c r="E729" s="62"/>
      <c r="F729" s="61"/>
    </row>
    <row r="730" spans="1:6" ht="99.75">
      <c r="A730" s="69" t="s">
        <v>795</v>
      </c>
      <c r="B730" s="64" t="s">
        <v>419</v>
      </c>
      <c r="C730" s="60" t="s">
        <v>570</v>
      </c>
      <c r="D730" s="61">
        <v>100</v>
      </c>
      <c r="E730" s="62">
        <v>20</v>
      </c>
      <c r="F730" s="61">
        <f>+E730*$D730</f>
        <v>2000</v>
      </c>
    </row>
    <row r="731" spans="1:6" ht="14.25">
      <c r="A731" s="69"/>
      <c r="B731" s="64"/>
      <c r="C731" s="60"/>
      <c r="D731" s="61"/>
      <c r="E731" s="62"/>
      <c r="F731" s="61"/>
    </row>
    <row r="732" spans="1:6" ht="28.5">
      <c r="A732" s="69" t="s">
        <v>796</v>
      </c>
      <c r="B732" s="64" t="s">
        <v>1263</v>
      </c>
      <c r="C732" s="60" t="s">
        <v>1130</v>
      </c>
      <c r="D732" s="61">
        <v>271</v>
      </c>
      <c r="E732" s="62">
        <v>2</v>
      </c>
      <c r="F732" s="61">
        <f>+E732*$D732</f>
        <v>542</v>
      </c>
    </row>
    <row r="733" spans="1:6" ht="14.25">
      <c r="A733" s="69"/>
      <c r="B733" s="64"/>
      <c r="C733" s="60"/>
      <c r="D733" s="61"/>
      <c r="E733" s="62"/>
      <c r="F733" s="61"/>
    </row>
    <row r="734" spans="1:6" ht="128.25">
      <c r="A734" s="69" t="s">
        <v>797</v>
      </c>
      <c r="B734" s="65" t="s">
        <v>559</v>
      </c>
      <c r="C734" s="60" t="s">
        <v>570</v>
      </c>
      <c r="D734" s="61">
        <f>ROUND(D732*0.3,0)</f>
        <v>81</v>
      </c>
      <c r="E734" s="62">
        <v>22</v>
      </c>
      <c r="F734" s="61">
        <f>+E734*$D734</f>
        <v>1782</v>
      </c>
    </row>
    <row r="735" spans="1:6" ht="15">
      <c r="A735" s="69"/>
      <c r="B735" s="74" t="s">
        <v>1227</v>
      </c>
      <c r="C735" s="60"/>
      <c r="D735" s="61"/>
      <c r="E735" s="62"/>
      <c r="F735" s="66">
        <f>SUM(F722:F734)</f>
        <v>130728.8</v>
      </c>
    </row>
    <row r="736" spans="1:6" ht="15">
      <c r="A736" s="69"/>
      <c r="B736" s="74"/>
      <c r="C736" s="60"/>
      <c r="D736" s="61"/>
      <c r="E736" s="62"/>
      <c r="F736" s="66"/>
    </row>
    <row r="737" spans="1:6" ht="15">
      <c r="A737" s="68" t="s">
        <v>775</v>
      </c>
      <c r="B737" s="74" t="s">
        <v>1229</v>
      </c>
      <c r="C737" s="60"/>
      <c r="D737" s="61"/>
      <c r="E737" s="62"/>
      <c r="F737" s="61"/>
    </row>
    <row r="738" spans="1:6" ht="14.25">
      <c r="A738" s="69"/>
      <c r="B738" s="71"/>
      <c r="C738" s="60"/>
      <c r="D738" s="61"/>
      <c r="E738" s="62"/>
      <c r="F738" s="61"/>
    </row>
    <row r="739" spans="1:6" ht="28.5">
      <c r="A739" s="69" t="s">
        <v>798</v>
      </c>
      <c r="B739" s="64" t="s">
        <v>567</v>
      </c>
      <c r="C739" s="60" t="s">
        <v>224</v>
      </c>
      <c r="D739" s="61">
        <v>2</v>
      </c>
      <c r="E739" s="61">
        <v>65</v>
      </c>
      <c r="F739" s="61">
        <f>+E739*$D739</f>
        <v>130</v>
      </c>
    </row>
    <row r="740" spans="1:6" ht="14.25">
      <c r="A740" s="69"/>
      <c r="B740" s="71"/>
      <c r="C740" s="60"/>
      <c r="D740" s="61"/>
      <c r="E740" s="62"/>
      <c r="F740" s="61"/>
    </row>
    <row r="741" spans="1:6" ht="256.5">
      <c r="A741" s="69" t="s">
        <v>799</v>
      </c>
      <c r="B741" s="65" t="s">
        <v>413</v>
      </c>
      <c r="C741" s="60" t="s">
        <v>1130</v>
      </c>
      <c r="D741" s="61">
        <v>4.2</v>
      </c>
      <c r="E741" s="62">
        <v>250</v>
      </c>
      <c r="F741" s="61">
        <f>+E741*$D741</f>
        <v>1050</v>
      </c>
    </row>
    <row r="742" spans="1:6" ht="14.25">
      <c r="A742" s="69"/>
      <c r="B742" s="64"/>
      <c r="C742" s="60"/>
      <c r="D742" s="61"/>
      <c r="E742" s="62"/>
      <c r="F742" s="61"/>
    </row>
    <row r="743" spans="1:6" ht="15">
      <c r="A743" s="69"/>
      <c r="B743" s="74" t="s">
        <v>568</v>
      </c>
      <c r="C743" s="60"/>
      <c r="D743" s="61"/>
      <c r="E743" s="61"/>
      <c r="F743" s="66">
        <f>SUM(F738:F742)</f>
        <v>1180</v>
      </c>
    </row>
    <row r="744" ht="12.75">
      <c r="A744" s="100"/>
    </row>
    <row r="745" spans="1:2" ht="15.75">
      <c r="A745" s="107">
        <v>8</v>
      </c>
      <c r="B745" s="52" t="s">
        <v>1219</v>
      </c>
    </row>
    <row r="746" ht="12.75">
      <c r="A746" s="100"/>
    </row>
    <row r="747" spans="1:6" ht="15">
      <c r="A747" s="68" t="s">
        <v>802</v>
      </c>
      <c r="B747" s="74" t="s">
        <v>1225</v>
      </c>
      <c r="D747" s="58"/>
      <c r="E747" s="58"/>
      <c r="F747" s="58">
        <f>F774</f>
        <v>2082.5</v>
      </c>
    </row>
    <row r="748" spans="1:6" ht="15">
      <c r="A748" s="68" t="s">
        <v>803</v>
      </c>
      <c r="B748" s="74" t="s">
        <v>1226</v>
      </c>
      <c r="D748" s="58"/>
      <c r="E748" s="58"/>
      <c r="F748" s="58">
        <f>F785</f>
        <v>1102.04</v>
      </c>
    </row>
    <row r="749" spans="1:6" ht="15">
      <c r="A749" s="68" t="s">
        <v>804</v>
      </c>
      <c r="B749" s="74" t="str">
        <f>B787</f>
        <v>ZEMELJSKA DELA</v>
      </c>
      <c r="D749" s="58"/>
      <c r="E749" s="58"/>
      <c r="F749" s="58">
        <f>F797</f>
        <v>2315.85</v>
      </c>
    </row>
    <row r="750" spans="1:6" ht="15">
      <c r="A750" s="68" t="s">
        <v>805</v>
      </c>
      <c r="B750" s="74" t="s">
        <v>1227</v>
      </c>
      <c r="D750" s="58"/>
      <c r="E750" s="58"/>
      <c r="F750" s="58">
        <f>F811</f>
        <v>30567.15</v>
      </c>
    </row>
    <row r="751" spans="1:6" ht="15">
      <c r="A751" s="68" t="s">
        <v>806</v>
      </c>
      <c r="B751" s="74" t="s">
        <v>1229</v>
      </c>
      <c r="D751" s="58"/>
      <c r="E751" s="58"/>
      <c r="F751" s="58">
        <f>F816</f>
        <v>195</v>
      </c>
    </row>
    <row r="752" spans="1:6" ht="15">
      <c r="A752" s="69"/>
      <c r="B752" s="74"/>
      <c r="D752" s="58"/>
      <c r="E752" s="58"/>
      <c r="F752" s="58"/>
    </row>
    <row r="753" spans="1:6" ht="15">
      <c r="A753" s="69"/>
      <c r="B753" s="74" t="s">
        <v>1131</v>
      </c>
      <c r="D753" s="58"/>
      <c r="E753" s="58"/>
      <c r="F753" s="58">
        <f>SUM(F747:F752)</f>
        <v>36262.54</v>
      </c>
    </row>
    <row r="754" spans="1:6" ht="15">
      <c r="A754" s="69"/>
      <c r="B754" s="74"/>
      <c r="C754" s="58"/>
      <c r="D754" s="58"/>
      <c r="E754" s="58"/>
      <c r="F754" s="61"/>
    </row>
    <row r="755" spans="1:6" ht="15">
      <c r="A755" s="68" t="s">
        <v>802</v>
      </c>
      <c r="B755" s="74" t="s">
        <v>1225</v>
      </c>
      <c r="C755" s="60"/>
      <c r="D755" s="61"/>
      <c r="E755" s="61"/>
      <c r="F755" s="61"/>
    </row>
    <row r="756" spans="1:6" ht="14.25">
      <c r="A756" s="69"/>
      <c r="B756" s="64"/>
      <c r="C756" s="60"/>
      <c r="D756" s="61"/>
      <c r="E756" s="62"/>
      <c r="F756" s="61"/>
    </row>
    <row r="757" spans="1:6" ht="99.75">
      <c r="A757" s="69" t="s">
        <v>807</v>
      </c>
      <c r="B757" s="65" t="s">
        <v>1231</v>
      </c>
      <c r="C757" s="60" t="s">
        <v>225</v>
      </c>
      <c r="D757" s="61">
        <v>1</v>
      </c>
      <c r="E757" s="62">
        <v>250</v>
      </c>
      <c r="F757" s="61">
        <f>+E757*$D757</f>
        <v>250</v>
      </c>
    </row>
    <row r="758" spans="1:6" ht="15">
      <c r="A758" s="68"/>
      <c r="B758" s="74"/>
      <c r="C758" s="60"/>
      <c r="D758" s="61"/>
      <c r="E758" s="61"/>
      <c r="F758" s="61"/>
    </row>
    <row r="759" spans="1:6" ht="287.25">
      <c r="A759" s="69" t="s">
        <v>808</v>
      </c>
      <c r="B759" s="65" t="s">
        <v>801</v>
      </c>
      <c r="C759" s="60" t="s">
        <v>225</v>
      </c>
      <c r="D759" s="61">
        <v>1</v>
      </c>
      <c r="E759" s="62">
        <v>300</v>
      </c>
      <c r="F759" s="61">
        <f>+E759*$D759</f>
        <v>300</v>
      </c>
    </row>
    <row r="760" spans="1:6" ht="15">
      <c r="A760" s="69"/>
      <c r="B760" s="74"/>
      <c r="C760" s="60"/>
      <c r="D760" s="61"/>
      <c r="E760" s="62"/>
      <c r="F760" s="61"/>
    </row>
    <row r="761" spans="1:6" ht="256.5">
      <c r="A761" s="69" t="s">
        <v>809</v>
      </c>
      <c r="B761" s="65" t="s">
        <v>1232</v>
      </c>
      <c r="C761" s="60" t="s">
        <v>225</v>
      </c>
      <c r="D761" s="61">
        <v>1</v>
      </c>
      <c r="E761" s="62">
        <v>350</v>
      </c>
      <c r="F761" s="61">
        <f>+E761*$D761</f>
        <v>350</v>
      </c>
    </row>
    <row r="762" spans="1:6" ht="15">
      <c r="A762" s="69"/>
      <c r="B762" s="74"/>
      <c r="C762" s="60"/>
      <c r="D762" s="61"/>
      <c r="E762" s="61"/>
      <c r="F762" s="61"/>
    </row>
    <row r="763" spans="1:6" ht="156.75">
      <c r="A763" s="69" t="s">
        <v>810</v>
      </c>
      <c r="B763" s="76" t="s">
        <v>1233</v>
      </c>
      <c r="C763" s="60" t="s">
        <v>225</v>
      </c>
      <c r="D763" s="61">
        <v>1</v>
      </c>
      <c r="E763" s="62">
        <v>250</v>
      </c>
      <c r="F763" s="61">
        <f>+E763*$D763</f>
        <v>250</v>
      </c>
    </row>
    <row r="764" spans="1:6" ht="14.25">
      <c r="A764" s="69"/>
      <c r="B764" s="64"/>
      <c r="C764" s="60"/>
      <c r="D764" s="61"/>
      <c r="E764" s="61"/>
      <c r="F764" s="61"/>
    </row>
    <row r="765" spans="1:6" ht="242.25">
      <c r="A765" s="69" t="s">
        <v>811</v>
      </c>
      <c r="B765" s="76" t="s">
        <v>1234</v>
      </c>
      <c r="C765" s="60" t="s">
        <v>225</v>
      </c>
      <c r="D765" s="61">
        <v>1</v>
      </c>
      <c r="E765" s="62">
        <v>300</v>
      </c>
      <c r="F765" s="61">
        <f>+E765*$D765</f>
        <v>300</v>
      </c>
    </row>
    <row r="766" spans="1:6" ht="14.25">
      <c r="A766" s="69"/>
      <c r="B766" s="64"/>
      <c r="C766" s="60"/>
      <c r="D766" s="61"/>
      <c r="E766" s="61"/>
      <c r="F766" s="61"/>
    </row>
    <row r="767" spans="1:6" ht="57">
      <c r="A767" s="69" t="s">
        <v>812</v>
      </c>
      <c r="B767" s="64" t="s">
        <v>1235</v>
      </c>
      <c r="C767" s="60" t="s">
        <v>225</v>
      </c>
      <c r="D767" s="61">
        <v>1</v>
      </c>
      <c r="E767" s="62">
        <v>200</v>
      </c>
      <c r="F767" s="61">
        <f>+E767*$D767</f>
        <v>200</v>
      </c>
    </row>
    <row r="768" spans="1:6" ht="14.25">
      <c r="A768" s="69"/>
      <c r="B768" s="64"/>
      <c r="C768" s="60"/>
      <c r="D768" s="61"/>
      <c r="E768" s="61"/>
      <c r="F768" s="61"/>
    </row>
    <row r="769" spans="1:6" ht="85.5">
      <c r="A769" s="69" t="s">
        <v>813</v>
      </c>
      <c r="B769" s="64" t="s">
        <v>1236</v>
      </c>
      <c r="C769" s="60"/>
      <c r="D769" s="99">
        <v>0.05</v>
      </c>
      <c r="E769" s="61"/>
      <c r="F769" s="61">
        <f>SUM(F757:F767)*D769</f>
        <v>82.5</v>
      </c>
    </row>
    <row r="770" spans="1:6" ht="14.25">
      <c r="A770" s="69"/>
      <c r="B770" s="64"/>
      <c r="C770" s="60"/>
      <c r="D770" s="99"/>
      <c r="E770" s="61"/>
      <c r="F770" s="61"/>
    </row>
    <row r="771" spans="1:6" ht="71.25">
      <c r="A771" s="69" t="s">
        <v>461</v>
      </c>
      <c r="B771" s="64" t="s">
        <v>1237</v>
      </c>
      <c r="C771" s="60" t="s">
        <v>225</v>
      </c>
      <c r="D771" s="61">
        <v>1</v>
      </c>
      <c r="E771" s="62">
        <v>250</v>
      </c>
      <c r="F771" s="61">
        <f>E771*D771</f>
        <v>250</v>
      </c>
    </row>
    <row r="772" spans="1:6" ht="14.25">
      <c r="A772" s="69"/>
      <c r="B772" s="64"/>
      <c r="C772" s="60"/>
      <c r="D772" s="99"/>
      <c r="E772" s="62"/>
      <c r="F772" s="61"/>
    </row>
    <row r="773" spans="1:6" ht="114">
      <c r="A773" s="69" t="s">
        <v>462</v>
      </c>
      <c r="B773" s="76" t="s">
        <v>1238</v>
      </c>
      <c r="C773" s="60" t="s">
        <v>225</v>
      </c>
      <c r="D773" s="102">
        <v>1</v>
      </c>
      <c r="E773" s="62">
        <v>100</v>
      </c>
      <c r="F773" s="61">
        <f>E773*D773</f>
        <v>100</v>
      </c>
    </row>
    <row r="774" spans="1:6" ht="15">
      <c r="A774" s="69"/>
      <c r="B774" s="74" t="s">
        <v>1239</v>
      </c>
      <c r="C774" s="60"/>
      <c r="D774" s="61"/>
      <c r="E774" s="62"/>
      <c r="F774" s="66">
        <f>SUM(F757:F773)</f>
        <v>2082.5</v>
      </c>
    </row>
    <row r="775" spans="1:6" ht="14.25">
      <c r="A775" s="69"/>
      <c r="B775" s="64"/>
      <c r="C775" s="60"/>
      <c r="D775" s="61"/>
      <c r="E775" s="62"/>
      <c r="F775" s="61"/>
    </row>
    <row r="776" spans="1:6" ht="15">
      <c r="A776" s="68" t="s">
        <v>803</v>
      </c>
      <c r="B776" s="74" t="s">
        <v>1226</v>
      </c>
      <c r="C776" s="60"/>
      <c r="D776" s="61"/>
      <c r="E776" s="62"/>
      <c r="F776" s="61"/>
    </row>
    <row r="777" spans="1:6" ht="14.25">
      <c r="A777" s="69"/>
      <c r="B777" s="64"/>
      <c r="C777" s="60"/>
      <c r="D777" s="61"/>
      <c r="E777" s="62"/>
      <c r="F777" s="61"/>
    </row>
    <row r="778" spans="1:6" ht="57">
      <c r="A778" s="69" t="s">
        <v>463</v>
      </c>
      <c r="B778" s="64" t="s">
        <v>1240</v>
      </c>
      <c r="C778" s="60" t="s">
        <v>1130</v>
      </c>
      <c r="D778" s="61">
        <v>29</v>
      </c>
      <c r="E778" s="62">
        <v>2.2</v>
      </c>
      <c r="F778" s="61">
        <f>+E778*$D778</f>
        <v>63.800000000000004</v>
      </c>
    </row>
    <row r="779" spans="1:6" ht="14.25">
      <c r="A779" s="69"/>
      <c r="B779" s="64"/>
      <c r="C779" s="60"/>
      <c r="D779" s="61"/>
      <c r="E779" s="62"/>
      <c r="F779" s="61"/>
    </row>
    <row r="780" spans="1:6" ht="99.75">
      <c r="A780" s="69" t="s">
        <v>464</v>
      </c>
      <c r="B780" s="64" t="s">
        <v>1241</v>
      </c>
      <c r="C780" s="60" t="s">
        <v>570</v>
      </c>
      <c r="D780" s="61">
        <v>282</v>
      </c>
      <c r="E780" s="62">
        <v>2.4</v>
      </c>
      <c r="F780" s="61">
        <f>+E780*$D780</f>
        <v>676.8</v>
      </c>
    </row>
    <row r="781" spans="1:6" ht="14.25">
      <c r="A781" s="69"/>
      <c r="B781" s="64"/>
      <c r="C781" s="60"/>
      <c r="D781" s="61"/>
      <c r="E781" s="62"/>
      <c r="F781" s="61"/>
    </row>
    <row r="782" spans="1:6" ht="128.25">
      <c r="A782" s="69" t="s">
        <v>465</v>
      </c>
      <c r="B782" s="76" t="s">
        <v>1242</v>
      </c>
      <c r="C782" s="60" t="s">
        <v>570</v>
      </c>
      <c r="D782" s="61">
        <v>39</v>
      </c>
      <c r="E782" s="62">
        <v>8</v>
      </c>
      <c r="F782" s="61">
        <f>+E782*$D782</f>
        <v>312</v>
      </c>
    </row>
    <row r="783" spans="1:6" ht="14.25">
      <c r="A783" s="69"/>
      <c r="B783" s="64"/>
      <c r="C783" s="60"/>
      <c r="D783" s="61"/>
      <c r="E783" s="62"/>
      <c r="F783" s="61"/>
    </row>
    <row r="784" spans="1:6" ht="85.5">
      <c r="A784" s="69" t="s">
        <v>466</v>
      </c>
      <c r="B784" s="64" t="s">
        <v>633</v>
      </c>
      <c r="C784" s="60"/>
      <c r="D784" s="61">
        <v>0.05</v>
      </c>
      <c r="E784" s="62"/>
      <c r="F784" s="61">
        <f>SUM(F780:F783)*D784</f>
        <v>49.44</v>
      </c>
    </row>
    <row r="785" spans="1:6" ht="15">
      <c r="A785" s="69"/>
      <c r="B785" s="74" t="s">
        <v>1244</v>
      </c>
      <c r="C785" s="60"/>
      <c r="D785" s="61"/>
      <c r="E785" s="62"/>
      <c r="F785" s="66">
        <f>SUM(F778:F784)</f>
        <v>1102.04</v>
      </c>
    </row>
    <row r="786" spans="1:6" ht="14.25">
      <c r="A786" s="69"/>
      <c r="B786" s="64"/>
      <c r="C786" s="60"/>
      <c r="D786" s="61"/>
      <c r="E786" s="62"/>
      <c r="F786" s="61"/>
    </row>
    <row r="787" spans="1:6" ht="15">
      <c r="A787" s="68" t="s">
        <v>804</v>
      </c>
      <c r="B787" s="74" t="s">
        <v>1245</v>
      </c>
      <c r="C787" s="60"/>
      <c r="D787" s="61"/>
      <c r="E787" s="62"/>
      <c r="F787" s="61"/>
    </row>
    <row r="788" spans="1:6" ht="57">
      <c r="A788" s="69" t="s">
        <v>467</v>
      </c>
      <c r="B788" s="64" t="s">
        <v>1246</v>
      </c>
      <c r="C788" s="60"/>
      <c r="D788" s="61"/>
      <c r="E788" s="62"/>
      <c r="F788" s="61"/>
    </row>
    <row r="789" spans="1:6" ht="16.5">
      <c r="A789" s="69"/>
      <c r="B789" s="64" t="s">
        <v>1247</v>
      </c>
      <c r="C789" s="60" t="s">
        <v>572</v>
      </c>
      <c r="D789" s="61">
        <v>143</v>
      </c>
      <c r="E789" s="62">
        <v>4.75</v>
      </c>
      <c r="F789" s="61">
        <f>+E789*$D789</f>
        <v>679.25</v>
      </c>
    </row>
    <row r="790" spans="1:6" ht="16.5">
      <c r="A790" s="69"/>
      <c r="B790" s="64" t="s">
        <v>1248</v>
      </c>
      <c r="C790" s="60" t="s">
        <v>572</v>
      </c>
      <c r="D790" s="61">
        <v>16</v>
      </c>
      <c r="E790" s="62">
        <v>5.52</v>
      </c>
      <c r="F790" s="61">
        <f>+E790*$D790</f>
        <v>88.32</v>
      </c>
    </row>
    <row r="791" spans="1:6" ht="14.25">
      <c r="A791" s="69"/>
      <c r="B791" s="64"/>
      <c r="C791" s="60"/>
      <c r="D791" s="61"/>
      <c r="E791" s="62"/>
      <c r="F791" s="61"/>
    </row>
    <row r="792" spans="1:6" ht="57">
      <c r="A792" s="69" t="s">
        <v>468</v>
      </c>
      <c r="B792" s="64" t="s">
        <v>1252</v>
      </c>
      <c r="C792" s="60" t="s">
        <v>570</v>
      </c>
      <c r="D792" s="61">
        <v>302</v>
      </c>
      <c r="E792" s="62">
        <v>0.4</v>
      </c>
      <c r="F792" s="61">
        <f>+E792*$D792</f>
        <v>120.80000000000001</v>
      </c>
    </row>
    <row r="793" spans="1:6" ht="14.25">
      <c r="A793" s="69"/>
      <c r="B793" s="64"/>
      <c r="C793" s="60"/>
      <c r="D793" s="61"/>
      <c r="E793" s="62"/>
      <c r="F793" s="61"/>
    </row>
    <row r="794" spans="1:6" ht="85.5">
      <c r="A794" s="69" t="s">
        <v>469</v>
      </c>
      <c r="B794" s="64" t="s">
        <v>1254</v>
      </c>
      <c r="C794" s="60" t="s">
        <v>572</v>
      </c>
      <c r="D794" s="61">
        <f>ROUND(0.2*D792*1.02,1)</f>
        <v>61.6</v>
      </c>
      <c r="E794" s="62">
        <v>16.8</v>
      </c>
      <c r="F794" s="61">
        <f>+E794*$D794</f>
        <v>1034.88</v>
      </c>
    </row>
    <row r="795" spans="1:6" ht="14.25">
      <c r="A795" s="69"/>
      <c r="B795" s="64"/>
      <c r="C795" s="60"/>
      <c r="D795" s="61"/>
      <c r="E795" s="62"/>
      <c r="F795" s="61"/>
    </row>
    <row r="796" spans="1:6" ht="85.5">
      <c r="A796" s="69" t="s">
        <v>470</v>
      </c>
      <c r="B796" s="64" t="s">
        <v>1255</v>
      </c>
      <c r="C796" s="60" t="s">
        <v>570</v>
      </c>
      <c r="D796" s="61">
        <f>D792</f>
        <v>302</v>
      </c>
      <c r="E796" s="62">
        <v>1.3</v>
      </c>
      <c r="F796" s="61">
        <f>+E796*$D796</f>
        <v>392.6</v>
      </c>
    </row>
    <row r="797" spans="1:6" ht="15">
      <c r="A797" s="69"/>
      <c r="B797" s="74" t="s">
        <v>1256</v>
      </c>
      <c r="C797" s="60"/>
      <c r="D797" s="61"/>
      <c r="E797" s="62"/>
      <c r="F797" s="66">
        <f>SUM(F789:F796)</f>
        <v>2315.85</v>
      </c>
    </row>
    <row r="798" spans="1:6" ht="14.25">
      <c r="A798" s="69"/>
      <c r="B798" s="64"/>
      <c r="C798" s="60"/>
      <c r="D798" s="61"/>
      <c r="E798" s="62"/>
      <c r="F798" s="61"/>
    </row>
    <row r="799" spans="1:6" ht="15">
      <c r="A799" s="68" t="s">
        <v>805</v>
      </c>
      <c r="B799" s="74" t="s">
        <v>1227</v>
      </c>
      <c r="C799" s="60"/>
      <c r="D799" s="61"/>
      <c r="E799" s="62"/>
      <c r="F799" s="61"/>
    </row>
    <row r="800" spans="1:6" ht="14.25">
      <c r="A800" s="69"/>
      <c r="B800" s="64"/>
      <c r="C800" s="60"/>
      <c r="D800" s="61"/>
      <c r="E800" s="62"/>
      <c r="F800" s="61"/>
    </row>
    <row r="801" spans="1:6" ht="42.75">
      <c r="A801" s="69" t="s">
        <v>471</v>
      </c>
      <c r="B801" s="64" t="s">
        <v>1257</v>
      </c>
      <c r="C801" s="60"/>
      <c r="D801" s="61"/>
      <c r="E801" s="62"/>
      <c r="F801" s="61"/>
    </row>
    <row r="802" spans="1:6" ht="228">
      <c r="A802" s="69"/>
      <c r="B802" s="65" t="s">
        <v>1258</v>
      </c>
      <c r="C802" s="60" t="s">
        <v>572</v>
      </c>
      <c r="D802" s="61">
        <f>ROUND(0.15*D792*1.02,1)</f>
        <v>46.2</v>
      </c>
      <c r="E802" s="62">
        <v>98.25</v>
      </c>
      <c r="F802" s="61">
        <f>+E802*$D802</f>
        <v>4539.150000000001</v>
      </c>
    </row>
    <row r="803" spans="1:6" ht="14.25">
      <c r="A803" s="69"/>
      <c r="B803" s="64"/>
      <c r="C803" s="60"/>
      <c r="D803" s="61"/>
      <c r="E803" s="62"/>
      <c r="F803" s="61"/>
    </row>
    <row r="804" spans="1:6" ht="142.5">
      <c r="A804" s="69" t="s">
        <v>472</v>
      </c>
      <c r="B804" s="65" t="s">
        <v>1261</v>
      </c>
      <c r="C804" s="60" t="s">
        <v>570</v>
      </c>
      <c r="D804" s="61">
        <v>111</v>
      </c>
      <c r="E804" s="62">
        <v>190</v>
      </c>
      <c r="F804" s="61">
        <f>+E804*$D804</f>
        <v>21090</v>
      </c>
    </row>
    <row r="805" spans="1:6" ht="14.25">
      <c r="A805" s="69"/>
      <c r="B805" s="64"/>
      <c r="C805" s="60"/>
      <c r="D805" s="61"/>
      <c r="E805" s="62"/>
      <c r="F805" s="61"/>
    </row>
    <row r="806" spans="1:6" ht="99.75">
      <c r="A806" s="69" t="s">
        <v>473</v>
      </c>
      <c r="B806" s="64" t="s">
        <v>418</v>
      </c>
      <c r="C806" s="60" t="s">
        <v>570</v>
      </c>
      <c r="D806" s="61">
        <v>191</v>
      </c>
      <c r="E806" s="62">
        <v>20</v>
      </c>
      <c r="F806" s="61">
        <f>+E806*$D806</f>
        <v>3820</v>
      </c>
    </row>
    <row r="807" spans="1:6" ht="14.25">
      <c r="A807" s="69"/>
      <c r="B807" s="64"/>
      <c r="C807" s="60"/>
      <c r="D807" s="61"/>
      <c r="E807" s="62"/>
      <c r="F807" s="61"/>
    </row>
    <row r="808" spans="1:6" ht="28.5">
      <c r="A808" s="69" t="s">
        <v>475</v>
      </c>
      <c r="B808" s="64" t="s">
        <v>1263</v>
      </c>
      <c r="C808" s="60" t="s">
        <v>1130</v>
      </c>
      <c r="D808" s="61">
        <v>130</v>
      </c>
      <c r="E808" s="62">
        <v>2</v>
      </c>
      <c r="F808" s="61">
        <f>+E808*$D808</f>
        <v>260</v>
      </c>
    </row>
    <row r="809" spans="1:6" ht="14.25">
      <c r="A809" s="69"/>
      <c r="B809" s="64"/>
      <c r="C809" s="60"/>
      <c r="D809" s="61"/>
      <c r="E809" s="62"/>
      <c r="F809" s="61"/>
    </row>
    <row r="810" spans="1:6" ht="128.25">
      <c r="A810" s="69" t="s">
        <v>474</v>
      </c>
      <c r="B810" s="76" t="s">
        <v>559</v>
      </c>
      <c r="C810" s="60" t="s">
        <v>570</v>
      </c>
      <c r="D810" s="61">
        <f>ROUND(D808*0.3,0)</f>
        <v>39</v>
      </c>
      <c r="E810" s="62">
        <v>22</v>
      </c>
      <c r="F810" s="61">
        <f>+E810*$D810</f>
        <v>858</v>
      </c>
    </row>
    <row r="811" spans="1:6" ht="15">
      <c r="A811" s="69"/>
      <c r="B811" s="74" t="s">
        <v>1227</v>
      </c>
      <c r="C811" s="60"/>
      <c r="D811" s="61"/>
      <c r="E811" s="62"/>
      <c r="F811" s="66">
        <f>SUM(F800:F810)</f>
        <v>30567.15</v>
      </c>
    </row>
    <row r="812" spans="1:6" ht="15">
      <c r="A812" s="69"/>
      <c r="B812" s="74"/>
      <c r="C812" s="60"/>
      <c r="D812" s="61"/>
      <c r="E812" s="62"/>
      <c r="F812" s="66"/>
    </row>
    <row r="813" spans="1:6" ht="15">
      <c r="A813" s="68" t="s">
        <v>806</v>
      </c>
      <c r="B813" s="74" t="s">
        <v>1229</v>
      </c>
      <c r="C813" s="60"/>
      <c r="D813" s="61"/>
      <c r="E813" s="62"/>
      <c r="F813" s="61"/>
    </row>
    <row r="814" spans="1:6" ht="14.25">
      <c r="A814" s="69"/>
      <c r="B814" s="71"/>
      <c r="C814" s="60"/>
      <c r="D814" s="61"/>
      <c r="E814" s="62"/>
      <c r="F814" s="61"/>
    </row>
    <row r="815" spans="1:6" ht="28.5">
      <c r="A815" s="69" t="s">
        <v>476</v>
      </c>
      <c r="B815" s="64" t="s">
        <v>567</v>
      </c>
      <c r="C815" s="60" t="s">
        <v>224</v>
      </c>
      <c r="D815" s="61">
        <v>3</v>
      </c>
      <c r="E815" s="62">
        <v>65</v>
      </c>
      <c r="F815" s="61">
        <f>+E815*$D815</f>
        <v>195</v>
      </c>
    </row>
    <row r="816" spans="1:6" ht="15">
      <c r="A816" s="69"/>
      <c r="B816" s="74" t="s">
        <v>568</v>
      </c>
      <c r="C816" s="60"/>
      <c r="D816" s="61"/>
      <c r="E816" s="61"/>
      <c r="F816" s="66">
        <f>SUM(F814:F815)</f>
        <v>195</v>
      </c>
    </row>
    <row r="818" spans="1:2" ht="15.75">
      <c r="A818" s="107">
        <v>9</v>
      </c>
      <c r="B818" s="107" t="s">
        <v>1220</v>
      </c>
    </row>
    <row r="820" spans="1:6" ht="15">
      <c r="A820" s="68" t="s">
        <v>478</v>
      </c>
      <c r="B820" s="74" t="s">
        <v>1225</v>
      </c>
      <c r="C820" s="60"/>
      <c r="D820" s="59"/>
      <c r="E820" s="59"/>
      <c r="F820" s="70">
        <f>F846</f>
        <v>1557.5</v>
      </c>
    </row>
    <row r="821" spans="1:6" ht="15">
      <c r="A821" s="68" t="s">
        <v>479</v>
      </c>
      <c r="B821" s="74" t="s">
        <v>1226</v>
      </c>
      <c r="C821" s="60"/>
      <c r="D821" s="59"/>
      <c r="E821" s="59"/>
      <c r="F821" s="70">
        <f>F855</f>
        <v>225.11999999999998</v>
      </c>
    </row>
    <row r="822" spans="1:6" ht="15">
      <c r="A822" s="68" t="s">
        <v>480</v>
      </c>
      <c r="B822" s="74" t="str">
        <f>B857</f>
        <v>ZEMELJSKA DELA</v>
      </c>
      <c r="C822" s="60"/>
      <c r="D822" s="59"/>
      <c r="E822" s="59"/>
      <c r="F822" s="70">
        <f>F867</f>
        <v>1678.455</v>
      </c>
    </row>
    <row r="823" spans="1:6" ht="15">
      <c r="A823" s="68" t="s">
        <v>481</v>
      </c>
      <c r="B823" s="74" t="s">
        <v>1227</v>
      </c>
      <c r="C823" s="60"/>
      <c r="D823" s="59"/>
      <c r="E823" s="59"/>
      <c r="F823" s="70">
        <f>F881</f>
        <v>12687.150000000001</v>
      </c>
    </row>
    <row r="824" spans="1:6" ht="15">
      <c r="A824" s="69"/>
      <c r="B824" s="74"/>
      <c r="C824" s="60"/>
      <c r="D824" s="59"/>
      <c r="E824" s="59"/>
      <c r="F824" s="70"/>
    </row>
    <row r="825" spans="1:6" ht="15">
      <c r="A825" s="69"/>
      <c r="B825" s="74" t="s">
        <v>1131</v>
      </c>
      <c r="C825" s="60"/>
      <c r="D825" s="59"/>
      <c r="E825" s="59"/>
      <c r="F825" s="70">
        <f>SUM(F820:F823)</f>
        <v>16148.225000000002</v>
      </c>
    </row>
    <row r="826" spans="1:6" ht="15">
      <c r="A826" s="69"/>
      <c r="B826" s="74"/>
      <c r="C826" s="60"/>
      <c r="D826" s="59"/>
      <c r="E826" s="59"/>
      <c r="F826" s="70"/>
    </row>
    <row r="827" spans="1:6" ht="15">
      <c r="A827" s="68" t="s">
        <v>478</v>
      </c>
      <c r="B827" s="74" t="s">
        <v>1225</v>
      </c>
      <c r="C827" s="60"/>
      <c r="D827" s="61"/>
      <c r="E827" s="61"/>
      <c r="F827" s="61"/>
    </row>
    <row r="828" spans="1:6" ht="14.25">
      <c r="A828" s="69"/>
      <c r="B828" s="64"/>
      <c r="C828" s="60"/>
      <c r="D828" s="61"/>
      <c r="E828" s="62"/>
      <c r="F828" s="61"/>
    </row>
    <row r="829" spans="1:6" ht="99.75">
      <c r="A829" s="69" t="s">
        <v>482</v>
      </c>
      <c r="B829" s="65" t="s">
        <v>1231</v>
      </c>
      <c r="C829" s="60" t="s">
        <v>225</v>
      </c>
      <c r="D829" s="61">
        <v>1</v>
      </c>
      <c r="E829" s="62">
        <v>250</v>
      </c>
      <c r="F829" s="61">
        <f>+E829*$D829</f>
        <v>250</v>
      </c>
    </row>
    <row r="830" spans="1:6" ht="15">
      <c r="A830" s="68"/>
      <c r="B830" s="74"/>
      <c r="C830" s="60"/>
      <c r="D830" s="61"/>
      <c r="E830" s="61"/>
      <c r="F830" s="61"/>
    </row>
    <row r="831" spans="1:6" ht="287.25">
      <c r="A831" s="69" t="s">
        <v>483</v>
      </c>
      <c r="B831" s="65" t="s">
        <v>477</v>
      </c>
      <c r="C831" s="60" t="s">
        <v>225</v>
      </c>
      <c r="D831" s="61">
        <v>1</v>
      </c>
      <c r="E831" s="62">
        <v>150</v>
      </c>
      <c r="F831" s="61">
        <f>+E831*$D831</f>
        <v>150</v>
      </c>
    </row>
    <row r="832" spans="1:6" ht="15">
      <c r="A832" s="69"/>
      <c r="B832" s="74"/>
      <c r="C832" s="60"/>
      <c r="D832" s="61"/>
      <c r="E832" s="62"/>
      <c r="F832" s="61"/>
    </row>
    <row r="833" spans="1:6" ht="256.5">
      <c r="A833" s="69" t="s">
        <v>484</v>
      </c>
      <c r="B833" s="65" t="s">
        <v>1232</v>
      </c>
      <c r="C833" s="60" t="s">
        <v>225</v>
      </c>
      <c r="D833" s="61">
        <v>1</v>
      </c>
      <c r="E833" s="62">
        <v>200</v>
      </c>
      <c r="F833" s="61">
        <f>+E833*$D833</f>
        <v>200</v>
      </c>
    </row>
    <row r="834" spans="1:6" ht="15">
      <c r="A834" s="69"/>
      <c r="B834" s="74"/>
      <c r="C834" s="60"/>
      <c r="D834" s="61"/>
      <c r="E834" s="61"/>
      <c r="F834" s="61"/>
    </row>
    <row r="835" spans="1:6" ht="156.75">
      <c r="A835" s="69" t="s">
        <v>485</v>
      </c>
      <c r="B835" s="76" t="s">
        <v>1233</v>
      </c>
      <c r="C835" s="60" t="s">
        <v>225</v>
      </c>
      <c r="D835" s="61">
        <v>1</v>
      </c>
      <c r="E835" s="62">
        <v>150</v>
      </c>
      <c r="F835" s="61">
        <f>+E835*$D835</f>
        <v>150</v>
      </c>
    </row>
    <row r="836" spans="1:6" ht="14.25">
      <c r="A836" s="69"/>
      <c r="B836" s="64"/>
      <c r="C836" s="60"/>
      <c r="D836" s="61"/>
      <c r="E836" s="61"/>
      <c r="F836" s="61"/>
    </row>
    <row r="837" spans="1:6" ht="242.25">
      <c r="A837" s="69" t="s">
        <v>486</v>
      </c>
      <c r="B837" s="76" t="s">
        <v>1234</v>
      </c>
      <c r="C837" s="60" t="s">
        <v>225</v>
      </c>
      <c r="D837" s="61">
        <v>1</v>
      </c>
      <c r="E837" s="62">
        <v>200</v>
      </c>
      <c r="F837" s="61">
        <f>+E837*$D837</f>
        <v>200</v>
      </c>
    </row>
    <row r="838" spans="1:6" ht="14.25">
      <c r="A838" s="69"/>
      <c r="B838" s="64"/>
      <c r="C838" s="60"/>
      <c r="D838" s="61"/>
      <c r="E838" s="61"/>
      <c r="F838" s="61"/>
    </row>
    <row r="839" spans="1:6" ht="57">
      <c r="A839" s="69" t="s">
        <v>487</v>
      </c>
      <c r="B839" s="64" t="s">
        <v>1235</v>
      </c>
      <c r="C839" s="60" t="s">
        <v>225</v>
      </c>
      <c r="D839" s="61">
        <v>1</v>
      </c>
      <c r="E839" s="62">
        <v>200</v>
      </c>
      <c r="F839" s="61">
        <f>+E839*$D839</f>
        <v>200</v>
      </c>
    </row>
    <row r="840" spans="1:6" ht="14.25">
      <c r="A840" s="69"/>
      <c r="B840" s="64"/>
      <c r="C840" s="60"/>
      <c r="D840" s="61"/>
      <c r="E840" s="61"/>
      <c r="F840" s="61"/>
    </row>
    <row r="841" spans="1:6" ht="85.5">
      <c r="A841" s="69" t="s">
        <v>488</v>
      </c>
      <c r="B841" s="64" t="s">
        <v>1236</v>
      </c>
      <c r="C841" s="60"/>
      <c r="D841" s="99">
        <v>0.05</v>
      </c>
      <c r="E841" s="61"/>
      <c r="F841" s="61">
        <f>SUM(F829:F839)*D841</f>
        <v>57.5</v>
      </c>
    </row>
    <row r="842" spans="1:6" ht="14.25">
      <c r="A842" s="69"/>
      <c r="B842" s="64"/>
      <c r="C842" s="60"/>
      <c r="D842" s="99"/>
      <c r="E842" s="61"/>
      <c r="F842" s="61"/>
    </row>
    <row r="843" spans="1:6" ht="71.25">
      <c r="A843" s="69" t="s">
        <v>489</v>
      </c>
      <c r="B843" s="64" t="s">
        <v>1237</v>
      </c>
      <c r="C843" s="60" t="s">
        <v>225</v>
      </c>
      <c r="D843" s="61">
        <v>1</v>
      </c>
      <c r="E843" s="62">
        <v>250</v>
      </c>
      <c r="F843" s="61">
        <f>E843*D843</f>
        <v>250</v>
      </c>
    </row>
    <row r="844" spans="1:6" ht="14.25">
      <c r="A844" s="69"/>
      <c r="B844" s="64"/>
      <c r="C844" s="60"/>
      <c r="D844" s="99"/>
      <c r="E844" s="62"/>
      <c r="F844" s="61"/>
    </row>
    <row r="845" spans="1:6" ht="114">
      <c r="A845" s="69" t="s">
        <v>490</v>
      </c>
      <c r="B845" s="76" t="s">
        <v>1238</v>
      </c>
      <c r="C845" s="60" t="s">
        <v>225</v>
      </c>
      <c r="D845" s="102">
        <v>1</v>
      </c>
      <c r="E845" s="62">
        <v>100</v>
      </c>
      <c r="F845" s="61">
        <f>E845*D845</f>
        <v>100</v>
      </c>
    </row>
    <row r="846" spans="1:6" ht="15">
      <c r="A846" s="69"/>
      <c r="B846" s="74" t="s">
        <v>1239</v>
      </c>
      <c r="C846" s="60"/>
      <c r="D846" s="61"/>
      <c r="E846" s="62"/>
      <c r="F846" s="66">
        <f>SUM(F829:F845)</f>
        <v>1557.5</v>
      </c>
    </row>
    <row r="847" spans="1:6" ht="14.25">
      <c r="A847" s="69"/>
      <c r="B847" s="64"/>
      <c r="C847" s="60"/>
      <c r="D847" s="61"/>
      <c r="E847" s="62"/>
      <c r="F847" s="61"/>
    </row>
    <row r="848" spans="1:6" ht="15">
      <c r="A848" s="68" t="s">
        <v>479</v>
      </c>
      <c r="B848" s="74" t="s">
        <v>1226</v>
      </c>
      <c r="C848" s="60"/>
      <c r="D848" s="61"/>
      <c r="E848" s="62"/>
      <c r="F848" s="61"/>
    </row>
    <row r="849" spans="1:6" ht="14.25">
      <c r="A849" s="69"/>
      <c r="B849" s="64"/>
      <c r="C849" s="60"/>
      <c r="D849" s="61"/>
      <c r="E849" s="62"/>
      <c r="F849" s="61"/>
    </row>
    <row r="850" spans="1:6" ht="99.75">
      <c r="A850" s="69" t="s">
        <v>491</v>
      </c>
      <c r="B850" s="64" t="s">
        <v>1241</v>
      </c>
      <c r="C850" s="60" t="s">
        <v>570</v>
      </c>
      <c r="D850" s="61">
        <v>36</v>
      </c>
      <c r="E850" s="62">
        <v>2.4</v>
      </c>
      <c r="F850" s="61">
        <f>+E850*$D850</f>
        <v>86.39999999999999</v>
      </c>
    </row>
    <row r="851" spans="1:6" ht="14.25">
      <c r="A851" s="69"/>
      <c r="B851" s="64"/>
      <c r="C851" s="60"/>
      <c r="D851" s="61"/>
      <c r="E851" s="62"/>
      <c r="F851" s="61"/>
    </row>
    <row r="852" spans="1:6" ht="128.25">
      <c r="A852" s="69" t="s">
        <v>492</v>
      </c>
      <c r="B852" s="76" t="s">
        <v>1242</v>
      </c>
      <c r="C852" s="60" t="s">
        <v>570</v>
      </c>
      <c r="D852" s="61">
        <v>16</v>
      </c>
      <c r="E852" s="62">
        <v>8</v>
      </c>
      <c r="F852" s="61">
        <f>+E852*$D852</f>
        <v>128</v>
      </c>
    </row>
    <row r="853" spans="1:6" ht="14.25">
      <c r="A853" s="69"/>
      <c r="B853" s="64"/>
      <c r="C853" s="60"/>
      <c r="D853" s="61"/>
      <c r="E853" s="62"/>
      <c r="F853" s="61"/>
    </row>
    <row r="854" spans="1:6" ht="85.5">
      <c r="A854" s="69" t="s">
        <v>493</v>
      </c>
      <c r="B854" s="64" t="s">
        <v>769</v>
      </c>
      <c r="C854" s="60"/>
      <c r="D854" s="61">
        <v>0.05</v>
      </c>
      <c r="E854" s="62"/>
      <c r="F854" s="61">
        <f>SUM(F850:F853)*D854</f>
        <v>10.719999999999999</v>
      </c>
    </row>
    <row r="855" spans="1:6" ht="15">
      <c r="A855" s="69"/>
      <c r="B855" s="74" t="s">
        <v>1244</v>
      </c>
      <c r="C855" s="60"/>
      <c r="D855" s="61"/>
      <c r="E855" s="62"/>
      <c r="F855" s="66">
        <f>SUM(F850:F854)</f>
        <v>225.11999999999998</v>
      </c>
    </row>
    <row r="856" spans="1:6" ht="14.25">
      <c r="A856" s="69"/>
      <c r="B856" s="64"/>
      <c r="C856" s="60"/>
      <c r="D856" s="61"/>
      <c r="E856" s="62"/>
      <c r="F856" s="61"/>
    </row>
    <row r="857" spans="1:6" ht="15">
      <c r="A857" s="68" t="s">
        <v>480</v>
      </c>
      <c r="B857" s="74" t="s">
        <v>1245</v>
      </c>
      <c r="C857" s="60"/>
      <c r="D857" s="61"/>
      <c r="E857" s="62"/>
      <c r="F857" s="61"/>
    </row>
    <row r="858" spans="1:6" ht="57">
      <c r="A858" s="69" t="s">
        <v>494</v>
      </c>
      <c r="B858" s="64" t="s">
        <v>1246</v>
      </c>
      <c r="C858" s="60"/>
      <c r="D858" s="61"/>
      <c r="E858" s="62"/>
      <c r="F858" s="61"/>
    </row>
    <row r="859" spans="1:6" ht="16.5">
      <c r="A859" s="69"/>
      <c r="B859" s="64" t="s">
        <v>1247</v>
      </c>
      <c r="C859" s="60" t="s">
        <v>572</v>
      </c>
      <c r="D859" s="61">
        <v>24.5</v>
      </c>
      <c r="E859" s="62">
        <v>4.75</v>
      </c>
      <c r="F859" s="61">
        <f>+E859*$D859</f>
        <v>116.375</v>
      </c>
    </row>
    <row r="860" spans="1:6" ht="16.5">
      <c r="A860" s="69"/>
      <c r="B860" s="64" t="s">
        <v>1248</v>
      </c>
      <c r="C860" s="60" t="s">
        <v>572</v>
      </c>
      <c r="D860" s="61">
        <v>2.5</v>
      </c>
      <c r="E860" s="62">
        <v>5.52</v>
      </c>
      <c r="F860" s="61">
        <f>+E860*$D860</f>
        <v>13.799999999999999</v>
      </c>
    </row>
    <row r="861" spans="1:6" ht="14.25">
      <c r="A861" s="69"/>
      <c r="B861" s="64"/>
      <c r="C861" s="60"/>
      <c r="D861" s="61"/>
      <c r="E861" s="62"/>
      <c r="F861" s="61"/>
    </row>
    <row r="862" spans="1:6" ht="57">
      <c r="A862" s="69" t="s">
        <v>495</v>
      </c>
      <c r="B862" s="64" t="s">
        <v>1252</v>
      </c>
      <c r="C862" s="60" t="s">
        <v>570</v>
      </c>
      <c r="D862" s="61">
        <v>302</v>
      </c>
      <c r="E862" s="62">
        <v>0.4</v>
      </c>
      <c r="F862" s="61">
        <f>+E862*$D862</f>
        <v>120.80000000000001</v>
      </c>
    </row>
    <row r="863" spans="1:6" ht="14.25">
      <c r="A863" s="69"/>
      <c r="B863" s="64"/>
      <c r="C863" s="60"/>
      <c r="D863" s="61"/>
      <c r="E863" s="62"/>
      <c r="F863" s="61"/>
    </row>
    <row r="864" spans="1:6" ht="85.5">
      <c r="A864" s="69" t="s">
        <v>496</v>
      </c>
      <c r="B864" s="64" t="s">
        <v>1254</v>
      </c>
      <c r="C864" s="60" t="s">
        <v>572</v>
      </c>
      <c r="D864" s="61">
        <f>ROUND(0.2*D862*1.02,1)</f>
        <v>61.6</v>
      </c>
      <c r="E864" s="62">
        <v>16.8</v>
      </c>
      <c r="F864" s="61">
        <f>+E864*$D864</f>
        <v>1034.88</v>
      </c>
    </row>
    <row r="865" spans="1:6" ht="14.25">
      <c r="A865" s="69"/>
      <c r="B865" s="64"/>
      <c r="C865" s="60"/>
      <c r="D865" s="61"/>
      <c r="E865" s="62"/>
      <c r="F865" s="61"/>
    </row>
    <row r="866" spans="1:6" ht="85.5">
      <c r="A866" s="69" t="s">
        <v>497</v>
      </c>
      <c r="B866" s="64" t="s">
        <v>1255</v>
      </c>
      <c r="C866" s="60" t="s">
        <v>570</v>
      </c>
      <c r="D866" s="61">
        <f>D862</f>
        <v>302</v>
      </c>
      <c r="E866" s="62">
        <v>1.3</v>
      </c>
      <c r="F866" s="61">
        <f>+E866*$D866</f>
        <v>392.6</v>
      </c>
    </row>
    <row r="867" spans="1:6" ht="15">
      <c r="A867" s="69"/>
      <c r="B867" s="74" t="s">
        <v>1256</v>
      </c>
      <c r="C867" s="60"/>
      <c r="D867" s="61"/>
      <c r="E867" s="62"/>
      <c r="F867" s="66">
        <f>SUM(F859:F866)</f>
        <v>1678.455</v>
      </c>
    </row>
    <row r="868" spans="1:6" ht="14.25">
      <c r="A868" s="69"/>
      <c r="B868" s="64"/>
      <c r="C868" s="60"/>
      <c r="D868" s="61"/>
      <c r="E868" s="62"/>
      <c r="F868" s="61"/>
    </row>
    <row r="869" spans="1:6" ht="15">
      <c r="A869" s="68" t="s">
        <v>481</v>
      </c>
      <c r="B869" s="74" t="s">
        <v>1227</v>
      </c>
      <c r="C869" s="60"/>
      <c r="D869" s="61"/>
      <c r="E869" s="62"/>
      <c r="F869" s="61"/>
    </row>
    <row r="870" spans="1:6" ht="14.25">
      <c r="A870" s="69"/>
      <c r="B870" s="64"/>
      <c r="C870" s="60"/>
      <c r="D870" s="61"/>
      <c r="E870" s="62"/>
      <c r="F870" s="61"/>
    </row>
    <row r="871" spans="1:6" ht="42.75">
      <c r="A871" s="69" t="s">
        <v>498</v>
      </c>
      <c r="B871" s="64" t="s">
        <v>1257</v>
      </c>
      <c r="C871" s="60"/>
      <c r="D871" s="61"/>
      <c r="E871" s="62"/>
      <c r="F871" s="61"/>
    </row>
    <row r="872" spans="1:6" ht="228">
      <c r="A872" s="69"/>
      <c r="B872" s="65" t="s">
        <v>1258</v>
      </c>
      <c r="C872" s="60" t="s">
        <v>572</v>
      </c>
      <c r="D872" s="61">
        <f>ROUND(0.15*D862*1.02,1)</f>
        <v>46.2</v>
      </c>
      <c r="E872" s="62">
        <v>98.25</v>
      </c>
      <c r="F872" s="61">
        <f>+E872*$D872</f>
        <v>4539.150000000001</v>
      </c>
    </row>
    <row r="873" spans="1:6" ht="14.25">
      <c r="A873" s="69"/>
      <c r="B873" s="64"/>
      <c r="C873" s="60"/>
      <c r="D873" s="61"/>
      <c r="E873" s="62"/>
      <c r="F873" s="61"/>
    </row>
    <row r="874" spans="1:6" ht="128.25">
      <c r="A874" s="69" t="s">
        <v>499</v>
      </c>
      <c r="B874" s="76" t="s">
        <v>1259</v>
      </c>
      <c r="C874" s="60" t="s">
        <v>570</v>
      </c>
      <c r="D874" s="61">
        <v>39</v>
      </c>
      <c r="E874" s="62">
        <v>190</v>
      </c>
      <c r="F874" s="61">
        <f>+E874*$D874</f>
        <v>7410</v>
      </c>
    </row>
    <row r="875" spans="1:6" ht="14.25">
      <c r="A875" s="69"/>
      <c r="B875" s="64"/>
      <c r="C875" s="60"/>
      <c r="D875" s="61"/>
      <c r="E875" s="62"/>
      <c r="F875" s="61"/>
    </row>
    <row r="876" spans="1:6" ht="99.75">
      <c r="A876" s="69" t="s">
        <v>500</v>
      </c>
      <c r="B876" s="64" t="s">
        <v>418</v>
      </c>
      <c r="C876" s="60" t="s">
        <v>570</v>
      </c>
      <c r="D876" s="61">
        <v>13</v>
      </c>
      <c r="E876" s="62">
        <v>20</v>
      </c>
      <c r="F876" s="61">
        <f>+E876*$D876</f>
        <v>260</v>
      </c>
    </row>
    <row r="877" spans="1:6" ht="14.25">
      <c r="A877" s="69"/>
      <c r="B877" s="64"/>
      <c r="C877" s="60"/>
      <c r="D877" s="61"/>
      <c r="E877" s="62"/>
      <c r="F877" s="61"/>
    </row>
    <row r="878" spans="1:6" ht="28.5">
      <c r="A878" s="69" t="s">
        <v>501</v>
      </c>
      <c r="B878" s="64" t="s">
        <v>1263</v>
      </c>
      <c r="C878" s="60" t="s">
        <v>1130</v>
      </c>
      <c r="D878" s="61">
        <v>52</v>
      </c>
      <c r="E878" s="62">
        <v>2</v>
      </c>
      <c r="F878" s="61">
        <f>+E878*$D878</f>
        <v>104</v>
      </c>
    </row>
    <row r="879" spans="1:6" ht="14.25">
      <c r="A879" s="69"/>
      <c r="B879" s="64"/>
      <c r="C879" s="60"/>
      <c r="D879" s="61"/>
      <c r="E879" s="62"/>
      <c r="F879" s="61"/>
    </row>
    <row r="880" spans="1:6" ht="128.25">
      <c r="A880" s="69" t="s">
        <v>502</v>
      </c>
      <c r="B880" s="76" t="s">
        <v>559</v>
      </c>
      <c r="C880" s="60" t="s">
        <v>570</v>
      </c>
      <c r="D880" s="61">
        <v>17</v>
      </c>
      <c r="E880" s="62">
        <v>22</v>
      </c>
      <c r="F880" s="61">
        <f>+E880*$D880</f>
        <v>374</v>
      </c>
    </row>
    <row r="881" spans="1:6" ht="15">
      <c r="A881" s="69"/>
      <c r="B881" s="74" t="s">
        <v>1227</v>
      </c>
      <c r="C881" s="60"/>
      <c r="D881" s="61"/>
      <c r="E881" s="62"/>
      <c r="F881" s="66">
        <f>SUM(F870:F880)</f>
        <v>12687.150000000001</v>
      </c>
    </row>
    <row r="883" spans="1:2" ht="15.75">
      <c r="A883" s="107">
        <v>10</v>
      </c>
      <c r="B883" s="107" t="s">
        <v>1221</v>
      </c>
    </row>
    <row r="885" spans="1:6" ht="15">
      <c r="A885" s="69" t="s">
        <v>504</v>
      </c>
      <c r="B885" s="74" t="s">
        <v>1225</v>
      </c>
      <c r="C885" s="60"/>
      <c r="D885" s="59"/>
      <c r="E885" s="59"/>
      <c r="F885" s="70">
        <f>F913</f>
        <v>2555</v>
      </c>
    </row>
    <row r="886" spans="1:6" ht="15">
      <c r="A886" s="69" t="s">
        <v>505</v>
      </c>
      <c r="B886" s="74" t="s">
        <v>1226</v>
      </c>
      <c r="C886" s="60"/>
      <c r="D886" s="59"/>
      <c r="E886" s="59"/>
      <c r="F886" s="70">
        <f>F926</f>
        <v>1384.74</v>
      </c>
    </row>
    <row r="887" spans="1:6" ht="15">
      <c r="A887" s="69" t="s">
        <v>506</v>
      </c>
      <c r="B887" s="74" t="str">
        <f>B928</f>
        <v>ZEMELJSKA DELA</v>
      </c>
      <c r="C887" s="60"/>
      <c r="D887" s="59"/>
      <c r="E887" s="59"/>
      <c r="F887" s="70">
        <f>F938</f>
        <v>2476.8100000000004</v>
      </c>
    </row>
    <row r="888" spans="1:6" ht="15">
      <c r="A888" s="69" t="s">
        <v>507</v>
      </c>
      <c r="B888" s="74" t="s">
        <v>1227</v>
      </c>
      <c r="C888" s="60"/>
      <c r="D888" s="59"/>
      <c r="E888" s="59"/>
      <c r="F888" s="70">
        <f>F952</f>
        <v>42389.55</v>
      </c>
    </row>
    <row r="889" spans="1:6" ht="15">
      <c r="A889" s="69" t="s">
        <v>508</v>
      </c>
      <c r="B889" s="74" t="s">
        <v>1228</v>
      </c>
      <c r="C889" s="60"/>
      <c r="D889" s="59"/>
      <c r="E889" s="59"/>
      <c r="F889" s="70">
        <f>F969</f>
        <v>1855.25</v>
      </c>
    </row>
    <row r="890" spans="1:6" ht="15">
      <c r="A890" s="69" t="s">
        <v>509</v>
      </c>
      <c r="B890" s="74" t="s">
        <v>1229</v>
      </c>
      <c r="C890" s="60"/>
      <c r="D890" s="59"/>
      <c r="E890" s="59"/>
      <c r="F890" s="70">
        <f>F974</f>
        <v>130</v>
      </c>
    </row>
    <row r="891" spans="1:6" ht="15">
      <c r="A891" s="69"/>
      <c r="B891" s="74"/>
      <c r="C891" s="60"/>
      <c r="D891" s="59"/>
      <c r="E891" s="59"/>
      <c r="F891" s="70"/>
    </row>
    <row r="892" spans="1:6" ht="15">
      <c r="A892" s="69"/>
      <c r="B892" s="74" t="s">
        <v>1131</v>
      </c>
      <c r="C892" s="60"/>
      <c r="D892" s="59"/>
      <c r="E892" s="59"/>
      <c r="F892" s="70">
        <f>SUM(F885:F890)</f>
        <v>50791.350000000006</v>
      </c>
    </row>
    <row r="893" spans="1:6" ht="15">
      <c r="A893" s="69"/>
      <c r="B893" s="74"/>
      <c r="C893" s="60"/>
      <c r="D893" s="59"/>
      <c r="E893" s="59"/>
      <c r="F893" s="70"/>
    </row>
    <row r="894" spans="1:6" ht="15">
      <c r="A894" s="68" t="s">
        <v>504</v>
      </c>
      <c r="B894" s="74" t="s">
        <v>1225</v>
      </c>
      <c r="C894" s="60"/>
      <c r="D894" s="61"/>
      <c r="E894" s="61"/>
      <c r="F894" s="61"/>
    </row>
    <row r="895" spans="1:6" ht="14.25">
      <c r="A895" s="69"/>
      <c r="B895" s="64"/>
      <c r="C895" s="60"/>
      <c r="D895" s="61"/>
      <c r="E895" s="62"/>
      <c r="F895" s="61"/>
    </row>
    <row r="896" spans="1:6" ht="99.75">
      <c r="A896" s="69" t="s">
        <v>510</v>
      </c>
      <c r="B896" s="65" t="s">
        <v>1231</v>
      </c>
      <c r="C896" s="60" t="s">
        <v>225</v>
      </c>
      <c r="D896" s="61">
        <v>1</v>
      </c>
      <c r="E896" s="62">
        <v>250</v>
      </c>
      <c r="F896" s="61">
        <f>+E896*$D896</f>
        <v>250</v>
      </c>
    </row>
    <row r="897" spans="1:6" ht="15">
      <c r="A897" s="68"/>
      <c r="B897" s="74"/>
      <c r="C897" s="60"/>
      <c r="D897" s="61"/>
      <c r="E897" s="61"/>
      <c r="F897" s="61"/>
    </row>
    <row r="898" spans="1:6" ht="287.25">
      <c r="A898" s="69" t="s">
        <v>511</v>
      </c>
      <c r="B898" s="65" t="s">
        <v>503</v>
      </c>
      <c r="C898" s="60" t="s">
        <v>225</v>
      </c>
      <c r="D898" s="61">
        <v>1</v>
      </c>
      <c r="E898" s="62">
        <v>350</v>
      </c>
      <c r="F898" s="61">
        <f>+E898*$D898</f>
        <v>350</v>
      </c>
    </row>
    <row r="899" spans="1:6" ht="15">
      <c r="A899" s="69"/>
      <c r="B899" s="74"/>
      <c r="C899" s="60"/>
      <c r="D899" s="61"/>
      <c r="E899" s="62"/>
      <c r="F899" s="61"/>
    </row>
    <row r="900" spans="1:6" ht="256.5">
      <c r="A900" s="69" t="s">
        <v>512</v>
      </c>
      <c r="B900" s="76" t="s">
        <v>1232</v>
      </c>
      <c r="C900" s="60" t="s">
        <v>225</v>
      </c>
      <c r="D900" s="61">
        <v>1</v>
      </c>
      <c r="E900" s="62">
        <v>450</v>
      </c>
      <c r="F900" s="61">
        <f>+E900*$D900</f>
        <v>450</v>
      </c>
    </row>
    <row r="901" spans="1:6" ht="15">
      <c r="A901" s="69"/>
      <c r="B901" s="74"/>
      <c r="C901" s="60"/>
      <c r="D901" s="61"/>
      <c r="E901" s="61"/>
      <c r="F901" s="61"/>
    </row>
    <row r="902" spans="1:6" ht="156.75">
      <c r="A902" s="69" t="s">
        <v>513</v>
      </c>
      <c r="B902" s="76" t="s">
        <v>1233</v>
      </c>
      <c r="C902" s="60" t="s">
        <v>225</v>
      </c>
      <c r="D902" s="61">
        <v>1</v>
      </c>
      <c r="E902" s="62">
        <v>450</v>
      </c>
      <c r="F902" s="61">
        <f>+E902*$D902</f>
        <v>450</v>
      </c>
    </row>
    <row r="903" spans="1:6" ht="14.25">
      <c r="A903" s="69"/>
      <c r="B903" s="64"/>
      <c r="C903" s="60"/>
      <c r="D903" s="61"/>
      <c r="E903" s="61"/>
      <c r="F903" s="61"/>
    </row>
    <row r="904" spans="1:6" ht="242.25">
      <c r="A904" s="69" t="s">
        <v>514</v>
      </c>
      <c r="B904" s="65" t="s">
        <v>1234</v>
      </c>
      <c r="C904" s="60" t="s">
        <v>225</v>
      </c>
      <c r="D904" s="61">
        <v>1</v>
      </c>
      <c r="E904" s="62">
        <v>400</v>
      </c>
      <c r="F904" s="61">
        <f>+E904*$D904</f>
        <v>400</v>
      </c>
    </row>
    <row r="905" spans="1:6" ht="14.25">
      <c r="A905" s="69"/>
      <c r="B905" s="64"/>
      <c r="C905" s="60"/>
      <c r="D905" s="61"/>
      <c r="E905" s="61"/>
      <c r="F905" s="61"/>
    </row>
    <row r="906" spans="1:6" ht="57">
      <c r="A906" s="69" t="s">
        <v>515</v>
      </c>
      <c r="B906" s="64" t="s">
        <v>1235</v>
      </c>
      <c r="C906" s="60" t="s">
        <v>225</v>
      </c>
      <c r="D906" s="61">
        <v>1</v>
      </c>
      <c r="E906" s="62">
        <v>200</v>
      </c>
      <c r="F906" s="61">
        <f>+E906*$D906</f>
        <v>200</v>
      </c>
    </row>
    <row r="907" spans="1:6" ht="14.25">
      <c r="A907" s="69"/>
      <c r="B907" s="64"/>
      <c r="C907" s="60"/>
      <c r="D907" s="61"/>
      <c r="E907" s="61"/>
      <c r="F907" s="61"/>
    </row>
    <row r="908" spans="1:6" ht="85.5">
      <c r="A908" s="69" t="s">
        <v>516</v>
      </c>
      <c r="B908" s="64" t="s">
        <v>1236</v>
      </c>
      <c r="C908" s="60"/>
      <c r="D908" s="99">
        <v>0.05</v>
      </c>
      <c r="E908" s="61"/>
      <c r="F908" s="61">
        <f>SUM(F896:F906)*D908</f>
        <v>105</v>
      </c>
    </row>
    <row r="909" spans="1:6" ht="14.25">
      <c r="A909" s="69"/>
      <c r="B909" s="64"/>
      <c r="C909" s="60"/>
      <c r="D909" s="99"/>
      <c r="E909" s="61"/>
      <c r="F909" s="61"/>
    </row>
    <row r="910" spans="1:6" ht="71.25">
      <c r="A910" s="69" t="s">
        <v>517</v>
      </c>
      <c r="B910" s="64" t="s">
        <v>1237</v>
      </c>
      <c r="C910" s="60" t="s">
        <v>225</v>
      </c>
      <c r="D910" s="61">
        <v>1</v>
      </c>
      <c r="E910" s="62">
        <v>250</v>
      </c>
      <c r="F910" s="61">
        <f>E910*D910</f>
        <v>250</v>
      </c>
    </row>
    <row r="911" spans="1:6" ht="14.25">
      <c r="A911" s="69"/>
      <c r="B911" s="64"/>
      <c r="C911" s="60"/>
      <c r="D911" s="99"/>
      <c r="E911" s="62"/>
      <c r="F911" s="61"/>
    </row>
    <row r="912" spans="1:6" ht="114">
      <c r="A912" s="69" t="s">
        <v>518</v>
      </c>
      <c r="B912" s="76" t="s">
        <v>1238</v>
      </c>
      <c r="C912" s="60" t="s">
        <v>225</v>
      </c>
      <c r="D912" s="102">
        <v>1</v>
      </c>
      <c r="E912" s="62">
        <v>100</v>
      </c>
      <c r="F912" s="61">
        <f>E912*D912</f>
        <v>100</v>
      </c>
    </row>
    <row r="913" spans="1:6" ht="15">
      <c r="A913" s="69"/>
      <c r="B913" s="74" t="s">
        <v>1239</v>
      </c>
      <c r="C913" s="60"/>
      <c r="D913" s="61"/>
      <c r="E913" s="62"/>
      <c r="F913" s="66">
        <f>SUM(F896:F912)</f>
        <v>2555</v>
      </c>
    </row>
    <row r="914" spans="1:6" ht="14.25">
      <c r="A914" s="69"/>
      <c r="B914" s="64"/>
      <c r="C914" s="60"/>
      <c r="D914" s="61"/>
      <c r="E914" s="62"/>
      <c r="F914" s="61"/>
    </row>
    <row r="915" spans="1:6" ht="15">
      <c r="A915" s="68" t="s">
        <v>505</v>
      </c>
      <c r="B915" s="74" t="s">
        <v>1226</v>
      </c>
      <c r="C915" s="60"/>
      <c r="D915" s="61"/>
      <c r="E915" s="62"/>
      <c r="F915" s="61"/>
    </row>
    <row r="916" spans="1:6" ht="14.25">
      <c r="A916" s="69"/>
      <c r="B916" s="64"/>
      <c r="C916" s="60"/>
      <c r="D916" s="61"/>
      <c r="E916" s="62"/>
      <c r="F916" s="61"/>
    </row>
    <row r="917" spans="1:6" ht="57">
      <c r="A917" s="69" t="s">
        <v>519</v>
      </c>
      <c r="B917" s="64" t="s">
        <v>1240</v>
      </c>
      <c r="C917" s="60" t="s">
        <v>1130</v>
      </c>
      <c r="D917" s="61">
        <v>18</v>
      </c>
      <c r="E917" s="62">
        <v>2.2</v>
      </c>
      <c r="F917" s="61">
        <f>+E917*$D917</f>
        <v>39.6</v>
      </c>
    </row>
    <row r="918" spans="1:6" ht="14.25">
      <c r="A918" s="69"/>
      <c r="B918" s="64"/>
      <c r="C918" s="60"/>
      <c r="D918" s="61"/>
      <c r="E918" s="62"/>
      <c r="F918" s="61"/>
    </row>
    <row r="919" spans="1:6" ht="99.75">
      <c r="A919" s="69" t="s">
        <v>520</v>
      </c>
      <c r="B919" s="64" t="s">
        <v>1241</v>
      </c>
      <c r="C919" s="60" t="s">
        <v>570</v>
      </c>
      <c r="D919" s="61">
        <v>253</v>
      </c>
      <c r="E919" s="62">
        <v>2.4</v>
      </c>
      <c r="F919" s="61">
        <f>+E919*$D919</f>
        <v>607.1999999999999</v>
      </c>
    </row>
    <row r="920" spans="1:6" ht="14.25">
      <c r="A920" s="69"/>
      <c r="B920" s="64"/>
      <c r="C920" s="60"/>
      <c r="D920" s="61"/>
      <c r="E920" s="62"/>
      <c r="F920" s="61"/>
    </row>
    <row r="921" spans="1:6" ht="128.25">
      <c r="A921" s="69" t="s">
        <v>521</v>
      </c>
      <c r="B921" s="76" t="s">
        <v>1242</v>
      </c>
      <c r="C921" s="60" t="s">
        <v>570</v>
      </c>
      <c r="D921" s="61">
        <v>70</v>
      </c>
      <c r="E921" s="62">
        <v>8</v>
      </c>
      <c r="F921" s="61">
        <f>+E921*$D921</f>
        <v>560</v>
      </c>
    </row>
    <row r="922" spans="1:6" ht="14.25">
      <c r="A922" s="69"/>
      <c r="B922" s="64"/>
      <c r="C922" s="60"/>
      <c r="D922" s="61"/>
      <c r="E922" s="62"/>
      <c r="F922" s="61"/>
    </row>
    <row r="923" spans="1:6" ht="159">
      <c r="A923" s="69" t="s">
        <v>522</v>
      </c>
      <c r="B923" s="76" t="s">
        <v>571</v>
      </c>
      <c r="C923" s="60" t="s">
        <v>572</v>
      </c>
      <c r="D923" s="61">
        <v>3.5</v>
      </c>
      <c r="E923" s="62">
        <v>32</v>
      </c>
      <c r="F923" s="61">
        <f>+E923*$D923</f>
        <v>112</v>
      </c>
    </row>
    <row r="924" spans="1:6" ht="14.25">
      <c r="A924" s="69"/>
      <c r="B924" s="64"/>
      <c r="C924" s="60"/>
      <c r="D924" s="61"/>
      <c r="E924" s="62"/>
      <c r="F924" s="61"/>
    </row>
    <row r="925" spans="1:6" ht="85.5">
      <c r="A925" s="69" t="s">
        <v>523</v>
      </c>
      <c r="B925" s="64" t="s">
        <v>655</v>
      </c>
      <c r="C925" s="60"/>
      <c r="D925" s="61">
        <v>0.05</v>
      </c>
      <c r="E925" s="62"/>
      <c r="F925" s="61">
        <f>SUM(F917:F924)*D925</f>
        <v>65.94</v>
      </c>
    </row>
    <row r="926" spans="1:6" ht="15">
      <c r="A926" s="69"/>
      <c r="B926" s="74" t="s">
        <v>1244</v>
      </c>
      <c r="C926" s="60"/>
      <c r="D926" s="61"/>
      <c r="E926" s="62"/>
      <c r="F926" s="66">
        <f>SUM(F917:F925)</f>
        <v>1384.74</v>
      </c>
    </row>
    <row r="927" spans="1:6" ht="14.25">
      <c r="A927" s="69"/>
      <c r="B927" s="64"/>
      <c r="C927" s="60"/>
      <c r="D927" s="61"/>
      <c r="E927" s="62"/>
      <c r="F927" s="61"/>
    </row>
    <row r="928" spans="1:6" ht="15">
      <c r="A928" s="68" t="s">
        <v>506</v>
      </c>
      <c r="B928" s="74" t="s">
        <v>1245</v>
      </c>
      <c r="C928" s="60"/>
      <c r="D928" s="61"/>
      <c r="E928" s="62"/>
      <c r="F928" s="61"/>
    </row>
    <row r="929" spans="1:6" ht="57">
      <c r="A929" s="69" t="s">
        <v>524</v>
      </c>
      <c r="B929" s="64" t="s">
        <v>1246</v>
      </c>
      <c r="C929" s="60"/>
      <c r="D929" s="61"/>
      <c r="E929" s="62"/>
      <c r="F929" s="61"/>
    </row>
    <row r="930" spans="1:6" ht="16.5">
      <c r="A930" s="69"/>
      <c r="B930" s="64" t="s">
        <v>1247</v>
      </c>
      <c r="C930" s="60" t="s">
        <v>572</v>
      </c>
      <c r="D930" s="61">
        <v>153</v>
      </c>
      <c r="E930" s="62">
        <v>4.75</v>
      </c>
      <c r="F930" s="61">
        <f>+E930*$D930</f>
        <v>726.75</v>
      </c>
    </row>
    <row r="931" spans="1:6" ht="16.5">
      <c r="A931" s="69"/>
      <c r="B931" s="64" t="s">
        <v>1248</v>
      </c>
      <c r="C931" s="60" t="s">
        <v>572</v>
      </c>
      <c r="D931" s="61">
        <v>17</v>
      </c>
      <c r="E931" s="62">
        <v>5.52</v>
      </c>
      <c r="F931" s="61">
        <f>+E931*$D931</f>
        <v>93.83999999999999</v>
      </c>
    </row>
    <row r="932" spans="1:6" ht="14.25">
      <c r="A932" s="69"/>
      <c r="B932" s="64"/>
      <c r="C932" s="60"/>
      <c r="D932" s="61"/>
      <c r="E932" s="62"/>
      <c r="F932" s="61"/>
    </row>
    <row r="933" spans="1:6" ht="57">
      <c r="A933" s="69" t="s">
        <v>525</v>
      </c>
      <c r="B933" s="64" t="s">
        <v>1252</v>
      </c>
      <c r="C933" s="60" t="s">
        <v>570</v>
      </c>
      <c r="D933" s="61">
        <v>323</v>
      </c>
      <c r="E933" s="62">
        <v>0.4</v>
      </c>
      <c r="F933" s="61">
        <f>+E933*$D933</f>
        <v>129.20000000000002</v>
      </c>
    </row>
    <row r="934" spans="1:6" ht="14.25">
      <c r="A934" s="69"/>
      <c r="B934" s="64"/>
      <c r="C934" s="60"/>
      <c r="D934" s="61"/>
      <c r="E934" s="62"/>
      <c r="F934" s="61"/>
    </row>
    <row r="935" spans="1:6" ht="85.5">
      <c r="A935" s="69" t="s">
        <v>526</v>
      </c>
      <c r="B935" s="64" t="s">
        <v>1254</v>
      </c>
      <c r="C935" s="60" t="s">
        <v>572</v>
      </c>
      <c r="D935" s="61">
        <f>ROUND(0.2*D933*1.02,1)</f>
        <v>65.9</v>
      </c>
      <c r="E935" s="62">
        <v>16.8</v>
      </c>
      <c r="F935" s="61">
        <f>+E935*$D935</f>
        <v>1107.1200000000001</v>
      </c>
    </row>
    <row r="936" spans="1:6" ht="14.25">
      <c r="A936" s="69"/>
      <c r="B936" s="64"/>
      <c r="C936" s="60"/>
      <c r="D936" s="61"/>
      <c r="E936" s="62"/>
      <c r="F936" s="61"/>
    </row>
    <row r="937" spans="1:6" ht="85.5">
      <c r="A937" s="69" t="s">
        <v>527</v>
      </c>
      <c r="B937" s="64" t="s">
        <v>1255</v>
      </c>
      <c r="C937" s="60" t="s">
        <v>570</v>
      </c>
      <c r="D937" s="61">
        <f>D933</f>
        <v>323</v>
      </c>
      <c r="E937" s="62">
        <v>1.3</v>
      </c>
      <c r="F937" s="61">
        <f>+E937*$D937</f>
        <v>419.90000000000003</v>
      </c>
    </row>
    <row r="938" spans="1:6" ht="15">
      <c r="A938" s="69"/>
      <c r="B938" s="74" t="s">
        <v>1256</v>
      </c>
      <c r="C938" s="60"/>
      <c r="D938" s="61"/>
      <c r="E938" s="62"/>
      <c r="F938" s="66">
        <f>SUM(F930:F937)</f>
        <v>2476.8100000000004</v>
      </c>
    </row>
    <row r="939" spans="1:6" ht="14.25">
      <c r="A939" s="69"/>
      <c r="B939" s="64"/>
      <c r="C939" s="60"/>
      <c r="D939" s="61"/>
      <c r="E939" s="62"/>
      <c r="F939" s="61"/>
    </row>
    <row r="940" spans="1:6" ht="15">
      <c r="A940" s="68" t="s">
        <v>507</v>
      </c>
      <c r="B940" s="74" t="s">
        <v>1227</v>
      </c>
      <c r="C940" s="60"/>
      <c r="D940" s="61"/>
      <c r="E940" s="62"/>
      <c r="F940" s="61"/>
    </row>
    <row r="941" spans="1:6" ht="14.25">
      <c r="A941" s="69"/>
      <c r="B941" s="64"/>
      <c r="C941" s="60"/>
      <c r="D941" s="61"/>
      <c r="E941" s="62"/>
      <c r="F941" s="61"/>
    </row>
    <row r="942" spans="1:6" ht="42.75">
      <c r="A942" s="69" t="s">
        <v>528</v>
      </c>
      <c r="B942" s="64" t="s">
        <v>1257</v>
      </c>
      <c r="C942" s="60"/>
      <c r="D942" s="61"/>
      <c r="E942" s="62"/>
      <c r="F942" s="61"/>
    </row>
    <row r="943" spans="1:6" ht="228">
      <c r="A943" s="69"/>
      <c r="B943" s="76" t="s">
        <v>1258</v>
      </c>
      <c r="C943" s="60" t="s">
        <v>572</v>
      </c>
      <c r="D943" s="61">
        <f>ROUND(0.15*D933*1.02,1)</f>
        <v>49.4</v>
      </c>
      <c r="E943" s="62">
        <v>98.25</v>
      </c>
      <c r="F943" s="61">
        <f>+E943*$D943</f>
        <v>4853.55</v>
      </c>
    </row>
    <row r="944" spans="1:6" ht="14.25">
      <c r="A944" s="69"/>
      <c r="B944" s="64"/>
      <c r="C944" s="60"/>
      <c r="D944" s="61"/>
      <c r="E944" s="62"/>
      <c r="F944" s="61"/>
    </row>
    <row r="945" spans="1:6" ht="128.25">
      <c r="A945" s="69" t="s">
        <v>529</v>
      </c>
      <c r="B945" s="76" t="s">
        <v>1259</v>
      </c>
      <c r="C945" s="60" t="s">
        <v>570</v>
      </c>
      <c r="D945" s="61">
        <v>171</v>
      </c>
      <c r="E945" s="62">
        <v>190</v>
      </c>
      <c r="F945" s="61">
        <f>+E945*$D945</f>
        <v>32490</v>
      </c>
    </row>
    <row r="946" spans="1:6" ht="14.25">
      <c r="A946" s="69"/>
      <c r="B946" s="64"/>
      <c r="C946" s="60"/>
      <c r="D946" s="61"/>
      <c r="E946" s="62"/>
      <c r="F946" s="61"/>
    </row>
    <row r="947" spans="1:6" ht="99.75">
      <c r="A947" s="69" t="s">
        <v>530</v>
      </c>
      <c r="B947" s="64" t="s">
        <v>419</v>
      </c>
      <c r="C947" s="60" t="s">
        <v>570</v>
      </c>
      <c r="D947" s="61">
        <v>152</v>
      </c>
      <c r="E947" s="62">
        <v>20</v>
      </c>
      <c r="F947" s="61">
        <f>+E947*$D947</f>
        <v>3040</v>
      </c>
    </row>
    <row r="948" spans="1:6" ht="14.25">
      <c r="A948" s="69"/>
      <c r="B948" s="64"/>
      <c r="C948" s="60"/>
      <c r="D948" s="61"/>
      <c r="E948" s="62"/>
      <c r="F948" s="61"/>
    </row>
    <row r="949" spans="1:6" ht="28.5">
      <c r="A949" s="69" t="s">
        <v>531</v>
      </c>
      <c r="B949" s="64" t="s">
        <v>1263</v>
      </c>
      <c r="C949" s="60" t="s">
        <v>1130</v>
      </c>
      <c r="D949" s="61">
        <v>233</v>
      </c>
      <c r="E949" s="62">
        <v>2</v>
      </c>
      <c r="F949" s="61">
        <f>+E949*$D949</f>
        <v>466</v>
      </c>
    </row>
    <row r="950" spans="1:6" ht="14.25">
      <c r="A950" s="69"/>
      <c r="B950" s="64"/>
      <c r="C950" s="60"/>
      <c r="D950" s="61"/>
      <c r="E950" s="62"/>
      <c r="F950" s="61"/>
    </row>
    <row r="951" spans="1:6" ht="128.25">
      <c r="A951" s="69" t="s">
        <v>532</v>
      </c>
      <c r="B951" s="76" t="s">
        <v>559</v>
      </c>
      <c r="C951" s="60" t="s">
        <v>570</v>
      </c>
      <c r="D951" s="61">
        <f>ROUND(D949*0.3,0)</f>
        <v>70</v>
      </c>
      <c r="E951" s="62">
        <v>22</v>
      </c>
      <c r="F951" s="61">
        <f>+E951*$D951</f>
        <v>1540</v>
      </c>
    </row>
    <row r="952" spans="1:6" ht="15">
      <c r="A952" s="69"/>
      <c r="B952" s="74" t="s">
        <v>1227</v>
      </c>
      <c r="C952" s="60"/>
      <c r="D952" s="61"/>
      <c r="E952" s="62"/>
      <c r="F952" s="66">
        <f>SUM(F941:F951)</f>
        <v>42389.55</v>
      </c>
    </row>
    <row r="953" spans="1:6" ht="15">
      <c r="A953" s="69"/>
      <c r="B953" s="74"/>
      <c r="C953" s="60"/>
      <c r="D953" s="61"/>
      <c r="E953" s="62"/>
      <c r="F953" s="66"/>
    </row>
    <row r="954" spans="1:6" ht="15">
      <c r="A954" s="68" t="s">
        <v>508</v>
      </c>
      <c r="B954" s="74" t="s">
        <v>1228</v>
      </c>
      <c r="C954" s="60"/>
      <c r="D954" s="61"/>
      <c r="E954" s="62"/>
      <c r="F954" s="66"/>
    </row>
    <row r="955" spans="1:6" ht="15">
      <c r="A955" s="69"/>
      <c r="B955" s="74"/>
      <c r="C955" s="60"/>
      <c r="D955" s="61"/>
      <c r="E955" s="62"/>
      <c r="F955" s="66"/>
    </row>
    <row r="956" spans="1:6" ht="28.5">
      <c r="A956" s="69" t="s">
        <v>533</v>
      </c>
      <c r="B956" s="64" t="s">
        <v>580</v>
      </c>
      <c r="C956" s="60" t="s">
        <v>224</v>
      </c>
      <c r="D956" s="61">
        <v>8</v>
      </c>
      <c r="E956" s="62">
        <v>11.5</v>
      </c>
      <c r="F956" s="61">
        <f>+E956*$D956</f>
        <v>92</v>
      </c>
    </row>
    <row r="957" spans="1:6" ht="14.25">
      <c r="A957" s="69"/>
      <c r="B957" s="64"/>
      <c r="C957" s="60"/>
      <c r="D957" s="61"/>
      <c r="E957" s="62"/>
      <c r="F957" s="61"/>
    </row>
    <row r="958" spans="1:6" ht="57">
      <c r="A958" s="69" t="s">
        <v>534</v>
      </c>
      <c r="B958" s="64" t="s">
        <v>581</v>
      </c>
      <c r="C958" s="72" t="s">
        <v>570</v>
      </c>
      <c r="D958" s="61">
        <v>14</v>
      </c>
      <c r="E958" s="62">
        <v>17</v>
      </c>
      <c r="F958" s="61">
        <f>+E958*$D958</f>
        <v>238</v>
      </c>
    </row>
    <row r="959" spans="1:6" ht="14.25">
      <c r="A959" s="69"/>
      <c r="B959" s="64"/>
      <c r="C959" s="72"/>
      <c r="D959" s="61"/>
      <c r="E959" s="62"/>
      <c r="F959" s="61"/>
    </row>
    <row r="960" spans="1:6" ht="45">
      <c r="A960" s="69" t="s">
        <v>535</v>
      </c>
      <c r="B960" s="64" t="s">
        <v>658</v>
      </c>
      <c r="C960" s="72" t="s">
        <v>572</v>
      </c>
      <c r="D960" s="61">
        <v>0.6</v>
      </c>
      <c r="E960" s="62">
        <v>80</v>
      </c>
      <c r="F960" s="61">
        <f>+E960*$D960</f>
        <v>48</v>
      </c>
    </row>
    <row r="961" spans="1:6" ht="14.25">
      <c r="A961" s="69"/>
      <c r="B961" s="64"/>
      <c r="C961" s="60"/>
      <c r="D961" s="61"/>
      <c r="E961" s="62"/>
      <c r="F961" s="61"/>
    </row>
    <row r="962" spans="1:6" ht="45">
      <c r="A962" s="69" t="s">
        <v>536</v>
      </c>
      <c r="B962" s="64" t="s">
        <v>659</v>
      </c>
      <c r="C962" s="72" t="s">
        <v>572</v>
      </c>
      <c r="D962" s="61">
        <v>1.5</v>
      </c>
      <c r="E962" s="62">
        <v>90</v>
      </c>
      <c r="F962" s="61">
        <f>+E962*$D962</f>
        <v>135</v>
      </c>
    </row>
    <row r="963" spans="1:6" ht="14.25">
      <c r="A963" s="69"/>
      <c r="B963" s="64"/>
      <c r="C963" s="60"/>
      <c r="D963" s="61"/>
      <c r="E963" s="62"/>
      <c r="F963" s="61"/>
    </row>
    <row r="964" spans="1:6" ht="42.75">
      <c r="A964" s="69" t="s">
        <v>537</v>
      </c>
      <c r="B964" s="64" t="s">
        <v>584</v>
      </c>
      <c r="C964" s="60" t="s">
        <v>564</v>
      </c>
      <c r="D964" s="61">
        <v>120</v>
      </c>
      <c r="E964" s="62">
        <v>1.8</v>
      </c>
      <c r="F964" s="61">
        <f>+E964*$D964</f>
        <v>216</v>
      </c>
    </row>
    <row r="965" spans="1:6" ht="14.25">
      <c r="A965" s="69"/>
      <c r="B965" s="64"/>
      <c r="C965" s="60"/>
      <c r="D965" s="61"/>
      <c r="E965" s="62"/>
      <c r="F965" s="61"/>
    </row>
    <row r="966" spans="1:6" ht="57">
      <c r="A966" s="69" t="s">
        <v>538</v>
      </c>
      <c r="B966" s="64" t="s">
        <v>585</v>
      </c>
      <c r="C966" s="60" t="s">
        <v>570</v>
      </c>
      <c r="D966" s="61">
        <v>6.8</v>
      </c>
      <c r="E966" s="62">
        <v>150</v>
      </c>
      <c r="F966" s="61">
        <f>+E966*$D966</f>
        <v>1020</v>
      </c>
    </row>
    <row r="967" spans="1:6" ht="14.25">
      <c r="A967" s="69"/>
      <c r="B967" s="64"/>
      <c r="C967" s="60"/>
      <c r="D967" s="61"/>
      <c r="E967" s="62"/>
      <c r="F967" s="61"/>
    </row>
    <row r="968" spans="1:6" ht="85.5">
      <c r="A968" s="69" t="s">
        <v>539</v>
      </c>
      <c r="B968" s="64" t="s">
        <v>656</v>
      </c>
      <c r="C968" s="60" t="s">
        <v>570</v>
      </c>
      <c r="D968" s="61">
        <v>8.5</v>
      </c>
      <c r="E968" s="62">
        <v>12.5</v>
      </c>
      <c r="F968" s="61">
        <f>E968*D968</f>
        <v>106.25</v>
      </c>
    </row>
    <row r="969" spans="1:6" ht="30">
      <c r="A969" s="69"/>
      <c r="B969" s="74" t="s">
        <v>566</v>
      </c>
      <c r="C969" s="60"/>
      <c r="D969" s="61"/>
      <c r="E969" s="62"/>
      <c r="F969" s="66">
        <f>SUM(F956:F968)</f>
        <v>1855.25</v>
      </c>
    </row>
    <row r="970" spans="1:6" ht="15">
      <c r="A970" s="69"/>
      <c r="B970" s="74"/>
      <c r="C970" s="60"/>
      <c r="D970" s="61"/>
      <c r="E970" s="62"/>
      <c r="F970" s="61"/>
    </row>
    <row r="971" spans="1:6" ht="15">
      <c r="A971" s="68" t="s">
        <v>509</v>
      </c>
      <c r="B971" s="74" t="s">
        <v>1229</v>
      </c>
      <c r="C971" s="60"/>
      <c r="D971" s="61"/>
      <c r="E971" s="62"/>
      <c r="F971" s="61"/>
    </row>
    <row r="972" spans="1:6" ht="14.25">
      <c r="A972" s="69"/>
      <c r="B972" s="71"/>
      <c r="C972" s="60"/>
      <c r="D972" s="61"/>
      <c r="E972" s="62"/>
      <c r="F972" s="61"/>
    </row>
    <row r="973" spans="1:6" ht="28.5">
      <c r="A973" s="69" t="s">
        <v>540</v>
      </c>
      <c r="B973" s="64" t="s">
        <v>567</v>
      </c>
      <c r="C973" s="60" t="s">
        <v>224</v>
      </c>
      <c r="D973" s="61">
        <v>2</v>
      </c>
      <c r="E973" s="62">
        <v>65</v>
      </c>
      <c r="F973" s="61">
        <f>+E973*$D973</f>
        <v>130</v>
      </c>
    </row>
    <row r="974" spans="1:6" ht="15">
      <c r="A974" s="69"/>
      <c r="B974" s="74" t="s">
        <v>568</v>
      </c>
      <c r="C974" s="60"/>
      <c r="D974" s="61"/>
      <c r="E974" s="61"/>
      <c r="F974" s="66">
        <f>SUM(F972:F973)</f>
        <v>130</v>
      </c>
    </row>
    <row r="978" spans="1:2" ht="15.75">
      <c r="A978" s="107">
        <v>11</v>
      </c>
      <c r="B978" s="107" t="s">
        <v>1222</v>
      </c>
    </row>
    <row r="980" spans="1:6" ht="15">
      <c r="A980" s="68" t="s">
        <v>542</v>
      </c>
      <c r="B980" s="74" t="s">
        <v>1225</v>
      </c>
      <c r="C980" s="60"/>
      <c r="D980" s="59"/>
      <c r="E980" s="59"/>
      <c r="F980" s="70">
        <f>F1006</f>
        <v>1555</v>
      </c>
    </row>
    <row r="981" spans="1:6" ht="15">
      <c r="A981" s="68" t="s">
        <v>543</v>
      </c>
      <c r="B981" s="74" t="s">
        <v>1226</v>
      </c>
      <c r="C981" s="60"/>
      <c r="D981" s="59"/>
      <c r="E981" s="59"/>
      <c r="F981" s="70">
        <f>F1015</f>
        <v>440.15999999999997</v>
      </c>
    </row>
    <row r="982" spans="1:6" ht="15">
      <c r="A982" s="68" t="s">
        <v>544</v>
      </c>
      <c r="B982" s="74" t="str">
        <f>B1017</f>
        <v>ZEMELJSKA DELA</v>
      </c>
      <c r="C982" s="60"/>
      <c r="D982" s="59"/>
      <c r="E982" s="59"/>
      <c r="F982" s="70">
        <f>F1027</f>
        <v>803.505</v>
      </c>
    </row>
    <row r="983" spans="1:6" ht="15">
      <c r="A983" s="68" t="s">
        <v>545</v>
      </c>
      <c r="B983" s="74" t="s">
        <v>1227</v>
      </c>
      <c r="C983" s="60"/>
      <c r="D983" s="59"/>
      <c r="E983" s="59"/>
      <c r="F983" s="70">
        <f>F1041</f>
        <v>14083.825</v>
      </c>
    </row>
    <row r="984" spans="1:6" ht="15">
      <c r="A984" s="69"/>
      <c r="B984" s="74"/>
      <c r="C984" s="60"/>
      <c r="D984" s="59"/>
      <c r="E984" s="59"/>
      <c r="F984" s="70"/>
    </row>
    <row r="985" spans="1:6" ht="15">
      <c r="A985" s="69"/>
      <c r="B985" s="74" t="s">
        <v>1131</v>
      </c>
      <c r="C985" s="60"/>
      <c r="D985" s="59"/>
      <c r="E985" s="59"/>
      <c r="F985" s="70">
        <f>SUM(F980:F983)</f>
        <v>16882.49</v>
      </c>
    </row>
    <row r="986" spans="1:6" ht="15">
      <c r="A986" s="69"/>
      <c r="B986" s="74"/>
      <c r="C986" s="60"/>
      <c r="D986" s="59"/>
      <c r="E986" s="59"/>
      <c r="F986" s="58"/>
    </row>
    <row r="987" spans="1:6" ht="15">
      <c r="A987" s="68" t="s">
        <v>542</v>
      </c>
      <c r="B987" s="74" t="s">
        <v>1225</v>
      </c>
      <c r="C987" s="60"/>
      <c r="D987" s="61"/>
      <c r="E987" s="61"/>
      <c r="F987" s="61"/>
    </row>
    <row r="988" spans="1:6" ht="14.25">
      <c r="A988" s="69"/>
      <c r="B988" s="64"/>
      <c r="C988" s="60"/>
      <c r="D988" s="61"/>
      <c r="E988" s="62"/>
      <c r="F988" s="61"/>
    </row>
    <row r="989" spans="1:6" ht="99.75">
      <c r="A989" s="69" t="s">
        <v>546</v>
      </c>
      <c r="B989" s="65" t="s">
        <v>1231</v>
      </c>
      <c r="C989" s="60" t="s">
        <v>225</v>
      </c>
      <c r="D989" s="61">
        <v>1</v>
      </c>
      <c r="E989" s="62">
        <v>250</v>
      </c>
      <c r="F989" s="61">
        <f>+E989*$D989</f>
        <v>250</v>
      </c>
    </row>
    <row r="990" spans="1:6" ht="15">
      <c r="A990" s="68"/>
      <c r="B990" s="74"/>
      <c r="C990" s="60"/>
      <c r="D990" s="61"/>
      <c r="E990" s="61"/>
      <c r="F990" s="61"/>
    </row>
    <row r="991" spans="1:6" ht="287.25">
      <c r="A991" s="69" t="s">
        <v>547</v>
      </c>
      <c r="B991" s="65" t="s">
        <v>541</v>
      </c>
      <c r="C991" s="60" t="s">
        <v>225</v>
      </c>
      <c r="D991" s="61">
        <v>1</v>
      </c>
      <c r="E991" s="62">
        <v>200</v>
      </c>
      <c r="F991" s="61">
        <f>+E991*$D991</f>
        <v>200</v>
      </c>
    </row>
    <row r="992" spans="1:6" ht="15">
      <c r="A992" s="69"/>
      <c r="B992" s="74"/>
      <c r="C992" s="60"/>
      <c r="D992" s="61"/>
      <c r="E992" s="62"/>
      <c r="F992" s="61"/>
    </row>
    <row r="993" spans="1:6" ht="256.5">
      <c r="A993" s="69" t="s">
        <v>548</v>
      </c>
      <c r="B993" s="65" t="s">
        <v>1232</v>
      </c>
      <c r="C993" s="60" t="s">
        <v>225</v>
      </c>
      <c r="D993" s="61">
        <v>1</v>
      </c>
      <c r="E993" s="62">
        <v>100</v>
      </c>
      <c r="F993" s="61">
        <f>+E993*$D993</f>
        <v>100</v>
      </c>
    </row>
    <row r="994" spans="1:6" ht="15">
      <c r="A994" s="69"/>
      <c r="B994" s="74"/>
      <c r="C994" s="60"/>
      <c r="D994" s="61"/>
      <c r="E994" s="61"/>
      <c r="F994" s="61"/>
    </row>
    <row r="995" spans="1:6" ht="156.75">
      <c r="A995" s="69" t="s">
        <v>549</v>
      </c>
      <c r="B995" s="76" t="s">
        <v>1233</v>
      </c>
      <c r="C995" s="60" t="s">
        <v>225</v>
      </c>
      <c r="D995" s="61">
        <v>1</v>
      </c>
      <c r="E995" s="62">
        <v>150</v>
      </c>
      <c r="F995" s="61">
        <f>+E995*$D995</f>
        <v>150</v>
      </c>
    </row>
    <row r="996" spans="1:6" ht="14.25">
      <c r="A996" s="69"/>
      <c r="B996" s="64"/>
      <c r="C996" s="60"/>
      <c r="D996" s="61"/>
      <c r="E996" s="61"/>
      <c r="F996" s="61"/>
    </row>
    <row r="997" spans="1:6" ht="242.25">
      <c r="A997" s="69" t="s">
        <v>550</v>
      </c>
      <c r="B997" s="76" t="s">
        <v>1234</v>
      </c>
      <c r="C997" s="60" t="s">
        <v>225</v>
      </c>
      <c r="D997" s="61">
        <v>1</v>
      </c>
      <c r="E997" s="62">
        <v>200</v>
      </c>
      <c r="F997" s="61">
        <f>+E997*$D997</f>
        <v>200</v>
      </c>
    </row>
    <row r="998" spans="1:6" ht="14.25">
      <c r="A998" s="69"/>
      <c r="B998" s="64"/>
      <c r="C998" s="60"/>
      <c r="D998" s="61"/>
      <c r="E998" s="61"/>
      <c r="F998" s="61"/>
    </row>
    <row r="999" spans="1:6" ht="57">
      <c r="A999" s="69" t="s">
        <v>551</v>
      </c>
      <c r="B999" s="64" t="s">
        <v>1235</v>
      </c>
      <c r="C999" s="60" t="s">
        <v>225</v>
      </c>
      <c r="D999" s="61">
        <v>1</v>
      </c>
      <c r="E999" s="62">
        <v>200</v>
      </c>
      <c r="F999" s="61">
        <f>+E999*$D999</f>
        <v>200</v>
      </c>
    </row>
    <row r="1000" spans="1:6" ht="14.25">
      <c r="A1000" s="69"/>
      <c r="B1000" s="64"/>
      <c r="C1000" s="60"/>
      <c r="D1000" s="61"/>
      <c r="E1000" s="61"/>
      <c r="F1000" s="61"/>
    </row>
    <row r="1001" spans="1:6" ht="85.5">
      <c r="A1001" s="69" t="s">
        <v>552</v>
      </c>
      <c r="B1001" s="64" t="s">
        <v>1236</v>
      </c>
      <c r="C1001" s="60"/>
      <c r="D1001" s="99">
        <v>0.05</v>
      </c>
      <c r="E1001" s="61"/>
      <c r="F1001" s="61">
        <f>SUM(F989:F999)*D1001</f>
        <v>55</v>
      </c>
    </row>
    <row r="1002" spans="1:6" ht="14.25">
      <c r="A1002" s="69"/>
      <c r="B1002" s="64"/>
      <c r="C1002" s="60"/>
      <c r="D1002" s="99"/>
      <c r="E1002" s="61"/>
      <c r="F1002" s="61"/>
    </row>
    <row r="1003" spans="1:6" ht="71.25">
      <c r="A1003" s="69" t="s">
        <v>553</v>
      </c>
      <c r="B1003" s="64" t="s">
        <v>1237</v>
      </c>
      <c r="C1003" s="60" t="s">
        <v>225</v>
      </c>
      <c r="D1003" s="61">
        <v>1</v>
      </c>
      <c r="E1003" s="62">
        <v>250</v>
      </c>
      <c r="F1003" s="61">
        <f>E1003*D1003</f>
        <v>250</v>
      </c>
    </row>
    <row r="1004" spans="1:6" ht="14.25">
      <c r="A1004" s="69"/>
      <c r="B1004" s="64"/>
      <c r="C1004" s="60"/>
      <c r="D1004" s="99"/>
      <c r="E1004" s="62"/>
      <c r="F1004" s="61"/>
    </row>
    <row r="1005" spans="1:6" ht="114">
      <c r="A1005" s="69" t="s">
        <v>554</v>
      </c>
      <c r="B1005" s="76" t="s">
        <v>1238</v>
      </c>
      <c r="C1005" s="60" t="s">
        <v>225</v>
      </c>
      <c r="D1005" s="102">
        <v>1</v>
      </c>
      <c r="E1005" s="62">
        <v>150</v>
      </c>
      <c r="F1005" s="61">
        <f>E1005*D1005</f>
        <v>150</v>
      </c>
    </row>
    <row r="1006" spans="1:6" ht="15">
      <c r="A1006" s="69"/>
      <c r="B1006" s="74" t="s">
        <v>1239</v>
      </c>
      <c r="C1006" s="60"/>
      <c r="D1006" s="61"/>
      <c r="E1006" s="62"/>
      <c r="F1006" s="66">
        <f>SUM(F989:F1005)</f>
        <v>1555</v>
      </c>
    </row>
    <row r="1007" spans="1:6" ht="14.25">
      <c r="A1007" s="69"/>
      <c r="B1007" s="64"/>
      <c r="C1007" s="60"/>
      <c r="D1007" s="61"/>
      <c r="E1007" s="62"/>
      <c r="F1007" s="61"/>
    </row>
    <row r="1008" spans="1:6" ht="15">
      <c r="A1008" s="68" t="s">
        <v>543</v>
      </c>
      <c r="B1008" s="74" t="s">
        <v>1226</v>
      </c>
      <c r="C1008" s="60"/>
      <c r="D1008" s="61"/>
      <c r="E1008" s="62"/>
      <c r="F1008" s="61"/>
    </row>
    <row r="1009" spans="1:6" ht="14.25">
      <c r="A1009" s="69"/>
      <c r="B1009" s="64"/>
      <c r="C1009" s="60"/>
      <c r="D1009" s="61"/>
      <c r="E1009" s="62"/>
      <c r="F1009" s="61"/>
    </row>
    <row r="1010" spans="1:6" ht="99.75">
      <c r="A1010" s="69" t="s">
        <v>555</v>
      </c>
      <c r="B1010" s="64" t="s">
        <v>1241</v>
      </c>
      <c r="C1010" s="60" t="s">
        <v>570</v>
      </c>
      <c r="D1010" s="61">
        <v>93</v>
      </c>
      <c r="E1010" s="62">
        <v>2.4</v>
      </c>
      <c r="F1010" s="61">
        <f>+E1010*$D1010</f>
        <v>223.2</v>
      </c>
    </row>
    <row r="1011" spans="1:6" ht="14.25">
      <c r="A1011" s="69"/>
      <c r="B1011" s="64"/>
      <c r="C1011" s="60"/>
      <c r="D1011" s="61"/>
      <c r="E1011" s="62"/>
      <c r="F1011" s="61"/>
    </row>
    <row r="1012" spans="1:6" ht="128.25">
      <c r="A1012" s="69" t="s">
        <v>556</v>
      </c>
      <c r="B1012" s="76" t="s">
        <v>1242</v>
      </c>
      <c r="C1012" s="60" t="s">
        <v>570</v>
      </c>
      <c r="D1012" s="61">
        <v>24.5</v>
      </c>
      <c r="E1012" s="62">
        <v>8</v>
      </c>
      <c r="F1012" s="61">
        <f>+E1012*$D1012</f>
        <v>196</v>
      </c>
    </row>
    <row r="1013" spans="1:6" ht="14.25">
      <c r="A1013" s="69"/>
      <c r="B1013" s="64"/>
      <c r="C1013" s="60"/>
      <c r="D1013" s="61"/>
      <c r="E1013" s="62"/>
      <c r="F1013" s="61"/>
    </row>
    <row r="1014" spans="1:6" ht="85.5">
      <c r="A1014" s="69" t="s">
        <v>557</v>
      </c>
      <c r="B1014" s="64" t="s">
        <v>769</v>
      </c>
      <c r="C1014" s="60"/>
      <c r="D1014" s="61">
        <v>0.05</v>
      </c>
      <c r="E1014" s="62"/>
      <c r="F1014" s="61">
        <f>SUM(F1010:F1013)*D1014</f>
        <v>20.96</v>
      </c>
    </row>
    <row r="1015" spans="1:6" ht="15">
      <c r="A1015" s="69"/>
      <c r="B1015" s="74" t="s">
        <v>1244</v>
      </c>
      <c r="C1015" s="60"/>
      <c r="D1015" s="61"/>
      <c r="E1015" s="62"/>
      <c r="F1015" s="66">
        <f>SUM(F1010:F1014)</f>
        <v>440.15999999999997</v>
      </c>
    </row>
    <row r="1016" spans="1:6" ht="14.25">
      <c r="A1016" s="69"/>
      <c r="B1016" s="64"/>
      <c r="C1016" s="60"/>
      <c r="D1016" s="61"/>
      <c r="E1016" s="62"/>
      <c r="F1016" s="61"/>
    </row>
    <row r="1017" spans="1:6" ht="15">
      <c r="A1017" s="68" t="s">
        <v>544</v>
      </c>
      <c r="B1017" s="74" t="s">
        <v>1245</v>
      </c>
      <c r="C1017" s="60"/>
      <c r="D1017" s="61"/>
      <c r="E1017" s="62"/>
      <c r="F1017" s="61"/>
    </row>
    <row r="1018" spans="1:6" ht="57">
      <c r="A1018" s="69" t="s">
        <v>558</v>
      </c>
      <c r="B1018" s="64" t="s">
        <v>1246</v>
      </c>
      <c r="C1018" s="60"/>
      <c r="D1018" s="61"/>
      <c r="E1018" s="62"/>
      <c r="F1018" s="61"/>
    </row>
    <row r="1019" spans="1:6" ht="16.5">
      <c r="A1019" s="69"/>
      <c r="B1019" s="64" t="s">
        <v>1247</v>
      </c>
      <c r="C1019" s="60" t="s">
        <v>572</v>
      </c>
      <c r="D1019" s="61">
        <v>49.5</v>
      </c>
      <c r="E1019" s="62">
        <v>4.75</v>
      </c>
      <c r="F1019" s="61">
        <f>+E1019*$D1019</f>
        <v>235.125</v>
      </c>
    </row>
    <row r="1020" spans="1:6" ht="16.5">
      <c r="A1020" s="69"/>
      <c r="B1020" s="64" t="s">
        <v>1248</v>
      </c>
      <c r="C1020" s="60" t="s">
        <v>572</v>
      </c>
      <c r="D1020" s="61">
        <v>5.5</v>
      </c>
      <c r="E1020" s="62">
        <v>5.52</v>
      </c>
      <c r="F1020" s="61">
        <f>+E1020*$D1020</f>
        <v>30.36</v>
      </c>
    </row>
    <row r="1021" spans="1:6" ht="14.25">
      <c r="A1021" s="69"/>
      <c r="B1021" s="64"/>
      <c r="C1021" s="60"/>
      <c r="D1021" s="61"/>
      <c r="E1021" s="62"/>
      <c r="F1021" s="61"/>
    </row>
    <row r="1022" spans="1:6" ht="57">
      <c r="A1022" s="69" t="s">
        <v>853</v>
      </c>
      <c r="B1022" s="64" t="s">
        <v>1252</v>
      </c>
      <c r="C1022" s="60" t="s">
        <v>570</v>
      </c>
      <c r="D1022" s="61">
        <v>105</v>
      </c>
      <c r="E1022" s="62">
        <v>0.4</v>
      </c>
      <c r="F1022" s="61">
        <f>+E1022*$D1022</f>
        <v>42</v>
      </c>
    </row>
    <row r="1023" spans="1:6" ht="14.25">
      <c r="A1023" s="69"/>
      <c r="B1023" s="64"/>
      <c r="C1023" s="60"/>
      <c r="D1023" s="61"/>
      <c r="E1023" s="62"/>
      <c r="F1023" s="61"/>
    </row>
    <row r="1024" spans="1:6" ht="85.5">
      <c r="A1024" s="69" t="s">
        <v>854</v>
      </c>
      <c r="B1024" s="64" t="s">
        <v>1254</v>
      </c>
      <c r="C1024" s="60" t="s">
        <v>572</v>
      </c>
      <c r="D1024" s="61">
        <f>ROUND(0.2*D1022*1.02,1)</f>
        <v>21.4</v>
      </c>
      <c r="E1024" s="62">
        <v>16.8</v>
      </c>
      <c r="F1024" s="61">
        <f>+E1024*$D1024</f>
        <v>359.52</v>
      </c>
    </row>
    <row r="1025" spans="1:6" ht="14.25">
      <c r="A1025" s="69"/>
      <c r="B1025" s="64"/>
      <c r="C1025" s="60"/>
      <c r="D1025" s="61"/>
      <c r="E1025" s="62"/>
      <c r="F1025" s="61"/>
    </row>
    <row r="1026" spans="1:6" ht="85.5">
      <c r="A1026" s="69" t="s">
        <v>855</v>
      </c>
      <c r="B1026" s="64" t="s">
        <v>1255</v>
      </c>
      <c r="C1026" s="60" t="s">
        <v>570</v>
      </c>
      <c r="D1026" s="61">
        <f>D1022</f>
        <v>105</v>
      </c>
      <c r="E1026" s="62">
        <v>1.3</v>
      </c>
      <c r="F1026" s="61">
        <f>+E1026*$D1026</f>
        <v>136.5</v>
      </c>
    </row>
    <row r="1027" spans="1:6" ht="15">
      <c r="A1027" s="69"/>
      <c r="B1027" s="74" t="s">
        <v>1256</v>
      </c>
      <c r="C1027" s="60"/>
      <c r="D1027" s="61"/>
      <c r="E1027" s="62"/>
      <c r="F1027" s="66">
        <f>SUM(F1019:F1026)</f>
        <v>803.505</v>
      </c>
    </row>
    <row r="1028" spans="1:6" ht="14.25">
      <c r="A1028" s="69"/>
      <c r="B1028" s="64"/>
      <c r="C1028" s="60"/>
      <c r="D1028" s="61"/>
      <c r="E1028" s="62"/>
      <c r="F1028" s="61"/>
    </row>
    <row r="1029" spans="1:6" ht="15">
      <c r="A1029" s="68" t="s">
        <v>545</v>
      </c>
      <c r="B1029" s="74" t="s">
        <v>1227</v>
      </c>
      <c r="C1029" s="60"/>
      <c r="D1029" s="61"/>
      <c r="E1029" s="62"/>
      <c r="F1029" s="61"/>
    </row>
    <row r="1030" spans="1:6" ht="14.25">
      <c r="A1030" s="69"/>
      <c r="B1030" s="64"/>
      <c r="C1030" s="60"/>
      <c r="D1030" s="61"/>
      <c r="E1030" s="62"/>
      <c r="F1030" s="61"/>
    </row>
    <row r="1031" spans="1:6" ht="42.75">
      <c r="A1031" s="69" t="s">
        <v>856</v>
      </c>
      <c r="B1031" s="64" t="s">
        <v>1257</v>
      </c>
      <c r="C1031" s="60"/>
      <c r="D1031" s="61"/>
      <c r="E1031" s="62"/>
      <c r="F1031" s="61"/>
    </row>
    <row r="1032" spans="1:6" ht="228">
      <c r="A1032" s="69"/>
      <c r="B1032" s="65" t="s">
        <v>1258</v>
      </c>
      <c r="C1032" s="60" t="s">
        <v>572</v>
      </c>
      <c r="D1032" s="61">
        <f>ROUND(0.15*D1022*1.02,1)</f>
        <v>16.1</v>
      </c>
      <c r="E1032" s="62">
        <v>98.25</v>
      </c>
      <c r="F1032" s="61">
        <f>+E1032*$D1032</f>
        <v>1581.825</v>
      </c>
    </row>
    <row r="1033" spans="1:6" ht="14.25">
      <c r="A1033" s="69"/>
      <c r="B1033" s="64"/>
      <c r="C1033" s="60"/>
      <c r="D1033" s="61"/>
      <c r="E1033" s="62"/>
      <c r="F1033" s="61"/>
    </row>
    <row r="1034" spans="1:6" ht="128.25">
      <c r="A1034" s="69" t="s">
        <v>857</v>
      </c>
      <c r="B1034" s="76" t="s">
        <v>1259</v>
      </c>
      <c r="C1034" s="60" t="s">
        <v>570</v>
      </c>
      <c r="D1034" s="61">
        <v>57</v>
      </c>
      <c r="E1034" s="62">
        <v>190</v>
      </c>
      <c r="F1034" s="61">
        <f>+E1034*$D1034</f>
        <v>10830</v>
      </c>
    </row>
    <row r="1035" spans="1:6" ht="14.25">
      <c r="A1035" s="69"/>
      <c r="B1035" s="64"/>
      <c r="C1035" s="60"/>
      <c r="D1035" s="61"/>
      <c r="E1035" s="62"/>
      <c r="F1035" s="61"/>
    </row>
    <row r="1036" spans="1:6" ht="99.75">
      <c r="A1036" s="69" t="s">
        <v>858</v>
      </c>
      <c r="B1036" s="64" t="s">
        <v>419</v>
      </c>
      <c r="C1036" s="60" t="s">
        <v>570</v>
      </c>
      <c r="D1036" s="61">
        <v>48</v>
      </c>
      <c r="E1036" s="62">
        <v>20</v>
      </c>
      <c r="F1036" s="61">
        <f>+E1036*$D1036</f>
        <v>960</v>
      </c>
    </row>
    <row r="1037" spans="1:6" ht="14.25">
      <c r="A1037" s="69"/>
      <c r="B1037" s="64"/>
      <c r="C1037" s="60"/>
      <c r="D1037" s="61"/>
      <c r="E1037" s="62"/>
      <c r="F1037" s="61"/>
    </row>
    <row r="1038" spans="1:6" ht="28.5">
      <c r="A1038" s="69" t="s">
        <v>859</v>
      </c>
      <c r="B1038" s="64" t="s">
        <v>1263</v>
      </c>
      <c r="C1038" s="60" t="s">
        <v>1130</v>
      </c>
      <c r="D1038" s="61">
        <v>81</v>
      </c>
      <c r="E1038" s="62">
        <v>2</v>
      </c>
      <c r="F1038" s="61">
        <f>+E1038*$D1038</f>
        <v>162</v>
      </c>
    </row>
    <row r="1039" spans="1:6" ht="14.25">
      <c r="A1039" s="69"/>
      <c r="B1039" s="64"/>
      <c r="C1039" s="60"/>
      <c r="D1039" s="61"/>
      <c r="E1039" s="62"/>
      <c r="F1039" s="61"/>
    </row>
    <row r="1040" spans="1:6" ht="128.25">
      <c r="A1040" s="69" t="s">
        <v>860</v>
      </c>
      <c r="B1040" s="76" t="s">
        <v>559</v>
      </c>
      <c r="C1040" s="60" t="s">
        <v>570</v>
      </c>
      <c r="D1040" s="61">
        <v>25</v>
      </c>
      <c r="E1040" s="62">
        <v>22</v>
      </c>
      <c r="F1040" s="61">
        <f>+E1040*$D1040</f>
        <v>550</v>
      </c>
    </row>
    <row r="1041" spans="1:6" ht="15">
      <c r="A1041" s="69"/>
      <c r="B1041" s="74" t="s">
        <v>1227</v>
      </c>
      <c r="C1041" s="60"/>
      <c r="D1041" s="61"/>
      <c r="E1041" s="62"/>
      <c r="F1041" s="66">
        <f>SUM(F1030:F1040)</f>
        <v>14083.825</v>
      </c>
    </row>
    <row r="1044" spans="1:2" ht="15.75">
      <c r="A1044" s="107">
        <v>12</v>
      </c>
      <c r="B1044" s="107" t="s">
        <v>1223</v>
      </c>
    </row>
    <row r="1046" spans="1:6" ht="15">
      <c r="A1046" s="69" t="s">
        <v>876</v>
      </c>
      <c r="B1046" s="74" t="s">
        <v>1225</v>
      </c>
      <c r="C1046" s="60"/>
      <c r="D1046" s="59"/>
      <c r="E1046" s="59"/>
      <c r="F1046" s="58">
        <f>F1065</f>
        <v>3000</v>
      </c>
    </row>
    <row r="1047" spans="1:6" ht="15">
      <c r="A1047" s="69" t="s">
        <v>877</v>
      </c>
      <c r="B1047" s="74" t="s">
        <v>1226</v>
      </c>
      <c r="C1047" s="60"/>
      <c r="D1047" s="59"/>
      <c r="E1047" s="59"/>
      <c r="F1047" s="58">
        <f>F1076</f>
        <v>3882.48</v>
      </c>
    </row>
    <row r="1048" spans="1:6" ht="15">
      <c r="A1048" s="69" t="s">
        <v>878</v>
      </c>
      <c r="B1048" s="74" t="str">
        <f>B1078</f>
        <v>ZEMELJSKA DELA</v>
      </c>
      <c r="C1048" s="60"/>
      <c r="D1048" s="59"/>
      <c r="E1048" s="59"/>
      <c r="F1048" s="58">
        <f>F1096</f>
        <v>20405.88</v>
      </c>
    </row>
    <row r="1049" spans="1:6" ht="15">
      <c r="A1049" s="69" t="s">
        <v>879</v>
      </c>
      <c r="B1049" s="74" t="s">
        <v>861</v>
      </c>
      <c r="C1049" s="60"/>
      <c r="D1049" s="59"/>
      <c r="E1049" s="59"/>
      <c r="F1049" s="58">
        <f>F1107</f>
        <v>28774.68</v>
      </c>
    </row>
    <row r="1050" spans="1:6" ht="15">
      <c r="A1050" s="69"/>
      <c r="B1050" s="74"/>
      <c r="C1050" s="60"/>
      <c r="D1050" s="59"/>
      <c r="E1050" s="59"/>
      <c r="F1050" s="58"/>
    </row>
    <row r="1051" spans="1:6" ht="15">
      <c r="A1051" s="69"/>
      <c r="B1051" s="74" t="s">
        <v>1131</v>
      </c>
      <c r="C1051" s="60"/>
      <c r="D1051" s="59"/>
      <c r="E1051" s="59"/>
      <c r="F1051" s="58">
        <f>SUM(F1046:F1049)</f>
        <v>56063.04</v>
      </c>
    </row>
    <row r="1052" spans="1:6" ht="15">
      <c r="A1052" s="69"/>
      <c r="B1052" s="74"/>
      <c r="C1052" s="60"/>
      <c r="D1052" s="59"/>
      <c r="E1052" s="59"/>
      <c r="F1052" s="58"/>
    </row>
    <row r="1053" spans="1:6" ht="15">
      <c r="A1053" s="69"/>
      <c r="B1053" s="74"/>
      <c r="C1053" s="60"/>
      <c r="D1053" s="59"/>
      <c r="E1053" s="59"/>
      <c r="F1053" s="58"/>
    </row>
    <row r="1054" spans="1:6" ht="15">
      <c r="A1054" s="68" t="s">
        <v>876</v>
      </c>
      <c r="B1054" s="74" t="s">
        <v>1225</v>
      </c>
      <c r="C1054" s="60"/>
      <c r="D1054" s="61"/>
      <c r="E1054" s="61"/>
      <c r="F1054" s="61"/>
    </row>
    <row r="1055" spans="1:6" ht="14.25">
      <c r="A1055" s="69"/>
      <c r="B1055" s="64"/>
      <c r="C1055" s="60"/>
      <c r="D1055" s="61"/>
      <c r="E1055" s="62"/>
      <c r="F1055" s="61"/>
    </row>
    <row r="1056" spans="1:6" ht="99.75">
      <c r="A1056" s="69" t="s">
        <v>880</v>
      </c>
      <c r="B1056" s="65" t="s">
        <v>1231</v>
      </c>
      <c r="C1056" s="60" t="s">
        <v>225</v>
      </c>
      <c r="D1056" s="61">
        <v>1</v>
      </c>
      <c r="E1056" s="62">
        <v>250</v>
      </c>
      <c r="F1056" s="61">
        <f>+E1056*$D1056</f>
        <v>250</v>
      </c>
    </row>
    <row r="1057" spans="1:6" ht="15">
      <c r="A1057" s="68"/>
      <c r="B1057" s="76"/>
      <c r="C1057" s="60"/>
      <c r="D1057" s="61"/>
      <c r="E1057" s="61"/>
      <c r="F1057" s="61"/>
    </row>
    <row r="1058" spans="1:6" ht="287.25">
      <c r="A1058" s="69" t="s">
        <v>881</v>
      </c>
      <c r="B1058" s="65" t="s">
        <v>875</v>
      </c>
      <c r="C1058" s="60" t="s">
        <v>225</v>
      </c>
      <c r="D1058" s="61">
        <v>1</v>
      </c>
      <c r="E1058" s="62">
        <v>1800</v>
      </c>
      <c r="F1058" s="61">
        <f>+E1058*$D1058</f>
        <v>1800</v>
      </c>
    </row>
    <row r="1059" spans="1:6" ht="14.25">
      <c r="A1059" s="69"/>
      <c r="B1059" s="60"/>
      <c r="C1059" s="60"/>
      <c r="D1059" s="61"/>
      <c r="E1059" s="62"/>
      <c r="F1059" s="61"/>
    </row>
    <row r="1060" spans="1:6" ht="14.25">
      <c r="A1060" s="69" t="s">
        <v>882</v>
      </c>
      <c r="B1060" s="60" t="s">
        <v>1233</v>
      </c>
      <c r="C1060" s="60" t="s">
        <v>225</v>
      </c>
      <c r="D1060" s="61">
        <v>1</v>
      </c>
      <c r="E1060" s="62">
        <v>500</v>
      </c>
      <c r="F1060" s="61">
        <f>+E1060*$D1060</f>
        <v>500</v>
      </c>
    </row>
    <row r="1061" spans="1:6" ht="14.25">
      <c r="A1061" s="69"/>
      <c r="B1061" s="64"/>
      <c r="C1061" s="60"/>
      <c r="D1061" s="61"/>
      <c r="E1061" s="61"/>
      <c r="F1061" s="61"/>
    </row>
    <row r="1062" spans="1:6" ht="71.25">
      <c r="A1062" s="69" t="s">
        <v>883</v>
      </c>
      <c r="B1062" s="64" t="s">
        <v>1237</v>
      </c>
      <c r="C1062" s="60" t="s">
        <v>225</v>
      </c>
      <c r="D1062" s="61">
        <v>1</v>
      </c>
      <c r="E1062" s="62">
        <v>250</v>
      </c>
      <c r="F1062" s="61">
        <f>E1062*D1062</f>
        <v>250</v>
      </c>
    </row>
    <row r="1063" spans="1:6" ht="14.25">
      <c r="A1063" s="69"/>
      <c r="B1063" s="64"/>
      <c r="C1063" s="60"/>
      <c r="D1063" s="99"/>
      <c r="E1063" s="62"/>
      <c r="F1063" s="61"/>
    </row>
    <row r="1064" spans="1:6" ht="114">
      <c r="A1064" s="69" t="s">
        <v>884</v>
      </c>
      <c r="B1064" s="76" t="s">
        <v>1238</v>
      </c>
      <c r="C1064" s="60" t="s">
        <v>225</v>
      </c>
      <c r="D1064" s="102">
        <v>1</v>
      </c>
      <c r="E1064" s="62">
        <v>200</v>
      </c>
      <c r="F1064" s="61">
        <f>E1064*D1064</f>
        <v>200</v>
      </c>
    </row>
    <row r="1065" spans="1:6" ht="15">
      <c r="A1065" s="69"/>
      <c r="B1065" s="74" t="s">
        <v>1239</v>
      </c>
      <c r="C1065" s="60"/>
      <c r="D1065" s="61"/>
      <c r="E1065" s="62"/>
      <c r="F1065" s="66">
        <f>SUM(F1056:F1064)</f>
        <v>3000</v>
      </c>
    </row>
    <row r="1066" spans="1:6" ht="14.25">
      <c r="A1066" s="69"/>
      <c r="B1066" s="64"/>
      <c r="C1066" s="60"/>
      <c r="D1066" s="61"/>
      <c r="E1066" s="62"/>
      <c r="F1066" s="61"/>
    </row>
    <row r="1067" spans="1:6" ht="15">
      <c r="A1067" s="68" t="s">
        <v>877</v>
      </c>
      <c r="B1067" s="74" t="s">
        <v>1226</v>
      </c>
      <c r="C1067" s="60"/>
      <c r="D1067" s="61"/>
      <c r="E1067" s="62"/>
      <c r="F1067" s="61"/>
    </row>
    <row r="1068" spans="1:6" ht="14.25">
      <c r="A1068" s="69"/>
      <c r="B1068" s="64"/>
      <c r="C1068" s="60"/>
      <c r="D1068" s="61"/>
      <c r="E1068" s="62"/>
      <c r="F1068" s="61"/>
    </row>
    <row r="1069" spans="1:6" ht="57">
      <c r="A1069" s="69" t="s">
        <v>885</v>
      </c>
      <c r="B1069" s="64" t="s">
        <v>1240</v>
      </c>
      <c r="C1069" s="60" t="s">
        <v>1130</v>
      </c>
      <c r="D1069" s="61">
        <v>12</v>
      </c>
      <c r="E1069" s="62">
        <v>2.2</v>
      </c>
      <c r="F1069" s="61">
        <f>+E1069*$D1069</f>
        <v>26.400000000000002</v>
      </c>
    </row>
    <row r="1070" spans="1:6" ht="14.25">
      <c r="A1070" s="69"/>
      <c r="B1070" s="64"/>
      <c r="C1070" s="60"/>
      <c r="D1070" s="61"/>
      <c r="E1070" s="62"/>
      <c r="F1070" s="61"/>
    </row>
    <row r="1071" spans="1:6" ht="99.75">
      <c r="A1071" s="69" t="s">
        <v>886</v>
      </c>
      <c r="B1071" s="64" t="s">
        <v>1241</v>
      </c>
      <c r="C1071" s="60" t="s">
        <v>570</v>
      </c>
      <c r="D1071" s="61">
        <v>1413</v>
      </c>
      <c r="E1071" s="62">
        <v>2.4</v>
      </c>
      <c r="F1071" s="61">
        <f>+E1071*$D1071</f>
        <v>3391.2</v>
      </c>
    </row>
    <row r="1072" spans="1:6" ht="14.25">
      <c r="A1072" s="69"/>
      <c r="B1072" s="64"/>
      <c r="C1072" s="60"/>
      <c r="D1072" s="61"/>
      <c r="E1072" s="62"/>
      <c r="F1072" s="61"/>
    </row>
    <row r="1073" spans="1:6" ht="128.25">
      <c r="A1073" s="69" t="s">
        <v>887</v>
      </c>
      <c r="B1073" s="76" t="s">
        <v>1242</v>
      </c>
      <c r="C1073" s="60" t="s">
        <v>570</v>
      </c>
      <c r="D1073" s="61">
        <v>35</v>
      </c>
      <c r="E1073" s="62">
        <v>8</v>
      </c>
      <c r="F1073" s="61">
        <f>+E1073*$D1073</f>
        <v>280</v>
      </c>
    </row>
    <row r="1074" spans="1:6" ht="14.25">
      <c r="A1074" s="69"/>
      <c r="B1074" s="64"/>
      <c r="C1074" s="60"/>
      <c r="D1074" s="61"/>
      <c r="E1074" s="62"/>
      <c r="F1074" s="61"/>
    </row>
    <row r="1075" spans="1:6" ht="85.5">
      <c r="A1075" s="69" t="s">
        <v>888</v>
      </c>
      <c r="B1075" s="64" t="s">
        <v>633</v>
      </c>
      <c r="C1075" s="60"/>
      <c r="D1075" s="61">
        <v>0.05</v>
      </c>
      <c r="E1075" s="62"/>
      <c r="F1075" s="61">
        <f>SUM(F1069:F1074)*D1075</f>
        <v>184.88</v>
      </c>
    </row>
    <row r="1076" spans="1:6" ht="15">
      <c r="A1076" s="69"/>
      <c r="B1076" s="74" t="s">
        <v>1244</v>
      </c>
      <c r="C1076" s="60"/>
      <c r="D1076" s="61"/>
      <c r="E1076" s="62"/>
      <c r="F1076" s="66">
        <f>SUM(F1069:F1075)</f>
        <v>3882.48</v>
      </c>
    </row>
    <row r="1077" spans="1:6" ht="14.25">
      <c r="A1077" s="69"/>
      <c r="B1077" s="64"/>
      <c r="C1077" s="60"/>
      <c r="D1077" s="61"/>
      <c r="E1077" s="62"/>
      <c r="F1077" s="61"/>
    </row>
    <row r="1078" spans="1:6" ht="15">
      <c r="A1078" s="68" t="s">
        <v>878</v>
      </c>
      <c r="B1078" s="74" t="s">
        <v>1245</v>
      </c>
      <c r="C1078" s="60"/>
      <c r="D1078" s="61"/>
      <c r="E1078" s="62"/>
      <c r="F1078" s="61"/>
    </row>
    <row r="1079" spans="1:6" ht="57">
      <c r="A1079" s="69" t="s">
        <v>889</v>
      </c>
      <c r="B1079" s="64" t="s">
        <v>862</v>
      </c>
      <c r="C1079" s="60"/>
      <c r="D1079" s="61"/>
      <c r="E1079" s="62"/>
      <c r="F1079" s="61"/>
    </row>
    <row r="1080" spans="1:6" ht="16.5">
      <c r="A1080" s="69"/>
      <c r="B1080" s="64" t="s">
        <v>863</v>
      </c>
      <c r="C1080" s="60" t="s">
        <v>572</v>
      </c>
      <c r="D1080" s="61">
        <v>408</v>
      </c>
      <c r="E1080" s="62">
        <v>4.75</v>
      </c>
      <c r="F1080" s="61">
        <f>+E1080*$D1080</f>
        <v>1938</v>
      </c>
    </row>
    <row r="1081" spans="1:6" ht="16.5">
      <c r="A1081" s="69"/>
      <c r="B1081" s="64" t="s">
        <v>864</v>
      </c>
      <c r="C1081" s="60" t="s">
        <v>572</v>
      </c>
      <c r="D1081" s="61">
        <v>174</v>
      </c>
      <c r="E1081" s="62">
        <v>5.52</v>
      </c>
      <c r="F1081" s="61">
        <f>+E1081*$D1081</f>
        <v>960.4799999999999</v>
      </c>
    </row>
    <row r="1082" spans="1:6" ht="14.25">
      <c r="A1082" s="69"/>
      <c r="B1082" s="64"/>
      <c r="C1082" s="60"/>
      <c r="D1082" s="61"/>
      <c r="E1082" s="62"/>
      <c r="F1082" s="61"/>
    </row>
    <row r="1083" spans="1:6" ht="57">
      <c r="A1083" s="69" t="s">
        <v>890</v>
      </c>
      <c r="B1083" s="64" t="s">
        <v>1252</v>
      </c>
      <c r="C1083" s="60" t="s">
        <v>570</v>
      </c>
      <c r="D1083" s="61">
        <v>1703</v>
      </c>
      <c r="E1083" s="62">
        <v>0.4</v>
      </c>
      <c r="F1083" s="61">
        <f>+E1083*$D1083</f>
        <v>681.2</v>
      </c>
    </row>
    <row r="1084" spans="1:6" ht="14.25">
      <c r="A1084" s="69"/>
      <c r="B1084" s="64"/>
      <c r="C1084" s="60"/>
      <c r="D1084" s="61"/>
      <c r="E1084" s="62"/>
      <c r="F1084" s="61"/>
    </row>
    <row r="1085" spans="1:6" ht="99.75">
      <c r="A1085" s="69" t="s">
        <v>891</v>
      </c>
      <c r="B1085" s="64" t="s">
        <v>865</v>
      </c>
      <c r="C1085" s="60" t="s">
        <v>572</v>
      </c>
      <c r="D1085" s="61">
        <v>354</v>
      </c>
      <c r="E1085" s="62">
        <v>16.8</v>
      </c>
      <c r="F1085" s="61">
        <f>+E1085*$D1085</f>
        <v>5947.2</v>
      </c>
    </row>
    <row r="1086" spans="1:6" ht="14.25">
      <c r="A1086" s="69"/>
      <c r="B1086" s="64"/>
      <c r="C1086" s="60"/>
      <c r="D1086" s="61"/>
      <c r="E1086" s="62"/>
      <c r="F1086" s="61"/>
    </row>
    <row r="1087" spans="1:6" ht="85.5">
      <c r="A1087" s="69" t="s">
        <v>892</v>
      </c>
      <c r="B1087" s="64" t="s">
        <v>1254</v>
      </c>
      <c r="C1087" s="60" t="s">
        <v>572</v>
      </c>
      <c r="D1087" s="61">
        <v>58</v>
      </c>
      <c r="E1087" s="62">
        <v>16.8</v>
      </c>
      <c r="F1087" s="61">
        <f>+E1087*$D1087</f>
        <v>974.4000000000001</v>
      </c>
    </row>
    <row r="1088" spans="1:6" ht="14.25">
      <c r="A1088" s="69"/>
      <c r="B1088" s="64"/>
      <c r="C1088" s="60"/>
      <c r="D1088" s="61"/>
      <c r="E1088" s="62"/>
      <c r="F1088" s="61"/>
    </row>
    <row r="1089" spans="1:6" ht="71.25">
      <c r="A1089" s="69" t="s">
        <v>893</v>
      </c>
      <c r="B1089" s="64" t="s">
        <v>866</v>
      </c>
      <c r="C1089" s="60" t="s">
        <v>570</v>
      </c>
      <c r="D1089" s="61">
        <f>D1083</f>
        <v>1703</v>
      </c>
      <c r="E1089" s="62">
        <v>1.3</v>
      </c>
      <c r="F1089" s="61">
        <f>+E1089*$D1089</f>
        <v>2213.9</v>
      </c>
    </row>
    <row r="1090" spans="1:6" ht="14.25">
      <c r="A1090" s="69"/>
      <c r="B1090" s="64"/>
      <c r="C1090" s="60"/>
      <c r="D1090" s="61"/>
      <c r="E1090" s="62"/>
      <c r="F1090" s="61"/>
    </row>
    <row r="1091" spans="1:6" ht="128.25">
      <c r="A1091" s="69" t="s">
        <v>894</v>
      </c>
      <c r="B1091" s="65" t="s">
        <v>867</v>
      </c>
      <c r="C1091" s="60" t="s">
        <v>572</v>
      </c>
      <c r="D1091" s="61">
        <v>290</v>
      </c>
      <c r="E1091" s="62">
        <v>16.8</v>
      </c>
      <c r="F1091" s="61">
        <f>+E1091*$D1091</f>
        <v>4872</v>
      </c>
    </row>
    <row r="1092" spans="1:6" ht="14.25">
      <c r="A1092" s="69"/>
      <c r="B1092" s="64"/>
      <c r="C1092" s="60"/>
      <c r="D1092" s="61"/>
      <c r="E1092" s="62"/>
      <c r="F1092" s="61"/>
    </row>
    <row r="1093" spans="1:6" ht="42.75">
      <c r="A1093" s="69" t="s">
        <v>895</v>
      </c>
      <c r="B1093" s="64" t="s">
        <v>868</v>
      </c>
      <c r="C1093" s="60" t="s">
        <v>570</v>
      </c>
      <c r="D1093" s="61">
        <f>D1089</f>
        <v>1703</v>
      </c>
      <c r="E1093" s="62">
        <v>1.3</v>
      </c>
      <c r="F1093" s="61">
        <f>+E1093*$D1093</f>
        <v>2213.9</v>
      </c>
    </row>
    <row r="1094" spans="1:6" ht="14.25">
      <c r="A1094" s="69"/>
      <c r="B1094" s="64"/>
      <c r="C1094" s="60"/>
      <c r="D1094" s="61"/>
      <c r="E1094" s="62"/>
      <c r="F1094" s="61"/>
    </row>
    <row r="1095" spans="1:6" ht="42.75">
      <c r="A1095" s="69" t="s">
        <v>896</v>
      </c>
      <c r="B1095" s="64" t="s">
        <v>869</v>
      </c>
      <c r="C1095" s="60" t="s">
        <v>572</v>
      </c>
      <c r="D1095" s="61">
        <v>36</v>
      </c>
      <c r="E1095" s="62">
        <v>16.8</v>
      </c>
      <c r="F1095" s="61">
        <f>+E1095*$D1095</f>
        <v>604.8000000000001</v>
      </c>
    </row>
    <row r="1096" spans="1:6" ht="15">
      <c r="A1096" s="69"/>
      <c r="B1096" s="74" t="s">
        <v>1256</v>
      </c>
      <c r="C1096" s="60"/>
      <c r="D1096" s="61"/>
      <c r="E1096" s="62"/>
      <c r="F1096" s="66">
        <f>SUM(F1080:F1095)</f>
        <v>20405.88</v>
      </c>
    </row>
    <row r="1097" spans="1:6" ht="14.25">
      <c r="A1097" s="69"/>
      <c r="B1097" s="64"/>
      <c r="C1097" s="60"/>
      <c r="D1097" s="61"/>
      <c r="E1097" s="62"/>
      <c r="F1097" s="61"/>
    </row>
    <row r="1098" spans="1:6" ht="15">
      <c r="A1098" s="68" t="s">
        <v>879</v>
      </c>
      <c r="B1098" s="74" t="s">
        <v>861</v>
      </c>
      <c r="C1098" s="60"/>
      <c r="D1098" s="61"/>
      <c r="E1098" s="62"/>
      <c r="F1098" s="61"/>
    </row>
    <row r="1099" spans="1:6" ht="14.25">
      <c r="A1099" s="69"/>
      <c r="B1099" s="64"/>
      <c r="C1099" s="60"/>
      <c r="D1099" s="61"/>
      <c r="E1099" s="62"/>
      <c r="F1099" s="61"/>
    </row>
    <row r="1100" spans="1:6" ht="28.5">
      <c r="A1100" s="69" t="s">
        <v>897</v>
      </c>
      <c r="B1100" s="64" t="s">
        <v>870</v>
      </c>
      <c r="C1100" s="60" t="s">
        <v>1130</v>
      </c>
      <c r="D1100" s="61">
        <f>D1069</f>
        <v>12</v>
      </c>
      <c r="E1100" s="62">
        <v>0.5</v>
      </c>
      <c r="F1100" s="61">
        <f>+E1100*$D1100</f>
        <v>6</v>
      </c>
    </row>
    <row r="1101" spans="1:6" ht="14.25">
      <c r="A1101" s="69"/>
      <c r="B1101" s="64"/>
      <c r="C1101" s="60"/>
      <c r="D1101" s="61"/>
      <c r="E1101" s="62"/>
      <c r="F1101" s="61"/>
    </row>
    <row r="1102" spans="1:6" ht="42.75">
      <c r="A1102" s="69" t="s">
        <v>898</v>
      </c>
      <c r="B1102" s="64" t="s">
        <v>871</v>
      </c>
      <c r="C1102" s="60" t="s">
        <v>570</v>
      </c>
      <c r="D1102" s="61">
        <v>1413</v>
      </c>
      <c r="E1102" s="62">
        <v>11.15</v>
      </c>
      <c r="F1102" s="61">
        <f>+E1102*$D1102</f>
        <v>15754.95</v>
      </c>
    </row>
    <row r="1103" spans="1:6" ht="14.25">
      <c r="A1103" s="69"/>
      <c r="B1103" s="64"/>
      <c r="C1103" s="60"/>
      <c r="D1103" s="61"/>
      <c r="E1103" s="62"/>
      <c r="F1103" s="61"/>
    </row>
    <row r="1104" spans="1:6" ht="42.75">
      <c r="A1104" s="69" t="s">
        <v>899</v>
      </c>
      <c r="B1104" s="65" t="s">
        <v>872</v>
      </c>
      <c r="C1104" s="60" t="s">
        <v>570</v>
      </c>
      <c r="D1104" s="61">
        <f>D1102</f>
        <v>1413</v>
      </c>
      <c r="E1104" s="62">
        <v>1.1</v>
      </c>
      <c r="F1104" s="61">
        <f>+E1104*$D1104</f>
        <v>1554.3000000000002</v>
      </c>
    </row>
    <row r="1105" spans="1:6" ht="14.25">
      <c r="A1105" s="69"/>
      <c r="B1105" s="64"/>
      <c r="C1105" s="60"/>
      <c r="D1105" s="61"/>
      <c r="E1105" s="62"/>
      <c r="F1105" s="61"/>
    </row>
    <row r="1106" spans="1:6" ht="42.75">
      <c r="A1106" s="69" t="s">
        <v>892</v>
      </c>
      <c r="B1106" s="64" t="s">
        <v>873</v>
      </c>
      <c r="C1106" s="60" t="s">
        <v>570</v>
      </c>
      <c r="D1106" s="61">
        <f>D1104</f>
        <v>1413</v>
      </c>
      <c r="E1106" s="62">
        <v>8.11</v>
      </c>
      <c r="F1106" s="61">
        <f>+E1106*$D1106</f>
        <v>11459.429999999998</v>
      </c>
    </row>
    <row r="1107" spans="1:6" ht="15">
      <c r="A1107" s="69"/>
      <c r="B1107" s="74" t="s">
        <v>874</v>
      </c>
      <c r="C1107" s="60"/>
      <c r="D1107" s="61"/>
      <c r="E1107" s="62"/>
      <c r="F1107" s="66">
        <f>SUM(F1099:F1106)</f>
        <v>28774.68</v>
      </c>
    </row>
  </sheetData>
  <sheetProtection/>
  <printOptions/>
  <pageMargins left="0.7395833333333334" right="0.25"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1107"/>
  <sheetViews>
    <sheetView workbookViewId="0" topLeftCell="A1">
      <selection activeCell="D35" sqref="D35"/>
    </sheetView>
  </sheetViews>
  <sheetFormatPr defaultColWidth="9.00390625" defaultRowHeight="12.75"/>
  <cols>
    <col min="1" max="1" width="9.75390625" style="0" customWidth="1"/>
    <col min="2" max="2" width="38.125" style="0" customWidth="1"/>
    <col min="3" max="3" width="6.00390625" style="0" customWidth="1"/>
    <col min="4" max="4" width="11.625" style="0" customWidth="1"/>
    <col min="5" max="5" width="13.75390625" style="202" customWidth="1"/>
    <col min="6" max="6" width="14.125" style="202" customWidth="1"/>
    <col min="8" max="8" width="14.375" style="0" customWidth="1"/>
    <col min="10" max="10" width="14.75390625" style="195" customWidth="1"/>
    <col min="13" max="13" width="13.875" style="0" customWidth="1"/>
  </cols>
  <sheetData>
    <row r="1" spans="1:6" ht="20.25">
      <c r="A1" s="21">
        <v>1</v>
      </c>
      <c r="B1" s="21" t="s">
        <v>1211</v>
      </c>
      <c r="C1" s="9"/>
      <c r="D1" s="2"/>
      <c r="E1" s="197"/>
      <c r="F1" s="197"/>
    </row>
    <row r="2" spans="1:6" ht="12.75">
      <c r="A2" s="3"/>
      <c r="B2" s="4"/>
      <c r="C2" s="5"/>
      <c r="D2" s="6"/>
      <c r="E2" s="198"/>
      <c r="F2" s="198"/>
    </row>
    <row r="3" spans="1:6" ht="15">
      <c r="A3" s="10">
        <v>1</v>
      </c>
      <c r="B3" s="92" t="s">
        <v>1212</v>
      </c>
      <c r="C3" s="5"/>
      <c r="D3" s="6"/>
      <c r="E3" s="198"/>
      <c r="F3" s="199">
        <f>F30</f>
        <v>0</v>
      </c>
    </row>
    <row r="4" spans="1:6" ht="15">
      <c r="A4" s="10">
        <v>2</v>
      </c>
      <c r="B4" s="92" t="s">
        <v>1213</v>
      </c>
      <c r="C4" s="5"/>
      <c r="D4" s="6"/>
      <c r="E4" s="198"/>
      <c r="F4" s="199">
        <f>F145</f>
        <v>0</v>
      </c>
    </row>
    <row r="5" spans="1:6" ht="15">
      <c r="A5" s="10">
        <v>3</v>
      </c>
      <c r="B5" s="92" t="s">
        <v>1214</v>
      </c>
      <c r="C5" s="5"/>
      <c r="D5" s="6"/>
      <c r="E5" s="198"/>
      <c r="F5" s="199">
        <f>F282</f>
        <v>0</v>
      </c>
    </row>
    <row r="6" spans="1:6" ht="15">
      <c r="A6" s="10">
        <v>4</v>
      </c>
      <c r="B6" s="92" t="s">
        <v>1215</v>
      </c>
      <c r="C6" s="5"/>
      <c r="D6" s="6"/>
      <c r="E6" s="198"/>
      <c r="F6" s="199">
        <f>F362</f>
        <v>0</v>
      </c>
    </row>
    <row r="7" spans="1:6" ht="15">
      <c r="A7" s="10">
        <v>5</v>
      </c>
      <c r="B7" s="92" t="s">
        <v>1216</v>
      </c>
      <c r="C7" s="5"/>
      <c r="D7" s="6"/>
      <c r="E7" s="198"/>
      <c r="F7" s="199">
        <f>F435</f>
        <v>0</v>
      </c>
    </row>
    <row r="8" spans="1:6" ht="15">
      <c r="A8" s="10">
        <v>6</v>
      </c>
      <c r="B8" s="92" t="s">
        <v>1217</v>
      </c>
      <c r="C8" s="5"/>
      <c r="D8" s="6"/>
      <c r="E8" s="198"/>
      <c r="F8" s="199">
        <f>F556</f>
        <v>0</v>
      </c>
    </row>
    <row r="9" spans="1:6" ht="15">
      <c r="A9" s="10">
        <v>7</v>
      </c>
      <c r="B9" s="92" t="s">
        <v>1218</v>
      </c>
      <c r="C9" s="5"/>
      <c r="D9" s="6"/>
      <c r="E9" s="198"/>
      <c r="F9" s="199">
        <f>F677</f>
        <v>0</v>
      </c>
    </row>
    <row r="10" spans="1:6" ht="15">
      <c r="A10" s="10">
        <v>8</v>
      </c>
      <c r="B10" s="92" t="s">
        <v>1219</v>
      </c>
      <c r="C10" s="12"/>
      <c r="D10" s="42"/>
      <c r="E10" s="199"/>
      <c r="F10" s="199">
        <f>F753</f>
        <v>0</v>
      </c>
    </row>
    <row r="11" spans="1:6" ht="15">
      <c r="A11" s="10">
        <v>9</v>
      </c>
      <c r="B11" s="92" t="s">
        <v>1220</v>
      </c>
      <c r="C11" s="12"/>
      <c r="D11" s="42"/>
      <c r="E11" s="199"/>
      <c r="F11" s="199">
        <f>F825</f>
        <v>0</v>
      </c>
    </row>
    <row r="12" spans="1:6" ht="15">
      <c r="A12" s="10">
        <v>10</v>
      </c>
      <c r="B12" s="92" t="s">
        <v>1221</v>
      </c>
      <c r="C12" s="12"/>
      <c r="D12" s="42"/>
      <c r="E12" s="199"/>
      <c r="F12" s="199">
        <f>F892</f>
        <v>0</v>
      </c>
    </row>
    <row r="13" spans="1:6" ht="15">
      <c r="A13" s="10">
        <v>11</v>
      </c>
      <c r="B13" s="92" t="s">
        <v>1222</v>
      </c>
      <c r="C13" s="12"/>
      <c r="D13" s="42"/>
      <c r="E13" s="199"/>
      <c r="F13" s="199">
        <f>F985</f>
        <v>0</v>
      </c>
    </row>
    <row r="14" spans="1:6" ht="15">
      <c r="A14" s="10">
        <v>12</v>
      </c>
      <c r="B14" s="92" t="s">
        <v>1223</v>
      </c>
      <c r="C14" s="12"/>
      <c r="D14" s="42"/>
      <c r="E14" s="199"/>
      <c r="F14" s="199">
        <f>F1051</f>
        <v>0</v>
      </c>
    </row>
    <row r="15" spans="1:6" ht="15">
      <c r="A15" s="10"/>
      <c r="B15" s="92" t="s">
        <v>900</v>
      </c>
      <c r="C15" s="12"/>
      <c r="D15" s="42"/>
      <c r="E15" s="199"/>
      <c r="F15" s="199">
        <f>(F3+F4+F5+F6+F7+F8+F9+F10+F11+F12+F13+F14)*0.1</f>
        <v>0</v>
      </c>
    </row>
    <row r="16" spans="1:6" ht="15">
      <c r="A16" s="10"/>
      <c r="B16" s="11"/>
      <c r="C16" s="12"/>
      <c r="D16" s="42"/>
      <c r="E16" s="199"/>
      <c r="F16" s="199"/>
    </row>
    <row r="17" spans="1:6" ht="15.75">
      <c r="A17" s="10"/>
      <c r="B17" s="15" t="s">
        <v>1224</v>
      </c>
      <c r="C17" s="13"/>
      <c r="D17" s="14"/>
      <c r="E17" s="200"/>
      <c r="F17" s="200">
        <f>SUM(F3:F16)</f>
        <v>0</v>
      </c>
    </row>
    <row r="18" spans="1:6" ht="15.75">
      <c r="A18" s="10"/>
      <c r="C18" s="16"/>
      <c r="D18" s="17"/>
      <c r="E18" s="201"/>
      <c r="F18" s="201"/>
    </row>
    <row r="21" spans="1:2" ht="15.75">
      <c r="A21" s="103">
        <v>1</v>
      </c>
      <c r="B21" s="52" t="s">
        <v>1212</v>
      </c>
    </row>
    <row r="22" ht="12.75">
      <c r="A22" s="101"/>
    </row>
    <row r="23" spans="1:8" ht="15">
      <c r="A23" s="69" t="s">
        <v>226</v>
      </c>
      <c r="B23" s="74" t="s">
        <v>1225</v>
      </c>
      <c r="D23" s="58"/>
      <c r="E23" s="203"/>
      <c r="F23" s="204">
        <f>F52</f>
        <v>0</v>
      </c>
      <c r="H23" s="195"/>
    </row>
    <row r="24" spans="1:8" ht="15">
      <c r="A24" s="69" t="s">
        <v>228</v>
      </c>
      <c r="B24" s="74" t="s">
        <v>1226</v>
      </c>
      <c r="D24" s="58"/>
      <c r="E24" s="203"/>
      <c r="F24" s="204">
        <f>F67</f>
        <v>0</v>
      </c>
      <c r="H24" s="195"/>
    </row>
    <row r="25" spans="1:8" ht="15">
      <c r="A25" s="69" t="s">
        <v>229</v>
      </c>
      <c r="B25" s="74" t="str">
        <f>B69</f>
        <v>ZEMELJSKA DELA</v>
      </c>
      <c r="D25" s="58"/>
      <c r="E25" s="203"/>
      <c r="F25" s="204">
        <f>F85</f>
        <v>0</v>
      </c>
      <c r="H25" s="195"/>
    </row>
    <row r="26" spans="1:8" ht="15">
      <c r="A26" s="69" t="s">
        <v>234</v>
      </c>
      <c r="B26" s="74" t="s">
        <v>1227</v>
      </c>
      <c r="D26" s="58"/>
      <c r="E26" s="203"/>
      <c r="F26" s="204">
        <f>F105</f>
        <v>0</v>
      </c>
      <c r="H26" s="195"/>
    </row>
    <row r="27" spans="1:8" ht="15">
      <c r="A27" s="69" t="s">
        <v>235</v>
      </c>
      <c r="B27" s="74" t="s">
        <v>1228</v>
      </c>
      <c r="D27" s="58"/>
      <c r="E27" s="203"/>
      <c r="F27" s="204">
        <f>F124</f>
        <v>0</v>
      </c>
      <c r="H27" s="195"/>
    </row>
    <row r="28" spans="1:8" ht="15">
      <c r="A28" s="69" t="s">
        <v>236</v>
      </c>
      <c r="B28" s="74" t="s">
        <v>1229</v>
      </c>
      <c r="D28" s="58"/>
      <c r="E28" s="203"/>
      <c r="F28" s="204">
        <f>F132</f>
        <v>0</v>
      </c>
      <c r="H28" s="195"/>
    </row>
    <row r="29" spans="1:6" ht="15">
      <c r="A29" s="69"/>
      <c r="B29" s="74"/>
      <c r="D29" s="58"/>
      <c r="E29" s="203"/>
      <c r="F29" s="204"/>
    </row>
    <row r="30" spans="1:6" ht="15">
      <c r="A30" s="69"/>
      <c r="B30" s="74" t="s">
        <v>1131</v>
      </c>
      <c r="D30" s="58"/>
      <c r="E30" s="203"/>
      <c r="F30" s="204">
        <f>SUM(F23:F28)</f>
        <v>0</v>
      </c>
    </row>
    <row r="31" spans="1:6" ht="15">
      <c r="A31" s="69"/>
      <c r="B31" s="74"/>
      <c r="D31" s="58"/>
      <c r="E31" s="203"/>
      <c r="F31" s="203"/>
    </row>
    <row r="32" spans="1:6" ht="15">
      <c r="A32" s="69"/>
      <c r="B32" s="74"/>
      <c r="D32" s="58"/>
      <c r="E32" s="203"/>
      <c r="F32" s="203"/>
    </row>
    <row r="33" spans="1:6" ht="15">
      <c r="A33" s="68" t="s">
        <v>226</v>
      </c>
      <c r="B33" s="74" t="s">
        <v>1225</v>
      </c>
      <c r="C33" s="60"/>
      <c r="D33" s="61"/>
      <c r="E33" s="205"/>
      <c r="F33" s="205"/>
    </row>
    <row r="34" spans="1:6" ht="14.25">
      <c r="A34" s="69"/>
      <c r="B34" s="64"/>
      <c r="C34" s="60"/>
      <c r="D34" s="61"/>
      <c r="E34" s="206"/>
      <c r="F34" s="205"/>
    </row>
    <row r="35" spans="1:6" ht="99.75">
      <c r="A35" s="69" t="s">
        <v>237</v>
      </c>
      <c r="B35" s="148" t="s">
        <v>1231</v>
      </c>
      <c r="C35" s="60" t="s">
        <v>225</v>
      </c>
      <c r="D35" s="61">
        <v>1</v>
      </c>
      <c r="E35" s="206">
        <v>0</v>
      </c>
      <c r="F35" s="205">
        <f>+E35*$D35</f>
        <v>0</v>
      </c>
    </row>
    <row r="36" spans="1:6" ht="15">
      <c r="A36" s="68"/>
      <c r="B36" s="74"/>
      <c r="C36" s="60"/>
      <c r="D36" s="61"/>
      <c r="E36" s="205"/>
      <c r="F36" s="205"/>
    </row>
    <row r="37" spans="1:6" ht="287.25">
      <c r="A37" s="69" t="s">
        <v>238</v>
      </c>
      <c r="B37" s="65" t="s">
        <v>569</v>
      </c>
      <c r="C37" s="60" t="s">
        <v>225</v>
      </c>
      <c r="D37" s="61">
        <v>1</v>
      </c>
      <c r="E37" s="206">
        <v>0</v>
      </c>
      <c r="F37" s="205">
        <f>+E37*$D37</f>
        <v>0</v>
      </c>
    </row>
    <row r="38" spans="1:6" ht="15">
      <c r="A38" s="69"/>
      <c r="B38" s="74"/>
      <c r="C38" s="60"/>
      <c r="D38" s="61"/>
      <c r="E38" s="206"/>
      <c r="F38" s="205"/>
    </row>
    <row r="39" spans="1:6" ht="256.5">
      <c r="A39" s="69" t="s">
        <v>239</v>
      </c>
      <c r="B39" s="76" t="s">
        <v>1232</v>
      </c>
      <c r="C39" s="60" t="s">
        <v>225</v>
      </c>
      <c r="D39" s="61">
        <v>1</v>
      </c>
      <c r="E39" s="206">
        <v>0</v>
      </c>
      <c r="F39" s="205">
        <f>+E39*$D39</f>
        <v>0</v>
      </c>
    </row>
    <row r="40" spans="1:6" ht="14.25">
      <c r="A40" s="69"/>
      <c r="B40" s="76"/>
      <c r="C40" s="60"/>
      <c r="D40" s="61"/>
      <c r="E40" s="205"/>
      <c r="F40" s="205"/>
    </row>
    <row r="41" spans="1:6" ht="156.75">
      <c r="A41" s="69" t="s">
        <v>240</v>
      </c>
      <c r="B41" s="76" t="s">
        <v>1233</v>
      </c>
      <c r="C41" s="60" t="s">
        <v>225</v>
      </c>
      <c r="D41" s="61">
        <v>1</v>
      </c>
      <c r="E41" s="206">
        <v>0</v>
      </c>
      <c r="F41" s="205">
        <f>+E41*$D41</f>
        <v>0</v>
      </c>
    </row>
    <row r="42" spans="1:6" ht="14.25">
      <c r="A42" s="69"/>
      <c r="B42" s="76"/>
      <c r="C42" s="60"/>
      <c r="D42" s="61"/>
      <c r="E42" s="205"/>
      <c r="F42" s="205"/>
    </row>
    <row r="43" spans="1:6" ht="242.25">
      <c r="A43" s="69" t="s">
        <v>241</v>
      </c>
      <c r="B43" s="76" t="s">
        <v>1234</v>
      </c>
      <c r="C43" s="60" t="s">
        <v>225</v>
      </c>
      <c r="D43" s="61">
        <v>1</v>
      </c>
      <c r="E43" s="206">
        <v>0</v>
      </c>
      <c r="F43" s="205">
        <f>+E43*$D43</f>
        <v>0</v>
      </c>
    </row>
    <row r="44" spans="1:6" ht="14.25">
      <c r="A44" s="69"/>
      <c r="B44" s="64"/>
      <c r="C44" s="60"/>
      <c r="D44" s="61"/>
      <c r="E44" s="205"/>
      <c r="F44" s="205"/>
    </row>
    <row r="45" spans="1:6" ht="57">
      <c r="A45" s="69" t="s">
        <v>242</v>
      </c>
      <c r="B45" s="64" t="s">
        <v>1235</v>
      </c>
      <c r="C45" s="60" t="s">
        <v>225</v>
      </c>
      <c r="D45" s="61">
        <v>1</v>
      </c>
      <c r="E45" s="206">
        <v>0</v>
      </c>
      <c r="F45" s="205">
        <f>+E45*$D45</f>
        <v>0</v>
      </c>
    </row>
    <row r="46" spans="1:6" ht="14.25">
      <c r="A46" s="69"/>
      <c r="B46" s="64"/>
      <c r="C46" s="60"/>
      <c r="D46" s="61"/>
      <c r="E46" s="205"/>
      <c r="F46" s="205"/>
    </row>
    <row r="47" spans="1:6" ht="85.5">
      <c r="A47" s="69" t="s">
        <v>243</v>
      </c>
      <c r="B47" s="64" t="s">
        <v>1236</v>
      </c>
      <c r="C47" s="60"/>
      <c r="D47" s="99">
        <v>0.05</v>
      </c>
      <c r="E47" s="205"/>
      <c r="F47" s="205">
        <f>SUM(F35:F45)*D47</f>
        <v>0</v>
      </c>
    </row>
    <row r="48" spans="1:6" ht="14.25">
      <c r="A48" s="69"/>
      <c r="B48" s="64"/>
      <c r="C48" s="60"/>
      <c r="D48" s="99"/>
      <c r="E48" s="205"/>
      <c r="F48" s="205"/>
    </row>
    <row r="49" spans="1:6" ht="71.25">
      <c r="A49" s="69" t="s">
        <v>244</v>
      </c>
      <c r="B49" s="64" t="s">
        <v>1237</v>
      </c>
      <c r="C49" s="60" t="s">
        <v>225</v>
      </c>
      <c r="D49" s="61">
        <v>1</v>
      </c>
      <c r="E49" s="206">
        <v>0</v>
      </c>
      <c r="F49" s="205">
        <f>E49*D49</f>
        <v>0</v>
      </c>
    </row>
    <row r="50" spans="1:6" ht="14.25">
      <c r="A50" s="69"/>
      <c r="B50" s="64"/>
      <c r="C50" s="60"/>
      <c r="D50" s="99"/>
      <c r="E50" s="206"/>
      <c r="F50" s="205"/>
    </row>
    <row r="51" spans="1:6" ht="114">
      <c r="A51" s="69" t="s">
        <v>245</v>
      </c>
      <c r="B51" s="76" t="s">
        <v>1238</v>
      </c>
      <c r="C51" s="60" t="s">
        <v>225</v>
      </c>
      <c r="D51" s="102">
        <v>1</v>
      </c>
      <c r="E51" s="206">
        <v>0</v>
      </c>
      <c r="F51" s="205">
        <f>E51*D51</f>
        <v>0</v>
      </c>
    </row>
    <row r="52" spans="1:6" ht="15">
      <c r="A52" s="69"/>
      <c r="B52" s="76" t="s">
        <v>1239</v>
      </c>
      <c r="C52" s="60"/>
      <c r="D52" s="61"/>
      <c r="E52" s="206"/>
      <c r="F52" s="207">
        <f>SUM(F35:F51)</f>
        <v>0</v>
      </c>
    </row>
    <row r="53" spans="1:6" ht="14.25">
      <c r="A53" s="69"/>
      <c r="B53" s="76"/>
      <c r="C53" s="60"/>
      <c r="D53" s="61"/>
      <c r="E53" s="206"/>
      <c r="F53" s="205"/>
    </row>
    <row r="54" spans="1:6" ht="15">
      <c r="A54" s="68" t="s">
        <v>228</v>
      </c>
      <c r="B54" s="76" t="s">
        <v>1226</v>
      </c>
      <c r="C54" s="60"/>
      <c r="D54" s="61"/>
      <c r="E54" s="206"/>
      <c r="F54" s="205"/>
    </row>
    <row r="55" spans="1:6" ht="14.25">
      <c r="A55" s="69"/>
      <c r="B55" s="64"/>
      <c r="C55" s="60"/>
      <c r="D55" s="61"/>
      <c r="E55" s="206"/>
      <c r="F55" s="205"/>
    </row>
    <row r="56" spans="1:6" ht="57">
      <c r="A56" s="69" t="s">
        <v>246</v>
      </c>
      <c r="B56" s="64" t="s">
        <v>1240</v>
      </c>
      <c r="C56" s="60" t="s">
        <v>1130</v>
      </c>
      <c r="D56" s="61">
        <v>15</v>
      </c>
      <c r="E56" s="206">
        <v>0</v>
      </c>
      <c r="F56" s="205">
        <f>+E56*$D56</f>
        <v>0</v>
      </c>
    </row>
    <row r="57" spans="1:6" ht="14.25">
      <c r="A57" s="69"/>
      <c r="B57" s="64"/>
      <c r="C57" s="60"/>
      <c r="D57" s="61"/>
      <c r="E57" s="206"/>
      <c r="F57" s="205"/>
    </row>
    <row r="58" spans="1:6" ht="99.75">
      <c r="A58" s="69" t="s">
        <v>247</v>
      </c>
      <c r="B58" s="64" t="s">
        <v>1241</v>
      </c>
      <c r="C58" s="60" t="s">
        <v>570</v>
      </c>
      <c r="D58" s="61">
        <v>437</v>
      </c>
      <c r="E58" s="206">
        <v>0</v>
      </c>
      <c r="F58" s="205">
        <f>+E58*$D58</f>
        <v>0</v>
      </c>
    </row>
    <row r="59" spans="1:6" ht="14.25">
      <c r="A59" s="69"/>
      <c r="B59" s="76"/>
      <c r="C59" s="60"/>
      <c r="D59" s="61"/>
      <c r="E59" s="206"/>
      <c r="F59" s="205"/>
    </row>
    <row r="60" spans="1:6" ht="128.25">
      <c r="A60" s="69" t="s">
        <v>248</v>
      </c>
      <c r="B60" s="76" t="s">
        <v>1242</v>
      </c>
      <c r="C60" s="60" t="s">
        <v>570</v>
      </c>
      <c r="D60" s="61">
        <v>51</v>
      </c>
      <c r="E60" s="206">
        <v>0</v>
      </c>
      <c r="F60" s="205">
        <f>+E60*$D60</f>
        <v>0</v>
      </c>
    </row>
    <row r="61" spans="1:6" ht="14.25">
      <c r="A61" s="69"/>
      <c r="B61" s="64"/>
      <c r="C61" s="60"/>
      <c r="D61" s="61"/>
      <c r="E61" s="206"/>
      <c r="F61" s="205"/>
    </row>
    <row r="62" spans="1:6" ht="159">
      <c r="A62" s="69" t="s">
        <v>258</v>
      </c>
      <c r="B62" s="76" t="s">
        <v>571</v>
      </c>
      <c r="C62" s="60" t="s">
        <v>572</v>
      </c>
      <c r="D62" s="61">
        <v>1.8</v>
      </c>
      <c r="E62" s="206">
        <v>0</v>
      </c>
      <c r="F62" s="205">
        <f>+E62*$D62</f>
        <v>0</v>
      </c>
    </row>
    <row r="63" spans="1:6" ht="14.25">
      <c r="A63" s="69"/>
      <c r="B63" s="64"/>
      <c r="C63" s="60"/>
      <c r="D63" s="61"/>
      <c r="E63" s="206"/>
      <c r="F63" s="205"/>
    </row>
    <row r="64" spans="1:6" ht="73.5">
      <c r="A64" s="69" t="s">
        <v>249</v>
      </c>
      <c r="B64" s="64" t="s">
        <v>573</v>
      </c>
      <c r="C64" s="60" t="s">
        <v>225</v>
      </c>
      <c r="D64" s="61">
        <v>1</v>
      </c>
      <c r="E64" s="206">
        <v>0</v>
      </c>
      <c r="F64" s="205">
        <f>E64*D64</f>
        <v>0</v>
      </c>
    </row>
    <row r="65" spans="1:6" ht="14.25">
      <c r="A65" s="69"/>
      <c r="B65" s="64"/>
      <c r="C65" s="60"/>
      <c r="D65" s="61"/>
      <c r="E65" s="206"/>
      <c r="F65" s="205"/>
    </row>
    <row r="66" spans="1:6" ht="85.5">
      <c r="A66" s="69" t="s">
        <v>257</v>
      </c>
      <c r="B66" s="64" t="s">
        <v>1243</v>
      </c>
      <c r="C66" s="60"/>
      <c r="D66" s="61">
        <v>0.05</v>
      </c>
      <c r="E66" s="206"/>
      <c r="F66" s="205">
        <f>SUM(F56:F64)*D66</f>
        <v>0</v>
      </c>
    </row>
    <row r="67" spans="1:6" ht="15">
      <c r="A67" s="69"/>
      <c r="B67" s="74" t="s">
        <v>1244</v>
      </c>
      <c r="C67" s="60"/>
      <c r="D67" s="61"/>
      <c r="E67" s="206"/>
      <c r="F67" s="207">
        <f>SUM(F56:F66)</f>
        <v>0</v>
      </c>
    </row>
    <row r="68" spans="1:6" ht="14.25">
      <c r="A68" s="69"/>
      <c r="B68" s="64"/>
      <c r="C68" s="60"/>
      <c r="D68" s="61"/>
      <c r="E68" s="206"/>
      <c r="F68" s="205"/>
    </row>
    <row r="69" spans="1:6" ht="15">
      <c r="A69" s="68" t="s">
        <v>229</v>
      </c>
      <c r="B69" s="74" t="s">
        <v>1245</v>
      </c>
      <c r="C69" s="60"/>
      <c r="D69" s="61"/>
      <c r="E69" s="206"/>
      <c r="F69" s="205"/>
    </row>
    <row r="70" spans="1:6" ht="57">
      <c r="A70" s="69" t="s">
        <v>259</v>
      </c>
      <c r="B70" s="64" t="s">
        <v>1246</v>
      </c>
      <c r="C70" s="60"/>
      <c r="D70" s="61"/>
      <c r="E70" s="206"/>
      <c r="F70" s="205"/>
    </row>
    <row r="71" spans="1:6" ht="16.5">
      <c r="A71" s="69"/>
      <c r="B71" s="64" t="s">
        <v>1247</v>
      </c>
      <c r="C71" s="60" t="s">
        <v>572</v>
      </c>
      <c r="D71" s="61">
        <v>219</v>
      </c>
      <c r="E71" s="206">
        <v>0</v>
      </c>
      <c r="F71" s="205">
        <f>+E71*$D71</f>
        <v>0</v>
      </c>
    </row>
    <row r="72" spans="1:6" ht="16.5">
      <c r="A72" s="69"/>
      <c r="B72" s="64" t="s">
        <v>1248</v>
      </c>
      <c r="C72" s="60" t="s">
        <v>572</v>
      </c>
      <c r="D72" s="61">
        <v>24.5</v>
      </c>
      <c r="E72" s="206">
        <v>0</v>
      </c>
      <c r="F72" s="205">
        <f>+E72*$D72</f>
        <v>0</v>
      </c>
    </row>
    <row r="73" spans="1:6" ht="14.25">
      <c r="A73" s="69"/>
      <c r="B73" s="64"/>
      <c r="C73" s="60"/>
      <c r="D73" s="61"/>
      <c r="E73" s="206"/>
      <c r="F73" s="205"/>
    </row>
    <row r="74" spans="1:6" ht="85.5">
      <c r="A74" s="69" t="s">
        <v>260</v>
      </c>
      <c r="B74" s="64" t="s">
        <v>1249</v>
      </c>
      <c r="C74" s="60"/>
      <c r="D74" s="61"/>
      <c r="E74" s="206"/>
      <c r="F74" s="205"/>
    </row>
    <row r="75" spans="1:6" ht="16.5">
      <c r="A75" s="69"/>
      <c r="B75" s="64" t="s">
        <v>1250</v>
      </c>
      <c r="C75" s="60" t="s">
        <v>572</v>
      </c>
      <c r="D75" s="61">
        <v>6</v>
      </c>
      <c r="E75" s="206">
        <v>0</v>
      </c>
      <c r="F75" s="205">
        <f>+E75*$D75</f>
        <v>0</v>
      </c>
    </row>
    <row r="76" spans="1:6" ht="16.5">
      <c r="A76" s="69"/>
      <c r="B76" s="64" t="s">
        <v>1251</v>
      </c>
      <c r="C76" s="60" t="s">
        <v>572</v>
      </c>
      <c r="D76" s="61">
        <v>9</v>
      </c>
      <c r="E76" s="206">
        <v>0</v>
      </c>
      <c r="F76" s="205">
        <f>+E76*$D76</f>
        <v>0</v>
      </c>
    </row>
    <row r="77" spans="1:6" ht="14.25">
      <c r="A77" s="69"/>
      <c r="B77" s="64"/>
      <c r="C77" s="60"/>
      <c r="D77" s="61"/>
      <c r="E77" s="206"/>
      <c r="F77" s="205"/>
    </row>
    <row r="78" spans="1:6" ht="57">
      <c r="A78" s="69" t="s">
        <v>261</v>
      </c>
      <c r="B78" s="64" t="s">
        <v>1252</v>
      </c>
      <c r="C78" s="60" t="s">
        <v>570</v>
      </c>
      <c r="D78" s="62">
        <f>463</f>
        <v>463</v>
      </c>
      <c r="E78" s="206">
        <v>0</v>
      </c>
      <c r="F78" s="205">
        <f>+E78*$D78</f>
        <v>0</v>
      </c>
    </row>
    <row r="79" spans="1:6" ht="14.25">
      <c r="A79" s="69"/>
      <c r="B79" s="64"/>
      <c r="C79" s="60"/>
      <c r="D79" s="61"/>
      <c r="E79" s="206"/>
      <c r="F79" s="205"/>
    </row>
    <row r="80" spans="1:6" ht="85.5">
      <c r="A80" s="69" t="s">
        <v>262</v>
      </c>
      <c r="B80" s="64" t="s">
        <v>1253</v>
      </c>
      <c r="C80" s="60" t="s">
        <v>572</v>
      </c>
      <c r="D80" s="61">
        <v>12.4</v>
      </c>
      <c r="E80" s="206">
        <v>0</v>
      </c>
      <c r="F80" s="205">
        <f>+E80*$D80</f>
        <v>0</v>
      </c>
    </row>
    <row r="81" spans="1:6" ht="14.25">
      <c r="A81" s="69"/>
      <c r="B81" s="64"/>
      <c r="C81" s="60"/>
      <c r="D81" s="61"/>
      <c r="E81" s="206"/>
      <c r="F81" s="205"/>
    </row>
    <row r="82" spans="1:6" ht="85.5">
      <c r="A82" s="69" t="s">
        <v>263</v>
      </c>
      <c r="B82" s="64" t="s">
        <v>1254</v>
      </c>
      <c r="C82" s="60" t="s">
        <v>572</v>
      </c>
      <c r="D82" s="61">
        <f>ROUND(0.2*D78*1.02,1)</f>
        <v>94.5</v>
      </c>
      <c r="E82" s="206">
        <v>0</v>
      </c>
      <c r="F82" s="205">
        <f>+E82*$D82</f>
        <v>0</v>
      </c>
    </row>
    <row r="83" spans="1:6" ht="14.25">
      <c r="A83" s="69"/>
      <c r="B83" s="64"/>
      <c r="C83" s="60"/>
      <c r="D83" s="61"/>
      <c r="E83" s="206"/>
      <c r="F83" s="205"/>
    </row>
    <row r="84" spans="1:6" ht="85.5">
      <c r="A84" s="69" t="s">
        <v>264</v>
      </c>
      <c r="B84" s="64" t="s">
        <v>1255</v>
      </c>
      <c r="C84" s="60" t="s">
        <v>570</v>
      </c>
      <c r="D84" s="61">
        <f>D78</f>
        <v>463</v>
      </c>
      <c r="E84" s="206">
        <v>0</v>
      </c>
      <c r="F84" s="205">
        <f>+E84*$D84</f>
        <v>0</v>
      </c>
    </row>
    <row r="85" spans="1:8" ht="15">
      <c r="A85" s="69"/>
      <c r="B85" s="74" t="s">
        <v>1256</v>
      </c>
      <c r="C85" s="60"/>
      <c r="D85" s="61"/>
      <c r="E85" s="206"/>
      <c r="F85" s="207">
        <f>SUM(F71:F84)</f>
        <v>0</v>
      </c>
      <c r="H85" s="195"/>
    </row>
    <row r="86" spans="1:6" ht="14.25">
      <c r="A86" s="69"/>
      <c r="B86" s="64"/>
      <c r="C86" s="60"/>
      <c r="D86" s="61"/>
      <c r="E86" s="206"/>
      <c r="F86" s="205"/>
    </row>
    <row r="87" spans="1:6" ht="15">
      <c r="A87" s="68" t="s">
        <v>234</v>
      </c>
      <c r="B87" s="74" t="s">
        <v>1227</v>
      </c>
      <c r="C87" s="60"/>
      <c r="D87" s="61"/>
      <c r="E87" s="206"/>
      <c r="F87" s="205"/>
    </row>
    <row r="88" spans="1:6" ht="14.25">
      <c r="A88" s="69"/>
      <c r="B88" s="64"/>
      <c r="C88" s="60"/>
      <c r="D88" s="61"/>
      <c r="E88" s="206"/>
      <c r="F88" s="205"/>
    </row>
    <row r="89" spans="1:6" ht="42.75">
      <c r="A89" s="69" t="s">
        <v>275</v>
      </c>
      <c r="B89" s="64" t="s">
        <v>1257</v>
      </c>
      <c r="C89" s="60"/>
      <c r="D89" s="61"/>
      <c r="E89" s="206"/>
      <c r="F89" s="205"/>
    </row>
    <row r="90" spans="1:6" ht="228">
      <c r="A90" s="69"/>
      <c r="B90" s="76" t="s">
        <v>1258</v>
      </c>
      <c r="C90" s="60" t="s">
        <v>572</v>
      </c>
      <c r="D90" s="61">
        <f>ROUND(0.15*D78*1.02,1)</f>
        <v>70.8</v>
      </c>
      <c r="E90" s="206">
        <v>0</v>
      </c>
      <c r="F90" s="205">
        <f>+E90*$D90</f>
        <v>0</v>
      </c>
    </row>
    <row r="91" spans="1:6" ht="14.25">
      <c r="A91" s="69"/>
      <c r="B91" s="64"/>
      <c r="C91" s="60"/>
      <c r="D91" s="61"/>
      <c r="E91" s="206"/>
      <c r="F91" s="205"/>
    </row>
    <row r="92" spans="1:6" ht="128.25">
      <c r="A92" s="69" t="s">
        <v>276</v>
      </c>
      <c r="B92" s="76" t="s">
        <v>1259</v>
      </c>
      <c r="C92" s="60" t="s">
        <v>570</v>
      </c>
      <c r="D92" s="61">
        <v>90</v>
      </c>
      <c r="E92" s="206">
        <v>0</v>
      </c>
      <c r="F92" s="205">
        <f>+E92*$D92</f>
        <v>0</v>
      </c>
    </row>
    <row r="93" spans="1:6" ht="14.25">
      <c r="A93" s="69"/>
      <c r="B93" s="64"/>
      <c r="C93" s="60"/>
      <c r="D93" s="61"/>
      <c r="E93" s="206"/>
      <c r="F93" s="205"/>
    </row>
    <row r="94" spans="1:6" ht="128.25">
      <c r="A94" s="69" t="s">
        <v>277</v>
      </c>
      <c r="B94" s="76" t="s">
        <v>417</v>
      </c>
      <c r="C94" s="60" t="s">
        <v>570</v>
      </c>
      <c r="D94" s="61">
        <v>8.6</v>
      </c>
      <c r="E94" s="206">
        <v>0</v>
      </c>
      <c r="F94" s="205">
        <f>+E94*$D94</f>
        <v>0</v>
      </c>
    </row>
    <row r="95" spans="1:6" ht="14.25">
      <c r="A95" s="69"/>
      <c r="B95" s="76"/>
      <c r="C95" s="60"/>
      <c r="D95" s="61"/>
      <c r="E95" s="206"/>
      <c r="F95" s="205"/>
    </row>
    <row r="96" spans="1:6" ht="185.25">
      <c r="A96" s="69" t="s">
        <v>278</v>
      </c>
      <c r="B96" s="65" t="s">
        <v>415</v>
      </c>
      <c r="C96" s="60" t="s">
        <v>570</v>
      </c>
      <c r="D96" s="61">
        <v>39.6</v>
      </c>
      <c r="E96" s="206">
        <v>0</v>
      </c>
      <c r="F96" s="205">
        <f>+E96*$D96</f>
        <v>0</v>
      </c>
    </row>
    <row r="97" spans="1:6" ht="14.25">
      <c r="A97" s="69"/>
      <c r="B97" s="76"/>
      <c r="C97" s="60"/>
      <c r="D97" s="61"/>
      <c r="E97" s="206"/>
      <c r="F97" s="205"/>
    </row>
    <row r="98" spans="1:6" ht="173.25">
      <c r="A98" s="69" t="s">
        <v>279</v>
      </c>
      <c r="B98" s="76" t="s">
        <v>416</v>
      </c>
      <c r="C98" s="60" t="s">
        <v>225</v>
      </c>
      <c r="D98" s="61">
        <v>1</v>
      </c>
      <c r="E98" s="206">
        <v>0</v>
      </c>
      <c r="F98" s="205">
        <f>+E98*$D98</f>
        <v>0</v>
      </c>
    </row>
    <row r="99" spans="1:6" ht="14.25">
      <c r="A99" s="69"/>
      <c r="B99" s="64"/>
      <c r="C99" s="60"/>
      <c r="D99" s="61"/>
      <c r="E99" s="206"/>
      <c r="F99" s="205"/>
    </row>
    <row r="100" spans="1:6" ht="99.75">
      <c r="A100" s="69" t="s">
        <v>280</v>
      </c>
      <c r="B100" s="64" t="s">
        <v>418</v>
      </c>
      <c r="C100" s="60" t="s">
        <v>570</v>
      </c>
      <c r="D100" s="61">
        <v>309.3</v>
      </c>
      <c r="E100" s="206">
        <v>0</v>
      </c>
      <c r="F100" s="205">
        <f>+E100*$D100</f>
        <v>0</v>
      </c>
    </row>
    <row r="101" spans="1:6" ht="14.25">
      <c r="A101" s="69"/>
      <c r="B101" s="64"/>
      <c r="C101" s="60"/>
      <c r="D101" s="61"/>
      <c r="E101" s="206"/>
      <c r="F101" s="205"/>
    </row>
    <row r="102" spans="1:6" ht="28.5">
      <c r="A102" s="69" t="s">
        <v>281</v>
      </c>
      <c r="B102" s="64" t="s">
        <v>1263</v>
      </c>
      <c r="C102" s="60" t="s">
        <v>1130</v>
      </c>
      <c r="D102" s="61">
        <v>173</v>
      </c>
      <c r="E102" s="206">
        <v>0</v>
      </c>
      <c r="F102" s="205">
        <f>+E102*$D102</f>
        <v>0</v>
      </c>
    </row>
    <row r="103" spans="1:6" ht="14.25">
      <c r="A103" s="69"/>
      <c r="B103" s="76"/>
      <c r="C103" s="60"/>
      <c r="D103" s="61"/>
      <c r="E103" s="206"/>
      <c r="F103" s="205"/>
    </row>
    <row r="104" spans="1:6" ht="128.25">
      <c r="A104" s="69" t="s">
        <v>282</v>
      </c>
      <c r="B104" s="76" t="s">
        <v>559</v>
      </c>
      <c r="C104" s="60" t="s">
        <v>570</v>
      </c>
      <c r="D104" s="61">
        <f>ROUND(D102*0.3,0)</f>
        <v>52</v>
      </c>
      <c r="E104" s="206">
        <v>0</v>
      </c>
      <c r="F104" s="205">
        <f>+E104*$D104</f>
        <v>0</v>
      </c>
    </row>
    <row r="105" spans="1:6" ht="15">
      <c r="A105" s="69"/>
      <c r="B105" s="74" t="s">
        <v>1227</v>
      </c>
      <c r="C105" s="60"/>
      <c r="D105" s="61"/>
      <c r="E105" s="206"/>
      <c r="F105" s="207">
        <f>SUM(F88:F104)</f>
        <v>0</v>
      </c>
    </row>
    <row r="106" spans="1:6" ht="15">
      <c r="A106" s="69"/>
      <c r="B106" s="74"/>
      <c r="C106" s="60"/>
      <c r="D106" s="61"/>
      <c r="E106" s="206"/>
      <c r="F106" s="207"/>
    </row>
    <row r="107" spans="1:6" ht="15">
      <c r="A107" s="68" t="s">
        <v>235</v>
      </c>
      <c r="B107" s="74" t="s">
        <v>1228</v>
      </c>
      <c r="C107" s="60"/>
      <c r="D107" s="61"/>
      <c r="E107" s="206"/>
      <c r="F107" s="207"/>
    </row>
    <row r="108" spans="1:6" ht="15">
      <c r="A108" s="69"/>
      <c r="B108" s="74"/>
      <c r="C108" s="60"/>
      <c r="D108" s="61"/>
      <c r="E108" s="206"/>
      <c r="F108" s="207"/>
    </row>
    <row r="109" spans="1:6" ht="28.5">
      <c r="A109" s="69" t="s">
        <v>283</v>
      </c>
      <c r="B109" s="64" t="s">
        <v>560</v>
      </c>
      <c r="C109" s="60" t="s">
        <v>224</v>
      </c>
      <c r="D109" s="61">
        <v>0</v>
      </c>
      <c r="E109" s="206">
        <v>0</v>
      </c>
      <c r="F109" s="205">
        <f>+E109*$D109</f>
        <v>0</v>
      </c>
    </row>
    <row r="110" spans="1:6" ht="15">
      <c r="A110" s="69"/>
      <c r="B110" s="74"/>
      <c r="C110" s="60"/>
      <c r="D110" s="61"/>
      <c r="E110" s="206"/>
      <c r="F110" s="205"/>
    </row>
    <row r="111" spans="1:6" ht="57">
      <c r="A111" s="69" t="s">
        <v>284</v>
      </c>
      <c r="B111" s="64" t="s">
        <v>561</v>
      </c>
      <c r="C111" s="72" t="s">
        <v>570</v>
      </c>
      <c r="D111" s="61">
        <v>0</v>
      </c>
      <c r="E111" s="206">
        <v>0</v>
      </c>
      <c r="F111" s="205">
        <f>+E111*$D111</f>
        <v>0</v>
      </c>
    </row>
    <row r="112" spans="1:6" ht="14.25">
      <c r="A112" s="69"/>
      <c r="B112" s="64"/>
      <c r="C112" s="60"/>
      <c r="D112" s="61"/>
      <c r="E112" s="206"/>
      <c r="F112" s="205"/>
    </row>
    <row r="113" spans="1:6" ht="71.25">
      <c r="A113" s="69" t="s">
        <v>285</v>
      </c>
      <c r="B113" s="64" t="s">
        <v>562</v>
      </c>
      <c r="C113" s="72" t="s">
        <v>570</v>
      </c>
      <c r="D113" s="61">
        <v>0</v>
      </c>
      <c r="E113" s="206">
        <v>0</v>
      </c>
      <c r="F113" s="205">
        <f>+E113*$D113</f>
        <v>0</v>
      </c>
    </row>
    <row r="114" spans="1:6" ht="15">
      <c r="A114" s="69"/>
      <c r="B114" s="74"/>
      <c r="C114" s="60"/>
      <c r="D114" s="61"/>
      <c r="E114" s="206"/>
      <c r="F114" s="205"/>
    </row>
    <row r="115" spans="1:6" ht="45">
      <c r="A115" s="69" t="s">
        <v>286</v>
      </c>
      <c r="B115" s="64" t="s">
        <v>574</v>
      </c>
      <c r="C115" s="72" t="s">
        <v>572</v>
      </c>
      <c r="D115" s="61">
        <v>0</v>
      </c>
      <c r="E115" s="206">
        <v>0</v>
      </c>
      <c r="F115" s="205">
        <f>+E115*$D115</f>
        <v>0</v>
      </c>
    </row>
    <row r="116" spans="1:6" ht="14.25">
      <c r="A116" s="69"/>
      <c r="B116" s="64"/>
      <c r="C116" s="60"/>
      <c r="D116" s="61"/>
      <c r="E116" s="206"/>
      <c r="F116" s="205"/>
    </row>
    <row r="117" spans="1:6" ht="45">
      <c r="A117" s="69" t="s">
        <v>287</v>
      </c>
      <c r="B117" s="64" t="s">
        <v>575</v>
      </c>
      <c r="C117" s="72" t="s">
        <v>572</v>
      </c>
      <c r="D117" s="61">
        <v>0</v>
      </c>
      <c r="E117" s="206">
        <v>0</v>
      </c>
      <c r="F117" s="205">
        <f>+E117*$D117</f>
        <v>0</v>
      </c>
    </row>
    <row r="118" spans="1:6" ht="14.25">
      <c r="A118" s="69"/>
      <c r="B118" s="64"/>
      <c r="C118" s="60"/>
      <c r="D118" s="61"/>
      <c r="E118" s="206"/>
      <c r="F118" s="205"/>
    </row>
    <row r="119" spans="1:6" ht="45">
      <c r="A119" s="69" t="s">
        <v>288</v>
      </c>
      <c r="B119" s="64" t="s">
        <v>576</v>
      </c>
      <c r="C119" s="72" t="s">
        <v>572</v>
      </c>
      <c r="D119" s="61">
        <v>0</v>
      </c>
      <c r="E119" s="206">
        <v>0</v>
      </c>
      <c r="F119" s="205">
        <f>+E119*$D119</f>
        <v>0</v>
      </c>
    </row>
    <row r="120" spans="1:6" ht="14.25">
      <c r="A120" s="69"/>
      <c r="B120" s="64"/>
      <c r="C120" s="60"/>
      <c r="D120" s="61"/>
      <c r="E120" s="206"/>
      <c r="F120" s="205"/>
    </row>
    <row r="121" spans="1:6" ht="28.5">
      <c r="A121" s="69" t="s">
        <v>289</v>
      </c>
      <c r="B121" s="64" t="s">
        <v>563</v>
      </c>
      <c r="C121" s="60" t="s">
        <v>564</v>
      </c>
      <c r="D121" s="61">
        <v>0</v>
      </c>
      <c r="E121" s="206">
        <v>0</v>
      </c>
      <c r="F121" s="205">
        <f>+E121*$D121</f>
        <v>0</v>
      </c>
    </row>
    <row r="122" spans="1:6" ht="14.25">
      <c r="A122" s="69"/>
      <c r="B122" s="64"/>
      <c r="C122" s="60"/>
      <c r="D122" s="61"/>
      <c r="E122" s="206"/>
      <c r="F122" s="205"/>
    </row>
    <row r="123" spans="1:6" ht="85.5">
      <c r="A123" s="69" t="s">
        <v>290</v>
      </c>
      <c r="B123" s="64" t="s">
        <v>565</v>
      </c>
      <c r="C123" s="60" t="s">
        <v>572</v>
      </c>
      <c r="D123" s="61">
        <v>0</v>
      </c>
      <c r="E123" s="206">
        <v>0</v>
      </c>
      <c r="F123" s="205">
        <f>+E123*$D123</f>
        <v>0</v>
      </c>
    </row>
    <row r="124" spans="1:6" ht="30">
      <c r="A124" s="69"/>
      <c r="B124" s="74" t="s">
        <v>566</v>
      </c>
      <c r="C124" s="60"/>
      <c r="D124" s="61"/>
      <c r="E124" s="206"/>
      <c r="F124" s="207">
        <f>SUM(F109:F123)</f>
        <v>0</v>
      </c>
    </row>
    <row r="125" spans="1:6" ht="15">
      <c r="A125" s="69"/>
      <c r="B125" s="74"/>
      <c r="C125" s="60"/>
      <c r="D125" s="61"/>
      <c r="E125" s="206"/>
      <c r="F125" s="205"/>
    </row>
    <row r="126" spans="1:6" ht="15">
      <c r="A126" s="68" t="s">
        <v>236</v>
      </c>
      <c r="B126" s="74" t="s">
        <v>1229</v>
      </c>
      <c r="C126" s="60"/>
      <c r="D126" s="61"/>
      <c r="E126" s="206"/>
      <c r="F126" s="205"/>
    </row>
    <row r="127" spans="1:6" ht="14.25">
      <c r="A127" s="69"/>
      <c r="B127" s="71"/>
      <c r="C127" s="60"/>
      <c r="D127" s="61"/>
      <c r="E127" s="206"/>
      <c r="F127" s="205"/>
    </row>
    <row r="128" spans="1:6" ht="28.5">
      <c r="A128" s="69" t="s">
        <v>222</v>
      </c>
      <c r="B128" s="64" t="s">
        <v>567</v>
      </c>
      <c r="C128" s="60" t="s">
        <v>224</v>
      </c>
      <c r="D128" s="61">
        <v>0</v>
      </c>
      <c r="E128" s="206">
        <v>0</v>
      </c>
      <c r="F128" s="205">
        <f>+E128*$D128</f>
        <v>0</v>
      </c>
    </row>
    <row r="129" spans="1:6" ht="14.25">
      <c r="A129" s="69"/>
      <c r="B129" s="71"/>
      <c r="C129" s="60"/>
      <c r="D129" s="61"/>
      <c r="E129" s="206"/>
      <c r="F129" s="205"/>
    </row>
    <row r="130" spans="1:6" ht="250.5" customHeight="1">
      <c r="A130" s="69" t="s">
        <v>223</v>
      </c>
      <c r="B130" s="65" t="s">
        <v>413</v>
      </c>
      <c r="C130" s="60" t="s">
        <v>1130</v>
      </c>
      <c r="D130" s="61">
        <v>0</v>
      </c>
      <c r="E130" s="206">
        <v>0</v>
      </c>
      <c r="F130" s="205">
        <f>+E130*$D130</f>
        <v>0</v>
      </c>
    </row>
    <row r="131" spans="1:6" ht="14.25">
      <c r="A131" s="69"/>
      <c r="B131" s="64"/>
      <c r="C131" s="60"/>
      <c r="D131" s="61"/>
      <c r="E131" s="206"/>
      <c r="F131" s="205"/>
    </row>
    <row r="132" spans="1:6" ht="15">
      <c r="A132" s="69"/>
      <c r="B132" s="74" t="s">
        <v>568</v>
      </c>
      <c r="C132" s="60"/>
      <c r="D132" s="61"/>
      <c r="E132" s="205"/>
      <c r="F132" s="207">
        <f>SUM(F127:F131)</f>
        <v>0</v>
      </c>
    </row>
    <row r="136" spans="1:2" ht="15.75">
      <c r="A136" s="103">
        <v>2</v>
      </c>
      <c r="B136" s="52" t="s">
        <v>1213</v>
      </c>
    </row>
    <row r="138" spans="1:6" ht="15">
      <c r="A138" s="105" t="s">
        <v>1132</v>
      </c>
      <c r="B138" s="74" t="s">
        <v>1225</v>
      </c>
      <c r="C138" s="104"/>
      <c r="D138" s="58"/>
      <c r="E138" s="203"/>
      <c r="F138" s="203">
        <f>F167</f>
        <v>0</v>
      </c>
    </row>
    <row r="139" spans="1:6" ht="15">
      <c r="A139" s="105" t="s">
        <v>592</v>
      </c>
      <c r="B139" s="74" t="s">
        <v>1226</v>
      </c>
      <c r="C139" s="104"/>
      <c r="D139" s="58"/>
      <c r="E139" s="203"/>
      <c r="F139" s="203">
        <f>F185</f>
        <v>0</v>
      </c>
    </row>
    <row r="140" spans="1:6" ht="15">
      <c r="A140" s="105" t="s">
        <v>593</v>
      </c>
      <c r="B140" s="74" t="str">
        <f>B187</f>
        <v>ZEMELJSKA DELA</v>
      </c>
      <c r="C140" s="104"/>
      <c r="D140" s="58"/>
      <c r="E140" s="203"/>
      <c r="F140" s="203">
        <f>F200</f>
        <v>0</v>
      </c>
    </row>
    <row r="141" spans="1:6" ht="15">
      <c r="A141" s="105" t="s">
        <v>594</v>
      </c>
      <c r="B141" s="74" t="s">
        <v>1227</v>
      </c>
      <c r="C141" s="104"/>
      <c r="D141" s="58"/>
      <c r="E141" s="203"/>
      <c r="F141" s="203">
        <f>F221</f>
        <v>0</v>
      </c>
    </row>
    <row r="142" spans="1:6" ht="15">
      <c r="A142" s="105" t="s">
        <v>595</v>
      </c>
      <c r="B142" s="74" t="s">
        <v>1228</v>
      </c>
      <c r="C142" s="104"/>
      <c r="D142" s="58"/>
      <c r="E142" s="203"/>
      <c r="F142" s="203">
        <f>F253</f>
        <v>0</v>
      </c>
    </row>
    <row r="143" spans="1:6" ht="15">
      <c r="A143" s="105" t="s">
        <v>596</v>
      </c>
      <c r="B143" s="74" t="s">
        <v>1229</v>
      </c>
      <c r="C143" s="104"/>
      <c r="D143" s="58"/>
      <c r="E143" s="203"/>
      <c r="F143" s="203">
        <f>F267</f>
        <v>0</v>
      </c>
    </row>
    <row r="144" spans="1:6" ht="15">
      <c r="A144" s="98"/>
      <c r="B144" s="74"/>
      <c r="C144" s="104"/>
      <c r="D144" s="58"/>
      <c r="E144" s="203"/>
      <c r="F144" s="203"/>
    </row>
    <row r="145" spans="1:6" ht="15">
      <c r="A145" s="98"/>
      <c r="B145" s="74" t="s">
        <v>1131</v>
      </c>
      <c r="C145" s="104"/>
      <c r="D145" s="58"/>
      <c r="E145" s="203"/>
      <c r="F145" s="203">
        <f>SUM(F138:F144)</f>
        <v>0</v>
      </c>
    </row>
    <row r="146" spans="1:6" ht="15">
      <c r="A146" s="98"/>
      <c r="B146" s="74"/>
      <c r="C146" s="104"/>
      <c r="D146" s="58"/>
      <c r="E146" s="203"/>
      <c r="F146" s="203"/>
    </row>
    <row r="147" spans="1:6" ht="15">
      <c r="A147" s="68" t="s">
        <v>1132</v>
      </c>
      <c r="B147" s="74" t="s">
        <v>1225</v>
      </c>
      <c r="C147" s="60"/>
      <c r="D147" s="61"/>
      <c r="E147" s="205"/>
      <c r="F147" s="205"/>
    </row>
    <row r="148" spans="1:6" ht="14.25">
      <c r="A148" s="69"/>
      <c r="B148" s="64"/>
      <c r="C148" s="60"/>
      <c r="D148" s="61"/>
      <c r="E148" s="206"/>
      <c r="F148" s="205"/>
    </row>
    <row r="149" spans="1:6" ht="99.75">
      <c r="A149" s="69" t="s">
        <v>1133</v>
      </c>
      <c r="B149" s="65" t="s">
        <v>1231</v>
      </c>
      <c r="C149" s="60" t="s">
        <v>225</v>
      </c>
      <c r="D149" s="61">
        <v>1</v>
      </c>
      <c r="E149" s="206">
        <v>0</v>
      </c>
      <c r="F149" s="205">
        <f>+E149*$D149</f>
        <v>0</v>
      </c>
    </row>
    <row r="150" spans="1:6" ht="15">
      <c r="A150" s="69"/>
      <c r="B150" s="74"/>
      <c r="C150" s="60"/>
      <c r="D150" s="61"/>
      <c r="E150" s="205"/>
      <c r="F150" s="205"/>
    </row>
    <row r="151" spans="1:6" ht="287.25">
      <c r="A151" s="69" t="s">
        <v>1134</v>
      </c>
      <c r="B151" s="65" t="s">
        <v>588</v>
      </c>
      <c r="C151" s="60" t="s">
        <v>225</v>
      </c>
      <c r="D151" s="61">
        <v>1</v>
      </c>
      <c r="E151" s="206">
        <v>0</v>
      </c>
      <c r="F151" s="205">
        <f>+E151*$D151</f>
        <v>0</v>
      </c>
    </row>
    <row r="152" spans="1:6" ht="15">
      <c r="A152" s="69"/>
      <c r="B152" s="74"/>
      <c r="C152" s="60"/>
      <c r="D152" s="61"/>
      <c r="E152" s="206"/>
      <c r="F152" s="205"/>
    </row>
    <row r="153" spans="1:6" ht="256.5">
      <c r="A153" s="69" t="s">
        <v>1135</v>
      </c>
      <c r="B153" s="76" t="s">
        <v>1232</v>
      </c>
      <c r="C153" s="60" t="s">
        <v>225</v>
      </c>
      <c r="D153" s="61">
        <v>1</v>
      </c>
      <c r="E153" s="206">
        <v>0</v>
      </c>
      <c r="F153" s="205">
        <f>+E153*$D153</f>
        <v>0</v>
      </c>
    </row>
    <row r="154" spans="1:6" ht="15">
      <c r="A154" s="69"/>
      <c r="B154" s="74"/>
      <c r="C154" s="60"/>
      <c r="D154" s="61"/>
      <c r="E154" s="205"/>
      <c r="F154" s="205"/>
    </row>
    <row r="155" spans="1:6" ht="156.75">
      <c r="A155" s="69" t="s">
        <v>1136</v>
      </c>
      <c r="B155" s="76" t="s">
        <v>1233</v>
      </c>
      <c r="C155" s="60" t="s">
        <v>225</v>
      </c>
      <c r="D155" s="61">
        <v>1</v>
      </c>
      <c r="E155" s="206">
        <v>0</v>
      </c>
      <c r="F155" s="205">
        <f>+E155*$D155</f>
        <v>0</v>
      </c>
    </row>
    <row r="156" spans="1:6" ht="14.25">
      <c r="A156" s="69"/>
      <c r="B156" s="64"/>
      <c r="C156" s="60"/>
      <c r="D156" s="61"/>
      <c r="E156" s="205"/>
      <c r="F156" s="205"/>
    </row>
    <row r="157" spans="1:6" ht="242.25">
      <c r="A157" s="69" t="s">
        <v>1137</v>
      </c>
      <c r="B157" s="76" t="s">
        <v>1234</v>
      </c>
      <c r="C157" s="60" t="s">
        <v>225</v>
      </c>
      <c r="D157" s="61">
        <v>1</v>
      </c>
      <c r="E157" s="206">
        <v>0</v>
      </c>
      <c r="F157" s="205">
        <f>+E157*$D157</f>
        <v>0</v>
      </c>
    </row>
    <row r="158" spans="1:6" ht="14.25">
      <c r="A158" s="69"/>
      <c r="B158" s="64"/>
      <c r="C158" s="60"/>
      <c r="D158" s="61"/>
      <c r="E158" s="205"/>
      <c r="F158" s="205"/>
    </row>
    <row r="159" spans="1:6" ht="57">
      <c r="A159" s="69" t="s">
        <v>1138</v>
      </c>
      <c r="B159" s="64" t="s">
        <v>1235</v>
      </c>
      <c r="C159" s="60" t="s">
        <v>225</v>
      </c>
      <c r="D159" s="61">
        <v>1</v>
      </c>
      <c r="E159" s="206">
        <v>0</v>
      </c>
      <c r="F159" s="205">
        <f>+E159*$D159</f>
        <v>0</v>
      </c>
    </row>
    <row r="160" spans="1:6" ht="14.25">
      <c r="A160" s="69"/>
      <c r="B160" s="64"/>
      <c r="C160" s="60"/>
      <c r="D160" s="61"/>
      <c r="E160" s="205"/>
      <c r="F160" s="205"/>
    </row>
    <row r="161" spans="1:6" ht="85.5">
      <c r="A161" s="69" t="s">
        <v>1139</v>
      </c>
      <c r="B161" s="64" t="s">
        <v>1236</v>
      </c>
      <c r="C161" s="60"/>
      <c r="D161" s="99">
        <v>0.05</v>
      </c>
      <c r="E161" s="205"/>
      <c r="F161" s="205">
        <f>SUM(F149:F159)*D161</f>
        <v>0</v>
      </c>
    </row>
    <row r="162" spans="1:6" ht="14.25">
      <c r="A162" s="69"/>
      <c r="B162" s="64"/>
      <c r="C162" s="60"/>
      <c r="D162" s="99"/>
      <c r="E162" s="205"/>
      <c r="F162" s="205"/>
    </row>
    <row r="163" spans="1:6" ht="71.25">
      <c r="A163" s="69" t="s">
        <v>1140</v>
      </c>
      <c r="B163" s="64" t="s">
        <v>1237</v>
      </c>
      <c r="C163" s="60" t="s">
        <v>225</v>
      </c>
      <c r="D163" s="61">
        <v>1</v>
      </c>
      <c r="E163" s="206">
        <v>0</v>
      </c>
      <c r="F163" s="205">
        <f>E163*D163</f>
        <v>0</v>
      </c>
    </row>
    <row r="164" spans="1:6" ht="14.25">
      <c r="A164" s="69"/>
      <c r="B164" s="64"/>
      <c r="C164" s="60"/>
      <c r="D164" s="99"/>
      <c r="E164" s="206"/>
      <c r="F164" s="205"/>
    </row>
    <row r="165" spans="1:6" ht="114">
      <c r="A165" s="69" t="s">
        <v>1141</v>
      </c>
      <c r="B165" s="76" t="s">
        <v>1238</v>
      </c>
      <c r="C165" s="60" t="s">
        <v>225</v>
      </c>
      <c r="D165" s="102">
        <v>1</v>
      </c>
      <c r="E165" s="206">
        <v>0</v>
      </c>
      <c r="F165" s="205">
        <f>E165*D165</f>
        <v>0</v>
      </c>
    </row>
    <row r="166" spans="1:6" ht="14.25">
      <c r="A166" s="69"/>
      <c r="B166" s="76"/>
      <c r="C166" s="60"/>
      <c r="D166" s="102"/>
      <c r="E166" s="206"/>
      <c r="F166" s="205"/>
    </row>
    <row r="167" spans="1:6" ht="15">
      <c r="A167" s="69"/>
      <c r="B167" s="74" t="s">
        <v>1239</v>
      </c>
      <c r="C167" s="60"/>
      <c r="D167" s="61"/>
      <c r="E167" s="206"/>
      <c r="F167" s="207">
        <f>SUM(F149:F165)</f>
        <v>0</v>
      </c>
    </row>
    <row r="168" spans="1:6" ht="14.25">
      <c r="A168" s="69"/>
      <c r="B168" s="64"/>
      <c r="C168" s="60"/>
      <c r="D168" s="61"/>
      <c r="E168" s="206"/>
      <c r="F168" s="205"/>
    </row>
    <row r="169" spans="1:6" ht="15">
      <c r="A169" s="68" t="s">
        <v>592</v>
      </c>
      <c r="B169" s="74" t="s">
        <v>1226</v>
      </c>
      <c r="C169" s="60"/>
      <c r="D169" s="61"/>
      <c r="E169" s="206"/>
      <c r="F169" s="205"/>
    </row>
    <row r="170" spans="1:6" ht="14.25">
      <c r="A170" s="69"/>
      <c r="B170" s="64"/>
      <c r="C170" s="60"/>
      <c r="D170" s="61"/>
      <c r="E170" s="206"/>
      <c r="F170" s="205"/>
    </row>
    <row r="171" spans="1:6" ht="57">
      <c r="A171" s="69" t="s">
        <v>597</v>
      </c>
      <c r="B171" s="64" t="s">
        <v>1240</v>
      </c>
      <c r="C171" s="60" t="s">
        <v>1130</v>
      </c>
      <c r="D171" s="61">
        <f>12*0.749</f>
        <v>8.988</v>
      </c>
      <c r="E171" s="206">
        <v>0</v>
      </c>
      <c r="F171" s="205">
        <f>+E171*$D171</f>
        <v>0</v>
      </c>
    </row>
    <row r="172" spans="1:6" ht="14.25">
      <c r="A172" s="69"/>
      <c r="B172" s="64"/>
      <c r="C172" s="60"/>
      <c r="D172" s="61"/>
      <c r="E172" s="206"/>
      <c r="F172" s="205"/>
    </row>
    <row r="173" spans="1:6" ht="99.75">
      <c r="A173" s="69" t="s">
        <v>598</v>
      </c>
      <c r="B173" s="64" t="s">
        <v>1241</v>
      </c>
      <c r="C173" s="60" t="s">
        <v>570</v>
      </c>
      <c r="D173" s="61">
        <f>1118*0.75</f>
        <v>838.5</v>
      </c>
      <c r="E173" s="206">
        <v>0</v>
      </c>
      <c r="F173" s="205">
        <f>+E173*$D173</f>
        <v>0</v>
      </c>
    </row>
    <row r="174" spans="1:6" ht="14.25">
      <c r="A174" s="69"/>
      <c r="B174" s="64"/>
      <c r="C174" s="60"/>
      <c r="D174" s="61"/>
      <c r="E174" s="206"/>
      <c r="F174" s="205"/>
    </row>
    <row r="175" spans="1:6" ht="71.25">
      <c r="A175" s="69" t="s">
        <v>599</v>
      </c>
      <c r="B175" s="64" t="s">
        <v>577</v>
      </c>
      <c r="C175" s="60" t="s">
        <v>1130</v>
      </c>
      <c r="D175" s="61">
        <f>40*0.75</f>
        <v>30</v>
      </c>
      <c r="E175" s="206">
        <v>0</v>
      </c>
      <c r="F175" s="205">
        <f>+E175*$D175</f>
        <v>0</v>
      </c>
    </row>
    <row r="176" spans="1:6" ht="14.25">
      <c r="A176" s="69"/>
      <c r="B176" s="64"/>
      <c r="C176" s="60"/>
      <c r="D176" s="61"/>
      <c r="E176" s="206"/>
      <c r="F176" s="205"/>
    </row>
    <row r="177" spans="1:6" ht="71.25">
      <c r="A177" s="69" t="s">
        <v>600</v>
      </c>
      <c r="B177" s="64" t="s">
        <v>578</v>
      </c>
      <c r="C177" s="60" t="s">
        <v>1130</v>
      </c>
      <c r="D177" s="61">
        <f>8*0.75</f>
        <v>6</v>
      </c>
      <c r="E177" s="206">
        <v>0</v>
      </c>
      <c r="F177" s="205">
        <f>+E177*$D177</f>
        <v>0</v>
      </c>
    </row>
    <row r="178" spans="1:6" ht="14.25">
      <c r="A178" s="69"/>
      <c r="B178" s="64"/>
      <c r="C178" s="60"/>
      <c r="D178" s="61"/>
      <c r="E178" s="206"/>
      <c r="F178" s="205"/>
    </row>
    <row r="179" spans="1:6" ht="128.25">
      <c r="A179" s="69" t="s">
        <v>601</v>
      </c>
      <c r="B179" s="76" t="s">
        <v>1242</v>
      </c>
      <c r="C179" s="60" t="s">
        <v>570</v>
      </c>
      <c r="D179" s="61">
        <f>35*0.75</f>
        <v>26.25</v>
      </c>
      <c r="E179" s="206">
        <v>0</v>
      </c>
      <c r="F179" s="205">
        <f>+E179*$D179</f>
        <v>0</v>
      </c>
    </row>
    <row r="180" spans="1:6" ht="14.25">
      <c r="A180" s="69"/>
      <c r="B180" s="64"/>
      <c r="C180" s="60"/>
      <c r="D180" s="61"/>
      <c r="E180" s="206"/>
      <c r="F180" s="205"/>
    </row>
    <row r="181" spans="1:6" ht="159">
      <c r="A181" s="69" t="s">
        <v>602</v>
      </c>
      <c r="B181" s="76" t="s">
        <v>571</v>
      </c>
      <c r="C181" s="60" t="s">
        <v>572</v>
      </c>
      <c r="D181" s="61">
        <f>0.5*0.75</f>
        <v>0.375</v>
      </c>
      <c r="E181" s="206">
        <v>0</v>
      </c>
      <c r="F181" s="205">
        <f>+E181*$D181</f>
        <v>0</v>
      </c>
    </row>
    <row r="182" spans="1:6" ht="14.25">
      <c r="A182" s="69"/>
      <c r="B182" s="64"/>
      <c r="C182" s="60"/>
      <c r="D182" s="61"/>
      <c r="E182" s="206"/>
      <c r="F182" s="205"/>
    </row>
    <row r="183" spans="1:6" ht="85.5">
      <c r="A183" s="69" t="s">
        <v>603</v>
      </c>
      <c r="B183" s="64" t="s">
        <v>579</v>
      </c>
      <c r="C183" s="60"/>
      <c r="D183" s="61">
        <v>0.05</v>
      </c>
      <c r="E183" s="206"/>
      <c r="F183" s="205">
        <f>SUM(F171:F182)*D183</f>
        <v>0</v>
      </c>
    </row>
    <row r="184" spans="1:6" ht="14.25">
      <c r="A184" s="69"/>
      <c r="B184" s="64"/>
      <c r="C184" s="60"/>
      <c r="D184" s="61"/>
      <c r="E184" s="206"/>
      <c r="F184" s="205"/>
    </row>
    <row r="185" spans="1:6" ht="15">
      <c r="A185" s="69"/>
      <c r="B185" s="74" t="s">
        <v>1244</v>
      </c>
      <c r="C185" s="60"/>
      <c r="D185" s="61"/>
      <c r="E185" s="206"/>
      <c r="F185" s="207">
        <f>SUM(F171:F183)</f>
        <v>0</v>
      </c>
    </row>
    <row r="186" spans="1:6" ht="14.25">
      <c r="A186" s="69"/>
      <c r="B186" s="64"/>
      <c r="C186" s="60"/>
      <c r="D186" s="61"/>
      <c r="E186" s="206"/>
      <c r="F186" s="205"/>
    </row>
    <row r="187" spans="1:6" ht="15">
      <c r="A187" s="68" t="s">
        <v>593</v>
      </c>
      <c r="B187" s="74" t="s">
        <v>1245</v>
      </c>
      <c r="C187" s="60"/>
      <c r="D187" s="61"/>
      <c r="E187" s="206"/>
      <c r="F187" s="205"/>
    </row>
    <row r="188" spans="1:6" ht="15">
      <c r="A188" s="68"/>
      <c r="B188" s="74"/>
      <c r="C188" s="60"/>
      <c r="D188" s="61"/>
      <c r="E188" s="206"/>
      <c r="F188" s="205"/>
    </row>
    <row r="189" spans="1:6" ht="57">
      <c r="A189" s="69" t="s">
        <v>604</v>
      </c>
      <c r="B189" s="64" t="s">
        <v>1246</v>
      </c>
      <c r="C189" s="60"/>
      <c r="D189" s="61"/>
      <c r="E189" s="206"/>
      <c r="F189" s="205"/>
    </row>
    <row r="190" spans="1:6" ht="16.5">
      <c r="A190" s="69"/>
      <c r="B190" s="64" t="s">
        <v>1247</v>
      </c>
      <c r="C190" s="60" t="s">
        <v>572</v>
      </c>
      <c r="D190" s="61">
        <f>520*0.75303</f>
        <v>391.5756</v>
      </c>
      <c r="E190" s="206">
        <v>0</v>
      </c>
      <c r="F190" s="205">
        <f>+E190*$D190</f>
        <v>0</v>
      </c>
    </row>
    <row r="191" spans="1:6" ht="16.5">
      <c r="A191" s="69"/>
      <c r="B191" s="64" t="s">
        <v>1248</v>
      </c>
      <c r="C191" s="60" t="s">
        <v>572</v>
      </c>
      <c r="D191" s="61">
        <f>58*0.76653</f>
        <v>44.458740000000006</v>
      </c>
      <c r="E191" s="206">
        <v>0</v>
      </c>
      <c r="F191" s="205">
        <f>+E191*$D191</f>
        <v>0</v>
      </c>
    </row>
    <row r="192" spans="1:6" ht="14.25">
      <c r="A192" s="69"/>
      <c r="B192" s="64"/>
      <c r="C192" s="60"/>
      <c r="D192" s="61"/>
      <c r="E192" s="206"/>
      <c r="F192" s="205"/>
    </row>
    <row r="193" spans="1:13" ht="57">
      <c r="A193" s="69" t="s">
        <v>605</v>
      </c>
      <c r="B193" s="64" t="s">
        <v>1252</v>
      </c>
      <c r="C193" s="60" t="s">
        <v>570</v>
      </c>
      <c r="D193" s="61">
        <f>1136*0.7091</f>
        <v>805.5376</v>
      </c>
      <c r="E193" s="206">
        <v>0</v>
      </c>
      <c r="F193" s="205">
        <f>+E193*$D193</f>
        <v>0</v>
      </c>
      <c r="M193" s="195"/>
    </row>
    <row r="194" spans="1:6" ht="14.25">
      <c r="A194" s="69"/>
      <c r="B194" s="64"/>
      <c r="C194" s="60"/>
      <c r="D194" s="61"/>
      <c r="E194" s="206"/>
      <c r="F194" s="205"/>
    </row>
    <row r="195" spans="1:6" ht="14.25">
      <c r="A195" s="69"/>
      <c r="B195" s="64"/>
      <c r="C195" s="60"/>
      <c r="D195" s="61"/>
      <c r="E195" s="206"/>
      <c r="F195" s="205"/>
    </row>
    <row r="196" spans="1:6" ht="85.5">
      <c r="A196" s="69" t="s">
        <v>606</v>
      </c>
      <c r="B196" s="64" t="s">
        <v>1254</v>
      </c>
      <c r="C196" s="60" t="s">
        <v>572</v>
      </c>
      <c r="D196" s="61">
        <f>ROUND(0.2*D193*1.02,1)</f>
        <v>164.3</v>
      </c>
      <c r="E196" s="206">
        <v>0</v>
      </c>
      <c r="F196" s="205">
        <f>+E196*$D196</f>
        <v>0</v>
      </c>
    </row>
    <row r="197" spans="1:6" ht="14.25">
      <c r="A197" s="69"/>
      <c r="B197" s="64"/>
      <c r="C197" s="60"/>
      <c r="D197" s="61"/>
      <c r="E197" s="206"/>
      <c r="F197" s="205"/>
    </row>
    <row r="198" spans="1:6" ht="85.5">
      <c r="A198" s="69" t="s">
        <v>607</v>
      </c>
      <c r="B198" s="64" t="s">
        <v>1255</v>
      </c>
      <c r="C198" s="60" t="s">
        <v>570</v>
      </c>
      <c r="D198" s="61">
        <f>D193</f>
        <v>805.5376</v>
      </c>
      <c r="E198" s="206">
        <v>0</v>
      </c>
      <c r="F198" s="205">
        <f>+E198*$D198</f>
        <v>0</v>
      </c>
    </row>
    <row r="199" spans="1:6" ht="14.25">
      <c r="A199" s="69"/>
      <c r="B199" s="64"/>
      <c r="C199" s="60"/>
      <c r="D199" s="61"/>
      <c r="E199" s="206"/>
      <c r="F199" s="205"/>
    </row>
    <row r="200" spans="1:6" ht="15">
      <c r="A200" s="69"/>
      <c r="B200" s="74" t="s">
        <v>1256</v>
      </c>
      <c r="C200" s="60"/>
      <c r="D200" s="61"/>
      <c r="E200" s="206"/>
      <c r="F200" s="207">
        <f>SUM(F190:F198)</f>
        <v>0</v>
      </c>
    </row>
    <row r="201" spans="1:6" ht="14.25">
      <c r="A201" s="69"/>
      <c r="B201" s="64"/>
      <c r="C201" s="60"/>
      <c r="D201" s="61"/>
      <c r="E201" s="206"/>
      <c r="F201" s="205"/>
    </row>
    <row r="202" spans="1:6" ht="15">
      <c r="A202" s="68" t="s">
        <v>594</v>
      </c>
      <c r="B202" s="74" t="s">
        <v>1227</v>
      </c>
      <c r="C202" s="60"/>
      <c r="D202" s="61"/>
      <c r="E202" s="206"/>
      <c r="F202" s="205"/>
    </row>
    <row r="203" spans="1:6" ht="14.25">
      <c r="A203" s="69"/>
      <c r="B203" s="64"/>
      <c r="C203" s="60"/>
      <c r="D203" s="61"/>
      <c r="E203" s="206"/>
      <c r="F203" s="205"/>
    </row>
    <row r="204" spans="1:6" ht="42.75">
      <c r="A204" s="69" t="s">
        <v>608</v>
      </c>
      <c r="B204" s="64" t="s">
        <v>1257</v>
      </c>
      <c r="C204" s="60"/>
      <c r="D204" s="61"/>
      <c r="E204" s="206"/>
      <c r="F204" s="205"/>
    </row>
    <row r="205" spans="1:6" ht="228">
      <c r="A205" s="69"/>
      <c r="B205" s="65" t="s">
        <v>1258</v>
      </c>
      <c r="C205" s="60" t="s">
        <v>572</v>
      </c>
      <c r="D205" s="61">
        <f>ROUND(0.15*D193*1.02,1)</f>
        <v>123.2</v>
      </c>
      <c r="E205" s="206">
        <v>0</v>
      </c>
      <c r="F205" s="205">
        <f>+E205*$D205</f>
        <v>0</v>
      </c>
    </row>
    <row r="206" spans="1:6" ht="14.25">
      <c r="A206" s="69"/>
      <c r="B206" s="64"/>
      <c r="C206" s="60"/>
      <c r="D206" s="61"/>
      <c r="E206" s="206"/>
      <c r="F206" s="205"/>
    </row>
    <row r="207" spans="1:6" ht="128.25">
      <c r="A207" s="69" t="s">
        <v>609</v>
      </c>
      <c r="B207" s="76" t="s">
        <v>1260</v>
      </c>
      <c r="C207" s="60" t="s">
        <v>570</v>
      </c>
      <c r="D207" s="61">
        <f>342*0.75</f>
        <v>256.5</v>
      </c>
      <c r="E207" s="206">
        <v>0</v>
      </c>
      <c r="F207" s="205">
        <f>+E207*$D207</f>
        <v>0</v>
      </c>
    </row>
    <row r="208" spans="1:6" ht="14.25">
      <c r="A208" s="69"/>
      <c r="B208" s="64"/>
      <c r="C208" s="60"/>
      <c r="D208" s="61"/>
      <c r="E208" s="206"/>
      <c r="F208" s="205"/>
    </row>
    <row r="209" spans="1:6" ht="142.5">
      <c r="A209" s="69" t="s">
        <v>610</v>
      </c>
      <c r="B209" s="76" t="s">
        <v>1261</v>
      </c>
      <c r="C209" s="60" t="s">
        <v>570</v>
      </c>
      <c r="D209" s="61">
        <f>541*0.75</f>
        <v>405.75</v>
      </c>
      <c r="E209" s="206">
        <v>0</v>
      </c>
      <c r="F209" s="205">
        <f>+E209*$D209</f>
        <v>0</v>
      </c>
    </row>
    <row r="210" spans="1:6" ht="14.25">
      <c r="A210" s="69"/>
      <c r="B210" s="64"/>
      <c r="C210" s="60"/>
      <c r="D210" s="61"/>
      <c r="E210" s="206"/>
      <c r="F210" s="205"/>
    </row>
    <row r="211" spans="1:6" ht="99.75">
      <c r="A211" s="69" t="s">
        <v>611</v>
      </c>
      <c r="B211" s="64" t="s">
        <v>419</v>
      </c>
      <c r="C211" s="60" t="s">
        <v>570</v>
      </c>
      <c r="D211" s="61">
        <f>253*0.75</f>
        <v>189.75</v>
      </c>
      <c r="E211" s="206">
        <v>0</v>
      </c>
      <c r="F211" s="205">
        <f>+E211*$D211</f>
        <v>0</v>
      </c>
    </row>
    <row r="212" spans="1:6" ht="14.25">
      <c r="A212" s="69"/>
      <c r="B212" s="64"/>
      <c r="C212" s="60"/>
      <c r="D212" s="61"/>
      <c r="E212" s="206"/>
      <c r="F212" s="205"/>
    </row>
    <row r="213" spans="1:6" ht="28.5">
      <c r="A213" s="69" t="s">
        <v>612</v>
      </c>
      <c r="B213" s="64" t="s">
        <v>1263</v>
      </c>
      <c r="C213" s="60" t="s">
        <v>1130</v>
      </c>
      <c r="D213" s="61">
        <f>180*0.75</f>
        <v>135</v>
      </c>
      <c r="E213" s="206">
        <v>0</v>
      </c>
      <c r="F213" s="205">
        <f>+E213*$D213</f>
        <v>0</v>
      </c>
    </row>
    <row r="214" spans="1:6" ht="14.25">
      <c r="A214" s="69"/>
      <c r="B214" s="64"/>
      <c r="C214" s="60"/>
      <c r="D214" s="61"/>
      <c r="E214" s="206"/>
      <c r="F214" s="205"/>
    </row>
    <row r="215" spans="1:6" ht="128.25">
      <c r="A215" s="69" t="s">
        <v>613</v>
      </c>
      <c r="B215" s="76" t="s">
        <v>559</v>
      </c>
      <c r="C215" s="60" t="s">
        <v>570</v>
      </c>
      <c r="D215" s="61">
        <f>ROUND(D213*0.3,0)</f>
        <v>41</v>
      </c>
      <c r="E215" s="206">
        <v>0</v>
      </c>
      <c r="F215" s="205">
        <f>+E215*$D215</f>
        <v>0</v>
      </c>
    </row>
    <row r="216" spans="1:6" ht="14.25">
      <c r="A216" s="69"/>
      <c r="B216" s="76"/>
      <c r="C216" s="60"/>
      <c r="D216" s="61"/>
      <c r="E216" s="206"/>
      <c r="F216" s="205"/>
    </row>
    <row r="217" spans="1:6" ht="114">
      <c r="A217" s="69" t="s">
        <v>353</v>
      </c>
      <c r="B217" s="76" t="s">
        <v>455</v>
      </c>
      <c r="C217" s="60" t="s">
        <v>224</v>
      </c>
      <c r="D217" s="61">
        <v>9</v>
      </c>
      <c r="E217" s="206">
        <v>0</v>
      </c>
      <c r="F217" s="205">
        <f>+E217*$D217</f>
        <v>0</v>
      </c>
    </row>
    <row r="218" spans="1:6" ht="14.25">
      <c r="A218" s="69"/>
      <c r="B218" s="76"/>
      <c r="C218" s="60"/>
      <c r="D218" s="61"/>
      <c r="E218" s="206"/>
      <c r="F218" s="205"/>
    </row>
    <row r="219" spans="1:6" ht="228">
      <c r="A219" s="69" t="s">
        <v>456</v>
      </c>
      <c r="B219" s="76" t="s">
        <v>457</v>
      </c>
      <c r="C219" s="60" t="s">
        <v>224</v>
      </c>
      <c r="D219" s="61">
        <v>9</v>
      </c>
      <c r="E219" s="206">
        <v>0</v>
      </c>
      <c r="F219" s="205">
        <f>+E219*$D219</f>
        <v>0</v>
      </c>
    </row>
    <row r="220" spans="1:6" ht="14.25">
      <c r="A220" s="69"/>
      <c r="B220" s="76"/>
      <c r="C220" s="60"/>
      <c r="D220" s="61"/>
      <c r="E220" s="206"/>
      <c r="F220" s="205"/>
    </row>
    <row r="221" spans="1:6" ht="15">
      <c r="A221" s="69"/>
      <c r="B221" s="74" t="s">
        <v>1227</v>
      </c>
      <c r="C221" s="60"/>
      <c r="D221" s="61"/>
      <c r="E221" s="206"/>
      <c r="F221" s="207">
        <f>SUM(F203:F219)</f>
        <v>0</v>
      </c>
    </row>
    <row r="222" spans="1:6" ht="15">
      <c r="A222" s="69"/>
      <c r="B222" s="74"/>
      <c r="C222" s="60"/>
      <c r="D222" s="61"/>
      <c r="E222" s="206"/>
      <c r="F222" s="207"/>
    </row>
    <row r="223" spans="1:6" ht="15">
      <c r="A223" s="68" t="s">
        <v>595</v>
      </c>
      <c r="B223" s="74" t="s">
        <v>1228</v>
      </c>
      <c r="C223" s="60"/>
      <c r="D223" s="61"/>
      <c r="E223" s="206"/>
      <c r="F223" s="207"/>
    </row>
    <row r="224" spans="1:6" ht="15">
      <c r="A224" s="69"/>
      <c r="B224" s="74"/>
      <c r="C224" s="60"/>
      <c r="D224" s="61"/>
      <c r="E224" s="206"/>
      <c r="F224" s="207"/>
    </row>
    <row r="225" spans="1:6" ht="28.5">
      <c r="A225" s="69" t="s">
        <v>614</v>
      </c>
      <c r="B225" s="64" t="s">
        <v>580</v>
      </c>
      <c r="C225" s="60" t="s">
        <v>224</v>
      </c>
      <c r="D225" s="61">
        <v>0</v>
      </c>
      <c r="E225" s="206">
        <v>0</v>
      </c>
      <c r="F225" s="205">
        <f>+E225*$D225</f>
        <v>0</v>
      </c>
    </row>
    <row r="226" spans="1:6" ht="14.25">
      <c r="A226" s="69"/>
      <c r="B226" s="64"/>
      <c r="C226" s="60"/>
      <c r="D226" s="61"/>
      <c r="E226" s="206"/>
      <c r="F226" s="205"/>
    </row>
    <row r="227" spans="1:6" ht="28.5">
      <c r="A227" s="69" t="s">
        <v>615</v>
      </c>
      <c r="B227" s="64" t="s">
        <v>560</v>
      </c>
      <c r="C227" s="60" t="s">
        <v>224</v>
      </c>
      <c r="D227" s="61">
        <v>0</v>
      </c>
      <c r="E227" s="206">
        <v>0</v>
      </c>
      <c r="F227" s="205">
        <f>+E227*$D227</f>
        <v>0</v>
      </c>
    </row>
    <row r="228" spans="1:6" ht="15">
      <c r="A228" s="69"/>
      <c r="B228" s="74"/>
      <c r="C228" s="60"/>
      <c r="D228" s="61"/>
      <c r="E228" s="206"/>
      <c r="F228" s="205"/>
    </row>
    <row r="229" spans="1:6" ht="57">
      <c r="A229" s="69" t="s">
        <v>616</v>
      </c>
      <c r="B229" s="64" t="s">
        <v>561</v>
      </c>
      <c r="C229" s="72" t="s">
        <v>570</v>
      </c>
      <c r="D229" s="61">
        <v>0</v>
      </c>
      <c r="E229" s="206">
        <v>0</v>
      </c>
      <c r="F229" s="205">
        <f>+E229*$D229</f>
        <v>0</v>
      </c>
    </row>
    <row r="230" spans="1:6" ht="14.25">
      <c r="A230" s="69"/>
      <c r="B230" s="64"/>
      <c r="C230" s="60"/>
      <c r="D230" s="61"/>
      <c r="E230" s="206"/>
      <c r="F230" s="205"/>
    </row>
    <row r="231" spans="1:6" ht="71.25">
      <c r="A231" s="69" t="s">
        <v>617</v>
      </c>
      <c r="B231" s="64" t="s">
        <v>562</v>
      </c>
      <c r="C231" s="72" t="s">
        <v>570</v>
      </c>
      <c r="D231" s="61">
        <v>0</v>
      </c>
      <c r="E231" s="206">
        <v>0</v>
      </c>
      <c r="F231" s="205">
        <f>+E231*$D231</f>
        <v>0</v>
      </c>
    </row>
    <row r="232" spans="1:6" ht="14.25">
      <c r="A232" s="69"/>
      <c r="B232" s="64"/>
      <c r="C232" s="72"/>
      <c r="D232" s="61"/>
      <c r="E232" s="206"/>
      <c r="F232" s="205"/>
    </row>
    <row r="233" spans="1:6" ht="57">
      <c r="A233" s="69" t="s">
        <v>618</v>
      </c>
      <c r="B233" s="64" t="s">
        <v>581</v>
      </c>
      <c r="C233" s="72" t="s">
        <v>570</v>
      </c>
      <c r="D233" s="61">
        <v>0</v>
      </c>
      <c r="E233" s="206">
        <v>0</v>
      </c>
      <c r="F233" s="205">
        <f>+E233*$D233</f>
        <v>0</v>
      </c>
    </row>
    <row r="234" spans="1:6" ht="14.25">
      <c r="A234" s="69"/>
      <c r="B234" s="64"/>
      <c r="C234" s="72"/>
      <c r="D234" s="61"/>
      <c r="E234" s="206"/>
      <c r="F234" s="205"/>
    </row>
    <row r="235" spans="1:6" ht="57">
      <c r="A235" s="69" t="s">
        <v>619</v>
      </c>
      <c r="B235" s="64" t="s">
        <v>582</v>
      </c>
      <c r="C235" s="72" t="s">
        <v>570</v>
      </c>
      <c r="D235" s="61">
        <v>0</v>
      </c>
      <c r="E235" s="206">
        <v>0</v>
      </c>
      <c r="F235" s="205">
        <f>+E235*$D235</f>
        <v>0</v>
      </c>
    </row>
    <row r="236" spans="1:6" ht="15">
      <c r="A236" s="69"/>
      <c r="B236" s="74"/>
      <c r="C236" s="60"/>
      <c r="D236" s="61"/>
      <c r="E236" s="206"/>
      <c r="F236" s="205"/>
    </row>
    <row r="237" spans="1:6" ht="45">
      <c r="A237" s="69" t="s">
        <v>620</v>
      </c>
      <c r="B237" s="64" t="s">
        <v>589</v>
      </c>
      <c r="C237" s="72" t="s">
        <v>572</v>
      </c>
      <c r="D237" s="61">
        <v>0</v>
      </c>
      <c r="E237" s="206">
        <v>0</v>
      </c>
      <c r="F237" s="205">
        <f>+E237*$D237</f>
        <v>0</v>
      </c>
    </row>
    <row r="238" spans="1:6" ht="14.25">
      <c r="A238" s="69"/>
      <c r="B238" s="64"/>
      <c r="C238" s="72"/>
      <c r="D238" s="61"/>
      <c r="E238" s="206"/>
      <c r="F238" s="205"/>
    </row>
    <row r="239" spans="1:6" ht="45">
      <c r="A239" s="69" t="s">
        <v>621</v>
      </c>
      <c r="B239" s="64" t="s">
        <v>590</v>
      </c>
      <c r="C239" s="72" t="s">
        <v>572</v>
      </c>
      <c r="D239" s="61">
        <v>0</v>
      </c>
      <c r="E239" s="206">
        <v>0</v>
      </c>
      <c r="F239" s="205">
        <f>+E239*$D239</f>
        <v>0</v>
      </c>
    </row>
    <row r="240" spans="1:6" ht="14.25">
      <c r="A240" s="69"/>
      <c r="B240" s="64"/>
      <c r="C240" s="60"/>
      <c r="D240" s="61"/>
      <c r="E240" s="206"/>
      <c r="F240" s="205"/>
    </row>
    <row r="241" spans="1:6" ht="45">
      <c r="A241" s="69" t="s">
        <v>622</v>
      </c>
      <c r="B241" s="64" t="s">
        <v>575</v>
      </c>
      <c r="C241" s="72" t="s">
        <v>572</v>
      </c>
      <c r="D241" s="61">
        <v>0</v>
      </c>
      <c r="E241" s="206">
        <v>0</v>
      </c>
      <c r="F241" s="205">
        <f>+E241*$D241</f>
        <v>0</v>
      </c>
    </row>
    <row r="242" spans="1:6" ht="14.25">
      <c r="A242" s="69"/>
      <c r="B242" s="64"/>
      <c r="C242" s="60"/>
      <c r="D242" s="61"/>
      <c r="E242" s="206"/>
      <c r="F242" s="205"/>
    </row>
    <row r="243" spans="1:6" ht="45">
      <c r="A243" s="69" t="s">
        <v>623</v>
      </c>
      <c r="B243" s="64" t="s">
        <v>576</v>
      </c>
      <c r="C243" s="72" t="s">
        <v>572</v>
      </c>
      <c r="D243" s="61">
        <v>0</v>
      </c>
      <c r="E243" s="206">
        <v>0</v>
      </c>
      <c r="F243" s="205">
        <f>+E243*$D243</f>
        <v>0</v>
      </c>
    </row>
    <row r="244" spans="1:6" ht="14.25">
      <c r="A244" s="69"/>
      <c r="B244" s="64"/>
      <c r="C244" s="60"/>
      <c r="D244" s="61"/>
      <c r="E244" s="206"/>
      <c r="F244" s="205"/>
    </row>
    <row r="245" spans="1:6" ht="42.75">
      <c r="A245" s="69" t="s">
        <v>624</v>
      </c>
      <c r="B245" s="64" t="s">
        <v>583</v>
      </c>
      <c r="C245" s="60" t="s">
        <v>564</v>
      </c>
      <c r="D245" s="61">
        <v>0</v>
      </c>
      <c r="E245" s="206">
        <v>0</v>
      </c>
      <c r="F245" s="205">
        <f>+E245*$D245</f>
        <v>0</v>
      </c>
    </row>
    <row r="246" spans="1:6" ht="14.25">
      <c r="A246" s="69"/>
      <c r="B246" s="64"/>
      <c r="C246" s="60"/>
      <c r="D246" s="61"/>
      <c r="E246" s="206"/>
      <c r="F246" s="205"/>
    </row>
    <row r="247" spans="1:6" ht="42.75">
      <c r="A247" s="69" t="s">
        <v>625</v>
      </c>
      <c r="B247" s="64" t="s">
        <v>584</v>
      </c>
      <c r="C247" s="60" t="s">
        <v>564</v>
      </c>
      <c r="D247" s="61">
        <v>0</v>
      </c>
      <c r="E247" s="206">
        <v>0</v>
      </c>
      <c r="F247" s="205">
        <f>+E247*$D247</f>
        <v>0</v>
      </c>
    </row>
    <row r="248" spans="1:6" ht="14.25">
      <c r="A248" s="69"/>
      <c r="B248" s="64"/>
      <c r="C248" s="60"/>
      <c r="D248" s="61"/>
      <c r="E248" s="206"/>
      <c r="F248" s="205"/>
    </row>
    <row r="249" spans="1:6" ht="57">
      <c r="A249" s="69" t="s">
        <v>626</v>
      </c>
      <c r="B249" s="64" t="s">
        <v>585</v>
      </c>
      <c r="C249" s="60" t="s">
        <v>570</v>
      </c>
      <c r="D249" s="61">
        <v>0</v>
      </c>
      <c r="E249" s="206">
        <v>0</v>
      </c>
      <c r="F249" s="205">
        <f>+E249*$D249</f>
        <v>0</v>
      </c>
    </row>
    <row r="250" spans="1:6" ht="14.25">
      <c r="A250" s="69"/>
      <c r="B250" s="64"/>
      <c r="C250" s="60"/>
      <c r="D250" s="61"/>
      <c r="E250" s="206"/>
      <c r="F250" s="205"/>
    </row>
    <row r="251" spans="1:6" ht="85.5">
      <c r="A251" s="69" t="s">
        <v>627</v>
      </c>
      <c r="B251" s="64" t="s">
        <v>565</v>
      </c>
      <c r="C251" s="60" t="s">
        <v>572</v>
      </c>
      <c r="D251" s="61">
        <v>0</v>
      </c>
      <c r="E251" s="206">
        <v>0</v>
      </c>
      <c r="F251" s="205">
        <f>+E251*$D251</f>
        <v>0</v>
      </c>
    </row>
    <row r="252" spans="1:6" ht="14.25">
      <c r="A252" s="69"/>
      <c r="B252" s="64"/>
      <c r="C252" s="60"/>
      <c r="D252" s="61"/>
      <c r="E252" s="206"/>
      <c r="F252" s="205"/>
    </row>
    <row r="253" spans="1:6" ht="30">
      <c r="A253" s="69"/>
      <c r="B253" s="74" t="s">
        <v>566</v>
      </c>
      <c r="C253" s="60"/>
      <c r="D253" s="61"/>
      <c r="E253" s="206"/>
      <c r="F253" s="207">
        <f>SUM(F225:F251)</f>
        <v>0</v>
      </c>
    </row>
    <row r="254" spans="1:6" ht="15">
      <c r="A254" s="69"/>
      <c r="B254" s="74"/>
      <c r="C254" s="60"/>
      <c r="D254" s="61"/>
      <c r="E254" s="206"/>
      <c r="F254" s="205"/>
    </row>
    <row r="255" spans="1:6" ht="15">
      <c r="A255" s="68" t="s">
        <v>596</v>
      </c>
      <c r="B255" s="74" t="s">
        <v>1229</v>
      </c>
      <c r="C255" s="60"/>
      <c r="D255" s="61"/>
      <c r="E255" s="206"/>
      <c r="F255" s="205"/>
    </row>
    <row r="256" spans="1:6" ht="14.25">
      <c r="A256" s="69"/>
      <c r="B256" s="71"/>
      <c r="C256" s="60"/>
      <c r="D256" s="61"/>
      <c r="E256" s="206"/>
      <c r="F256" s="205"/>
    </row>
    <row r="257" spans="1:6" ht="28.5">
      <c r="A257" s="69" t="s">
        <v>628</v>
      </c>
      <c r="B257" s="64" t="s">
        <v>586</v>
      </c>
      <c r="C257" s="60" t="s">
        <v>570</v>
      </c>
      <c r="D257" s="61">
        <v>0</v>
      </c>
      <c r="E257" s="206">
        <v>0</v>
      </c>
      <c r="F257" s="205">
        <f>+E257*$D257</f>
        <v>0</v>
      </c>
    </row>
    <row r="258" spans="1:6" ht="14.25">
      <c r="A258" s="69"/>
      <c r="B258" s="71"/>
      <c r="C258" s="60"/>
      <c r="D258" s="61"/>
      <c r="E258" s="206"/>
      <c r="F258" s="205"/>
    </row>
    <row r="259" spans="1:6" ht="61.5">
      <c r="A259" s="69" t="s">
        <v>629</v>
      </c>
      <c r="B259" s="64" t="s">
        <v>591</v>
      </c>
      <c r="C259" s="60" t="s">
        <v>570</v>
      </c>
      <c r="D259" s="61">
        <f>D257</f>
        <v>0</v>
      </c>
      <c r="E259" s="206">
        <v>0</v>
      </c>
      <c r="F259" s="205">
        <f>+E259*$D259</f>
        <v>0</v>
      </c>
    </row>
    <row r="260" spans="1:6" ht="14.25">
      <c r="A260" s="69"/>
      <c r="B260" s="71"/>
      <c r="C260" s="60"/>
      <c r="D260" s="61"/>
      <c r="E260" s="206"/>
      <c r="F260" s="205"/>
    </row>
    <row r="261" spans="1:6" ht="28.5">
      <c r="A261" s="69" t="s">
        <v>630</v>
      </c>
      <c r="B261" s="64" t="s">
        <v>567</v>
      </c>
      <c r="C261" s="60" t="s">
        <v>224</v>
      </c>
      <c r="D261" s="61">
        <v>0</v>
      </c>
      <c r="E261" s="206">
        <v>0</v>
      </c>
      <c r="F261" s="205">
        <f>+E261*$D261</f>
        <v>0</v>
      </c>
    </row>
    <row r="262" spans="1:6" ht="14.25">
      <c r="A262" s="69"/>
      <c r="B262" s="64"/>
      <c r="C262" s="60"/>
      <c r="D262" s="61"/>
      <c r="E262" s="205"/>
      <c r="F262" s="205"/>
    </row>
    <row r="263" spans="1:6" ht="28.5">
      <c r="A263" s="69" t="s">
        <v>631</v>
      </c>
      <c r="B263" s="64" t="s">
        <v>587</v>
      </c>
      <c r="C263" s="60" t="s">
        <v>224</v>
      </c>
      <c r="D263" s="61">
        <v>0</v>
      </c>
      <c r="E263" s="206">
        <v>0</v>
      </c>
      <c r="F263" s="205">
        <f>+E263*$D263</f>
        <v>0</v>
      </c>
    </row>
    <row r="264" spans="1:6" ht="14.25">
      <c r="A264" s="69"/>
      <c r="B264" s="71"/>
      <c r="C264" s="60"/>
      <c r="D264" s="61"/>
      <c r="E264" s="206"/>
      <c r="F264" s="205"/>
    </row>
    <row r="265" spans="1:6" ht="256.5">
      <c r="A265" s="69" t="s">
        <v>632</v>
      </c>
      <c r="B265" s="65" t="s">
        <v>413</v>
      </c>
      <c r="C265" s="60" t="s">
        <v>1130</v>
      </c>
      <c r="D265" s="61">
        <v>0</v>
      </c>
      <c r="E265" s="206">
        <v>0</v>
      </c>
      <c r="F265" s="205">
        <f>+E265*$D265</f>
        <v>0</v>
      </c>
    </row>
    <row r="266" spans="1:6" ht="14.25">
      <c r="A266" s="69"/>
      <c r="B266" s="64"/>
      <c r="C266" s="60"/>
      <c r="D266" s="61"/>
      <c r="E266" s="206"/>
      <c r="F266" s="205"/>
    </row>
    <row r="267" spans="1:6" ht="15">
      <c r="A267" s="69"/>
      <c r="B267" s="74" t="s">
        <v>568</v>
      </c>
      <c r="C267" s="60"/>
      <c r="D267" s="61"/>
      <c r="E267" s="205"/>
      <c r="F267" s="207">
        <f>SUM(F256:F266)</f>
        <v>0</v>
      </c>
    </row>
    <row r="268" ht="14.25">
      <c r="A268" s="69"/>
    </row>
    <row r="269" ht="14.25">
      <c r="A269" s="69"/>
    </row>
    <row r="270" ht="14.25">
      <c r="A270" s="69"/>
    </row>
    <row r="271" ht="14.25">
      <c r="A271" s="69"/>
    </row>
    <row r="272" ht="14.25">
      <c r="A272" s="69"/>
    </row>
    <row r="273" ht="14.25">
      <c r="A273" s="69"/>
    </row>
    <row r="274" spans="1:2" ht="15.75">
      <c r="A274" s="107">
        <v>3</v>
      </c>
      <c r="B274" s="52" t="s">
        <v>1214</v>
      </c>
    </row>
    <row r="276" spans="1:6" ht="15">
      <c r="A276" s="68" t="s">
        <v>1142</v>
      </c>
      <c r="B276" s="74" t="s">
        <v>1225</v>
      </c>
      <c r="D276" s="58"/>
      <c r="E276" s="203"/>
      <c r="F276" s="203">
        <f>F303</f>
        <v>0</v>
      </c>
    </row>
    <row r="277" spans="1:6" ht="15">
      <c r="A277" s="68" t="s">
        <v>1143</v>
      </c>
      <c r="B277" s="74" t="s">
        <v>1226</v>
      </c>
      <c r="D277" s="58"/>
      <c r="E277" s="203"/>
      <c r="F277" s="203">
        <f>F315</f>
        <v>0</v>
      </c>
    </row>
    <row r="278" spans="1:6" ht="15">
      <c r="A278" s="68" t="s">
        <v>1144</v>
      </c>
      <c r="B278" s="74" t="str">
        <f>B317</f>
        <v>ZEMELJSKA DELA</v>
      </c>
      <c r="D278" s="58"/>
      <c r="E278" s="203"/>
      <c r="F278" s="203">
        <f>F328</f>
        <v>0</v>
      </c>
    </row>
    <row r="279" spans="1:6" ht="15">
      <c r="A279" s="68" t="s">
        <v>1145</v>
      </c>
      <c r="B279" s="74" t="s">
        <v>1227</v>
      </c>
      <c r="D279" s="58"/>
      <c r="E279" s="203"/>
      <c r="F279" s="203">
        <f>F341</f>
        <v>0</v>
      </c>
    </row>
    <row r="280" spans="1:6" ht="15">
      <c r="A280" s="68" t="s">
        <v>1146</v>
      </c>
      <c r="B280" s="74" t="s">
        <v>1229</v>
      </c>
      <c r="D280" s="58"/>
      <c r="E280" s="203"/>
      <c r="F280" s="203">
        <f>F353</f>
        <v>0</v>
      </c>
    </row>
    <row r="281" spans="1:6" ht="15">
      <c r="A281" s="63"/>
      <c r="B281" s="74"/>
      <c r="D281" s="58"/>
      <c r="E281" s="203"/>
      <c r="F281" s="203"/>
    </row>
    <row r="282" spans="1:6" ht="15">
      <c r="A282" s="63"/>
      <c r="B282" s="74" t="s">
        <v>1131</v>
      </c>
      <c r="D282" s="58"/>
      <c r="E282" s="203"/>
      <c r="F282" s="203">
        <f>SUM(F276:F281)</f>
        <v>0</v>
      </c>
    </row>
    <row r="283" spans="1:6" ht="15">
      <c r="A283" s="63"/>
      <c r="B283" s="74"/>
      <c r="D283" s="58"/>
      <c r="E283" s="203"/>
      <c r="F283" s="203"/>
    </row>
    <row r="284" spans="1:6" ht="15">
      <c r="A284" s="68" t="s">
        <v>1142</v>
      </c>
      <c r="B284" s="74" t="s">
        <v>1225</v>
      </c>
      <c r="C284" s="60"/>
      <c r="D284" s="61"/>
      <c r="E284" s="205"/>
      <c r="F284" s="205"/>
    </row>
    <row r="285" spans="1:6" ht="14.25">
      <c r="A285" s="63"/>
      <c r="B285" s="64"/>
      <c r="C285" s="60"/>
      <c r="D285" s="61"/>
      <c r="E285" s="206"/>
      <c r="F285" s="205"/>
    </row>
    <row r="286" spans="1:6" ht="99.75">
      <c r="A286" s="69" t="s">
        <v>1147</v>
      </c>
      <c r="B286" s="76" t="s">
        <v>1231</v>
      </c>
      <c r="C286" s="60" t="s">
        <v>225</v>
      </c>
      <c r="D286" s="61">
        <v>1</v>
      </c>
      <c r="E286" s="206">
        <v>0</v>
      </c>
      <c r="F286" s="205">
        <f>+E286*$D286</f>
        <v>0</v>
      </c>
    </row>
    <row r="287" spans="1:6" ht="15">
      <c r="A287" s="69"/>
      <c r="B287" s="74"/>
      <c r="C287" s="60"/>
      <c r="D287" s="61"/>
      <c r="E287" s="205"/>
      <c r="F287" s="205"/>
    </row>
    <row r="288" spans="1:6" ht="287.25">
      <c r="A288" s="69" t="s">
        <v>1148</v>
      </c>
      <c r="B288" s="65" t="s">
        <v>634</v>
      </c>
      <c r="C288" s="60" t="s">
        <v>225</v>
      </c>
      <c r="D288" s="61">
        <v>1</v>
      </c>
      <c r="E288" s="206">
        <v>0</v>
      </c>
      <c r="F288" s="205">
        <f>+E288*$D288</f>
        <v>0</v>
      </c>
    </row>
    <row r="289" spans="1:6" ht="15">
      <c r="A289" s="69"/>
      <c r="B289" s="74"/>
      <c r="C289" s="60"/>
      <c r="D289" s="61"/>
      <c r="E289" s="206"/>
      <c r="F289" s="205"/>
    </row>
    <row r="290" spans="1:6" ht="256.5">
      <c r="A290" s="69" t="s">
        <v>1149</v>
      </c>
      <c r="B290" s="65" t="s">
        <v>1232</v>
      </c>
      <c r="C290" s="60" t="s">
        <v>225</v>
      </c>
      <c r="D290" s="61">
        <v>1</v>
      </c>
      <c r="E290" s="206">
        <v>0</v>
      </c>
      <c r="F290" s="205">
        <f>+E290*$D290</f>
        <v>0</v>
      </c>
    </row>
    <row r="291" spans="1:6" ht="15">
      <c r="A291" s="69"/>
      <c r="B291" s="74"/>
      <c r="C291" s="60"/>
      <c r="D291" s="61"/>
      <c r="E291" s="205"/>
      <c r="F291" s="205"/>
    </row>
    <row r="292" spans="1:6" ht="156.75">
      <c r="A292" s="69" t="s">
        <v>1150</v>
      </c>
      <c r="B292" s="76" t="s">
        <v>1233</v>
      </c>
      <c r="C292" s="60" t="s">
        <v>225</v>
      </c>
      <c r="D292" s="61">
        <v>1</v>
      </c>
      <c r="E292" s="206">
        <v>0</v>
      </c>
      <c r="F292" s="205">
        <f>+E292*$D292</f>
        <v>0</v>
      </c>
    </row>
    <row r="293" spans="1:6" ht="14.25">
      <c r="A293" s="69"/>
      <c r="B293" s="64"/>
      <c r="C293" s="60"/>
      <c r="D293" s="61"/>
      <c r="E293" s="205"/>
      <c r="F293" s="205"/>
    </row>
    <row r="294" spans="1:6" ht="242.25">
      <c r="A294" s="69" t="s">
        <v>1151</v>
      </c>
      <c r="B294" s="76" t="s">
        <v>1234</v>
      </c>
      <c r="C294" s="60" t="s">
        <v>225</v>
      </c>
      <c r="D294" s="61">
        <v>1</v>
      </c>
      <c r="E294" s="206">
        <v>0</v>
      </c>
      <c r="F294" s="205">
        <f>+E294*$D294</f>
        <v>0</v>
      </c>
    </row>
    <row r="295" spans="1:6" ht="14.25">
      <c r="A295" s="69"/>
      <c r="B295" s="64"/>
      <c r="C295" s="60"/>
      <c r="D295" s="61"/>
      <c r="E295" s="205"/>
      <c r="F295" s="205"/>
    </row>
    <row r="296" spans="1:6" ht="57">
      <c r="A296" s="69" t="s">
        <v>1152</v>
      </c>
      <c r="B296" s="64" t="s">
        <v>1235</v>
      </c>
      <c r="C296" s="60" t="s">
        <v>225</v>
      </c>
      <c r="D296" s="61">
        <v>1</v>
      </c>
      <c r="E296" s="206">
        <v>0</v>
      </c>
      <c r="F296" s="205">
        <f>+E296*$D296</f>
        <v>0</v>
      </c>
    </row>
    <row r="297" spans="1:6" ht="14.25">
      <c r="A297" s="69"/>
      <c r="B297" s="64"/>
      <c r="C297" s="60"/>
      <c r="D297" s="61"/>
      <c r="E297" s="205"/>
      <c r="F297" s="205"/>
    </row>
    <row r="298" spans="1:6" ht="85.5">
      <c r="A298" s="69" t="s">
        <v>1153</v>
      </c>
      <c r="B298" s="64" t="s">
        <v>1236</v>
      </c>
      <c r="C298" s="60"/>
      <c r="D298" s="99">
        <v>0.05</v>
      </c>
      <c r="E298" s="205"/>
      <c r="F298" s="205">
        <f>SUM(F286:F296)*D298</f>
        <v>0</v>
      </c>
    </row>
    <row r="299" spans="1:6" ht="14.25">
      <c r="A299" s="69"/>
      <c r="B299" s="64"/>
      <c r="C299" s="60"/>
      <c r="D299" s="99"/>
      <c r="E299" s="205"/>
      <c r="F299" s="205"/>
    </row>
    <row r="300" spans="1:6" ht="71.25">
      <c r="A300" s="69" t="s">
        <v>1154</v>
      </c>
      <c r="B300" s="64" t="s">
        <v>1237</v>
      </c>
      <c r="C300" s="60" t="s">
        <v>225</v>
      </c>
      <c r="D300" s="61">
        <v>1</v>
      </c>
      <c r="E300" s="206">
        <v>0</v>
      </c>
      <c r="F300" s="205">
        <f>E300*D300</f>
        <v>0</v>
      </c>
    </row>
    <row r="301" spans="1:6" ht="14.25">
      <c r="A301" s="69"/>
      <c r="B301" s="64"/>
      <c r="C301" s="60"/>
      <c r="D301" s="99"/>
      <c r="E301" s="206"/>
      <c r="F301" s="205"/>
    </row>
    <row r="302" spans="1:6" ht="114">
      <c r="A302" s="69" t="s">
        <v>1155</v>
      </c>
      <c r="B302" s="76" t="s">
        <v>1238</v>
      </c>
      <c r="C302" s="60" t="s">
        <v>225</v>
      </c>
      <c r="D302" s="102">
        <v>1</v>
      </c>
      <c r="E302" s="206">
        <v>0</v>
      </c>
      <c r="F302" s="205">
        <f>E302*D302</f>
        <v>0</v>
      </c>
    </row>
    <row r="303" spans="1:6" ht="15">
      <c r="A303" s="69"/>
      <c r="B303" s="74" t="s">
        <v>1239</v>
      </c>
      <c r="C303" s="60"/>
      <c r="D303" s="61"/>
      <c r="E303" s="206"/>
      <c r="F303" s="207">
        <f>SUM(F286:F302)</f>
        <v>0</v>
      </c>
    </row>
    <row r="304" spans="1:6" ht="14.25">
      <c r="A304" s="69"/>
      <c r="B304" s="64"/>
      <c r="C304" s="60"/>
      <c r="D304" s="61"/>
      <c r="E304" s="206"/>
      <c r="F304" s="205"/>
    </row>
    <row r="305" spans="1:6" ht="15">
      <c r="A305" s="68" t="s">
        <v>1143</v>
      </c>
      <c r="B305" s="74" t="s">
        <v>1226</v>
      </c>
      <c r="C305" s="60"/>
      <c r="D305" s="61"/>
      <c r="E305" s="206"/>
      <c r="F305" s="205"/>
    </row>
    <row r="306" spans="1:6" ht="14.25">
      <c r="A306" s="69"/>
      <c r="B306" s="64"/>
      <c r="C306" s="60"/>
      <c r="D306" s="61"/>
      <c r="E306" s="206"/>
      <c r="F306" s="205"/>
    </row>
    <row r="307" spans="1:6" ht="57">
      <c r="A307" s="69" t="s">
        <v>1156</v>
      </c>
      <c r="B307" s="64" t="s">
        <v>1240</v>
      </c>
      <c r="C307" s="60" t="s">
        <v>1130</v>
      </c>
      <c r="D307" s="61">
        <v>13</v>
      </c>
      <c r="E307" s="206">
        <v>0</v>
      </c>
      <c r="F307" s="205">
        <f>+E307*$D307</f>
        <v>0</v>
      </c>
    </row>
    <row r="308" spans="1:6" ht="14.25">
      <c r="A308" s="69"/>
      <c r="B308" s="64"/>
      <c r="C308" s="60"/>
      <c r="D308" s="61"/>
      <c r="E308" s="206"/>
      <c r="F308" s="205"/>
    </row>
    <row r="309" spans="1:6" ht="99.75">
      <c r="A309" s="69" t="s">
        <v>1157</v>
      </c>
      <c r="B309" s="64" t="s">
        <v>1241</v>
      </c>
      <c r="C309" s="60" t="s">
        <v>570</v>
      </c>
      <c r="D309" s="61">
        <v>214</v>
      </c>
      <c r="E309" s="206">
        <v>0</v>
      </c>
      <c r="F309" s="205">
        <f>+E309*$D309</f>
        <v>0</v>
      </c>
    </row>
    <row r="310" spans="1:6" ht="14.25">
      <c r="A310" s="69"/>
      <c r="B310" s="64"/>
      <c r="C310" s="60"/>
      <c r="D310" s="61"/>
      <c r="E310" s="206"/>
      <c r="F310" s="205"/>
    </row>
    <row r="311" spans="1:6" ht="128.25">
      <c r="A311" s="69" t="s">
        <v>1158</v>
      </c>
      <c r="B311" s="76" t="s">
        <v>1242</v>
      </c>
      <c r="C311" s="60" t="s">
        <v>570</v>
      </c>
      <c r="D311" s="61">
        <v>37</v>
      </c>
      <c r="E311" s="206">
        <v>0</v>
      </c>
      <c r="F311" s="205">
        <f>+E311*$D311</f>
        <v>0</v>
      </c>
    </row>
    <row r="312" spans="1:6" ht="14.25">
      <c r="A312" s="69"/>
      <c r="B312" s="64"/>
      <c r="C312" s="60"/>
      <c r="D312" s="61"/>
      <c r="E312" s="206"/>
      <c r="F312" s="205"/>
    </row>
    <row r="313" spans="1:6" ht="85.5">
      <c r="A313" s="69" t="s">
        <v>1159</v>
      </c>
      <c r="B313" s="64" t="s">
        <v>633</v>
      </c>
      <c r="C313" s="60"/>
      <c r="D313" s="61">
        <v>0.05</v>
      </c>
      <c r="E313" s="206"/>
      <c r="F313" s="205">
        <f>SUM(F307:F312)*D313</f>
        <v>0</v>
      </c>
    </row>
    <row r="314" spans="1:6" ht="14.25">
      <c r="A314" s="69"/>
      <c r="B314" s="64"/>
      <c r="C314" s="60"/>
      <c r="D314" s="61"/>
      <c r="E314" s="206"/>
      <c r="F314" s="205"/>
    </row>
    <row r="315" spans="1:6" ht="15">
      <c r="A315" s="69"/>
      <c r="B315" s="74" t="s">
        <v>1244</v>
      </c>
      <c r="C315" s="60"/>
      <c r="D315" s="61"/>
      <c r="E315" s="206"/>
      <c r="F315" s="207">
        <f>SUM(F307:F313)</f>
        <v>0</v>
      </c>
    </row>
    <row r="316" spans="1:6" ht="14.25">
      <c r="A316" s="69"/>
      <c r="B316" s="64"/>
      <c r="C316" s="60"/>
      <c r="D316" s="61"/>
      <c r="E316" s="206"/>
      <c r="F316" s="205"/>
    </row>
    <row r="317" spans="1:6" ht="15">
      <c r="A317" s="68" t="s">
        <v>1144</v>
      </c>
      <c r="B317" s="74" t="s">
        <v>1245</v>
      </c>
      <c r="C317" s="60"/>
      <c r="D317" s="61"/>
      <c r="E317" s="206"/>
      <c r="F317" s="205"/>
    </row>
    <row r="318" spans="1:6" ht="15">
      <c r="A318" s="68"/>
      <c r="B318" s="74"/>
      <c r="C318" s="60"/>
      <c r="D318" s="61"/>
      <c r="E318" s="206"/>
      <c r="F318" s="205"/>
    </row>
    <row r="319" spans="1:6" ht="57">
      <c r="A319" s="69" t="s">
        <v>1160</v>
      </c>
      <c r="B319" s="64" t="s">
        <v>1246</v>
      </c>
      <c r="C319" s="60"/>
      <c r="D319" s="61"/>
      <c r="E319" s="206"/>
      <c r="F319" s="205"/>
    </row>
    <row r="320" spans="1:6" ht="16.5">
      <c r="A320" s="69"/>
      <c r="B320" s="64" t="s">
        <v>1247</v>
      </c>
      <c r="C320" s="60" t="s">
        <v>572</v>
      </c>
      <c r="D320" s="61">
        <v>110</v>
      </c>
      <c r="E320" s="206">
        <v>0</v>
      </c>
      <c r="F320" s="205">
        <f>+E320*$D320</f>
        <v>0</v>
      </c>
    </row>
    <row r="321" spans="1:6" ht="16.5">
      <c r="A321" s="69"/>
      <c r="B321" s="64" t="s">
        <v>1248</v>
      </c>
      <c r="C321" s="60" t="s">
        <v>572</v>
      </c>
      <c r="D321" s="61">
        <v>12</v>
      </c>
      <c r="E321" s="206">
        <v>0</v>
      </c>
      <c r="F321" s="205">
        <f>+E321*$D321</f>
        <v>0</v>
      </c>
    </row>
    <row r="322" spans="1:6" ht="14.25">
      <c r="A322" s="69"/>
      <c r="B322" s="64"/>
      <c r="C322" s="60"/>
      <c r="D322" s="61"/>
      <c r="E322" s="206"/>
      <c r="F322" s="205"/>
    </row>
    <row r="323" spans="1:6" ht="57">
      <c r="A323" s="69" t="s">
        <v>1161</v>
      </c>
      <c r="B323" s="64" t="s">
        <v>1252</v>
      </c>
      <c r="C323" s="60" t="s">
        <v>570</v>
      </c>
      <c r="D323" s="61">
        <v>232</v>
      </c>
      <c r="E323" s="206">
        <v>0</v>
      </c>
      <c r="F323" s="205">
        <f>+E323*$D323</f>
        <v>0</v>
      </c>
    </row>
    <row r="324" spans="1:6" ht="14.25">
      <c r="A324" s="69"/>
      <c r="B324" s="64"/>
      <c r="C324" s="60"/>
      <c r="D324" s="61"/>
      <c r="E324" s="206"/>
      <c r="F324" s="205"/>
    </row>
    <row r="325" spans="1:6" ht="85.5">
      <c r="A325" s="69" t="s">
        <v>1162</v>
      </c>
      <c r="B325" s="64" t="s">
        <v>1254</v>
      </c>
      <c r="C325" s="60" t="s">
        <v>572</v>
      </c>
      <c r="D325" s="61">
        <f>ROUND(0.2*D323*1.02,1)</f>
        <v>47.3</v>
      </c>
      <c r="E325" s="206">
        <v>0</v>
      </c>
      <c r="F325" s="205">
        <f>+E325*$D325</f>
        <v>0</v>
      </c>
    </row>
    <row r="326" spans="1:6" ht="14.25">
      <c r="A326" s="69"/>
      <c r="B326" s="64"/>
      <c r="C326" s="60"/>
      <c r="D326" s="61"/>
      <c r="E326" s="206"/>
      <c r="F326" s="205"/>
    </row>
    <row r="327" spans="1:6" ht="85.5">
      <c r="A327" s="69" t="s">
        <v>1163</v>
      </c>
      <c r="B327" s="64" t="s">
        <v>1255</v>
      </c>
      <c r="C327" s="60" t="s">
        <v>570</v>
      </c>
      <c r="D327" s="61">
        <f>D323</f>
        <v>232</v>
      </c>
      <c r="E327" s="206">
        <v>0</v>
      </c>
      <c r="F327" s="205">
        <f>+E327*$D327</f>
        <v>0</v>
      </c>
    </row>
    <row r="328" spans="1:6" ht="15">
      <c r="A328" s="69"/>
      <c r="B328" s="74" t="s">
        <v>1256</v>
      </c>
      <c r="C328" s="60"/>
      <c r="D328" s="61"/>
      <c r="E328" s="206"/>
      <c r="F328" s="207">
        <f>SUM(F320:F327)</f>
        <v>0</v>
      </c>
    </row>
    <row r="329" spans="1:6" ht="14.25">
      <c r="A329" s="69"/>
      <c r="B329" s="64"/>
      <c r="C329" s="60"/>
      <c r="D329" s="61"/>
      <c r="E329" s="206"/>
      <c r="F329" s="205"/>
    </row>
    <row r="330" spans="1:6" ht="15">
      <c r="A330" s="68" t="s">
        <v>1145</v>
      </c>
      <c r="B330" s="74" t="s">
        <v>1227</v>
      </c>
      <c r="C330" s="60"/>
      <c r="D330" s="61"/>
      <c r="E330" s="206"/>
      <c r="F330" s="205"/>
    </row>
    <row r="331" spans="1:6" ht="15">
      <c r="A331" s="68"/>
      <c r="B331" s="64"/>
      <c r="C331" s="60"/>
      <c r="D331" s="61"/>
      <c r="E331" s="206"/>
      <c r="F331" s="205"/>
    </row>
    <row r="332" spans="1:6" ht="42.75">
      <c r="A332" s="69" t="s">
        <v>1171</v>
      </c>
      <c r="B332" s="64" t="s">
        <v>1257</v>
      </c>
      <c r="C332" s="60"/>
      <c r="D332" s="61"/>
      <c r="E332" s="206"/>
      <c r="F332" s="205"/>
    </row>
    <row r="333" spans="1:6" ht="228">
      <c r="A333" s="69"/>
      <c r="B333" s="65" t="s">
        <v>1258</v>
      </c>
      <c r="C333" s="60" t="s">
        <v>572</v>
      </c>
      <c r="D333" s="61">
        <f>ROUND(0.15*D323*1.02,1)</f>
        <v>35.5</v>
      </c>
      <c r="E333" s="206">
        <v>0</v>
      </c>
      <c r="F333" s="205">
        <f>+E333*$D333</f>
        <v>0</v>
      </c>
    </row>
    <row r="334" spans="1:6" ht="14.25">
      <c r="A334" s="69"/>
      <c r="B334" s="64"/>
      <c r="C334" s="60"/>
      <c r="D334" s="61"/>
      <c r="E334" s="206"/>
      <c r="F334" s="205"/>
    </row>
    <row r="335" spans="1:6" ht="71.25">
      <c r="A335" s="69" t="s">
        <v>1172</v>
      </c>
      <c r="B335" s="64" t="s">
        <v>1262</v>
      </c>
      <c r="C335" s="60" t="s">
        <v>570</v>
      </c>
      <c r="D335" s="61">
        <v>232</v>
      </c>
      <c r="E335" s="206">
        <v>0</v>
      </c>
      <c r="F335" s="205">
        <f>+E335*$D335</f>
        <v>0</v>
      </c>
    </row>
    <row r="336" spans="1:6" ht="14.25">
      <c r="A336" s="69"/>
      <c r="B336" s="64"/>
      <c r="C336" s="60"/>
      <c r="D336" s="61"/>
      <c r="E336" s="206"/>
      <c r="F336" s="205"/>
    </row>
    <row r="337" spans="1:6" ht="28.5">
      <c r="A337" s="69" t="s">
        <v>1173</v>
      </c>
      <c r="B337" s="64" t="s">
        <v>1263</v>
      </c>
      <c r="C337" s="60" t="s">
        <v>1130</v>
      </c>
      <c r="D337" s="61">
        <v>122</v>
      </c>
      <c r="E337" s="206">
        <v>0</v>
      </c>
      <c r="F337" s="205">
        <f>+E337*$D337</f>
        <v>0</v>
      </c>
    </row>
    <row r="338" spans="1:6" ht="14.25">
      <c r="A338" s="69"/>
      <c r="B338" s="64"/>
      <c r="C338" s="60"/>
      <c r="D338" s="61"/>
      <c r="E338" s="206"/>
      <c r="F338" s="205"/>
    </row>
    <row r="339" spans="1:6" ht="128.25">
      <c r="A339" s="69" t="s">
        <v>1174</v>
      </c>
      <c r="B339" s="76" t="s">
        <v>559</v>
      </c>
      <c r="C339" s="60" t="s">
        <v>570</v>
      </c>
      <c r="D339" s="61">
        <v>37</v>
      </c>
      <c r="E339" s="206">
        <v>0</v>
      </c>
      <c r="F339" s="205">
        <f>+E339*$D339</f>
        <v>0</v>
      </c>
    </row>
    <row r="340" spans="1:6" ht="14.25">
      <c r="A340" s="69"/>
      <c r="B340" s="76"/>
      <c r="C340" s="60"/>
      <c r="D340" s="61"/>
      <c r="E340" s="206"/>
      <c r="F340" s="205"/>
    </row>
    <row r="341" spans="1:6" ht="15">
      <c r="A341" s="69"/>
      <c r="B341" s="74" t="s">
        <v>1227</v>
      </c>
      <c r="C341" s="60"/>
      <c r="D341" s="61"/>
      <c r="E341" s="206"/>
      <c r="F341" s="207">
        <f>SUM(F331:F339)</f>
        <v>0</v>
      </c>
    </row>
    <row r="342" spans="1:6" ht="15">
      <c r="A342" s="69"/>
      <c r="B342" s="74"/>
      <c r="C342" s="60"/>
      <c r="D342" s="61"/>
      <c r="E342" s="206"/>
      <c r="F342" s="207"/>
    </row>
    <row r="343" spans="1:6" ht="15">
      <c r="A343" s="68" t="s">
        <v>1146</v>
      </c>
      <c r="B343" s="74" t="s">
        <v>1229</v>
      </c>
      <c r="C343" s="60"/>
      <c r="D343" s="61"/>
      <c r="E343" s="206"/>
      <c r="F343" s="205"/>
    </row>
    <row r="344" spans="1:6" ht="14.25">
      <c r="A344" s="69"/>
      <c r="B344" s="71"/>
      <c r="C344" s="60"/>
      <c r="D344" s="61"/>
      <c r="E344" s="206"/>
      <c r="F344" s="205"/>
    </row>
    <row r="345" spans="1:6" ht="28.5">
      <c r="A345" s="69" t="s">
        <v>1178</v>
      </c>
      <c r="B345" s="64" t="s">
        <v>586</v>
      </c>
      <c r="C345" s="60" t="s">
        <v>570</v>
      </c>
      <c r="D345" s="61">
        <v>0</v>
      </c>
      <c r="E345" s="206">
        <v>0</v>
      </c>
      <c r="F345" s="205">
        <f>+E345*$D345</f>
        <v>0</v>
      </c>
    </row>
    <row r="346" spans="1:6" ht="14.25">
      <c r="A346" s="69"/>
      <c r="B346" s="71"/>
      <c r="C346" s="60"/>
      <c r="D346" s="61"/>
      <c r="E346" s="206"/>
      <c r="F346" s="205"/>
    </row>
    <row r="347" spans="1:6" ht="61.5">
      <c r="A347" s="69" t="s">
        <v>1179</v>
      </c>
      <c r="B347" s="64" t="s">
        <v>591</v>
      </c>
      <c r="C347" s="60" t="s">
        <v>570</v>
      </c>
      <c r="D347" s="61">
        <v>0</v>
      </c>
      <c r="E347" s="206">
        <v>0</v>
      </c>
      <c r="F347" s="205">
        <f>+E347*$D347</f>
        <v>0</v>
      </c>
    </row>
    <row r="348" spans="1:6" ht="14.25">
      <c r="A348" s="69"/>
      <c r="B348" s="71"/>
      <c r="C348" s="60"/>
      <c r="D348" s="61"/>
      <c r="E348" s="206"/>
      <c r="F348" s="205"/>
    </row>
    <row r="349" spans="1:6" ht="28.5">
      <c r="A349" s="69" t="s">
        <v>1180</v>
      </c>
      <c r="B349" s="64" t="s">
        <v>567</v>
      </c>
      <c r="C349" s="60" t="s">
        <v>224</v>
      </c>
      <c r="D349" s="61">
        <v>0</v>
      </c>
      <c r="E349" s="205">
        <v>0</v>
      </c>
      <c r="F349" s="205">
        <f>+E349*$D349</f>
        <v>0</v>
      </c>
    </row>
    <row r="350" spans="1:6" ht="14.25">
      <c r="A350" s="69"/>
      <c r="B350" s="64"/>
      <c r="C350" s="60"/>
      <c r="D350" s="61"/>
      <c r="E350" s="205"/>
      <c r="F350" s="205"/>
    </row>
    <row r="351" spans="1:6" ht="28.5">
      <c r="A351" s="69" t="s">
        <v>1181</v>
      </c>
      <c r="B351" s="64" t="s">
        <v>587</v>
      </c>
      <c r="C351" s="60" t="s">
        <v>224</v>
      </c>
      <c r="D351" s="61">
        <v>0</v>
      </c>
      <c r="E351" s="206">
        <v>0</v>
      </c>
      <c r="F351" s="205">
        <f>+E351*$D351</f>
        <v>0</v>
      </c>
    </row>
    <row r="352" spans="1:6" ht="14.25">
      <c r="A352" s="69"/>
      <c r="B352" s="64"/>
      <c r="C352" s="60"/>
      <c r="D352" s="61"/>
      <c r="E352" s="206"/>
      <c r="F352" s="205"/>
    </row>
    <row r="353" spans="1:6" ht="15">
      <c r="A353" s="69"/>
      <c r="B353" s="74" t="s">
        <v>568</v>
      </c>
      <c r="C353" s="60"/>
      <c r="D353" s="61"/>
      <c r="E353" s="205"/>
      <c r="F353" s="207">
        <f>SUM(F344:F351)</f>
        <v>0</v>
      </c>
    </row>
    <row r="355" spans="1:2" ht="15.75">
      <c r="A355" s="103">
        <v>4</v>
      </c>
      <c r="B355" s="103" t="s">
        <v>1215</v>
      </c>
    </row>
    <row r="357" spans="1:6" ht="15">
      <c r="A357" s="68" t="s">
        <v>1182</v>
      </c>
      <c r="B357" s="74" t="s">
        <v>1225</v>
      </c>
      <c r="D357" s="58"/>
      <c r="E357" s="203"/>
      <c r="F357" s="203">
        <f>F383</f>
        <v>0</v>
      </c>
    </row>
    <row r="358" spans="1:6" ht="15">
      <c r="A358" s="68" t="s">
        <v>636</v>
      </c>
      <c r="B358" s="74" t="s">
        <v>1226</v>
      </c>
      <c r="D358" s="58"/>
      <c r="E358" s="203"/>
      <c r="F358" s="203">
        <f>F394</f>
        <v>0</v>
      </c>
    </row>
    <row r="359" spans="1:6" ht="15">
      <c r="A359" s="68" t="s">
        <v>637</v>
      </c>
      <c r="B359" s="74" t="str">
        <f>B396</f>
        <v>ZEMELJSKA DELA</v>
      </c>
      <c r="D359" s="58"/>
      <c r="E359" s="203"/>
      <c r="F359" s="203">
        <f>F407</f>
        <v>0</v>
      </c>
    </row>
    <row r="360" spans="1:6" ht="15">
      <c r="A360" s="68" t="s">
        <v>638</v>
      </c>
      <c r="B360" s="74" t="s">
        <v>1227</v>
      </c>
      <c r="D360" s="58"/>
      <c r="E360" s="203"/>
      <c r="F360" s="203">
        <f>F424</f>
        <v>0</v>
      </c>
    </row>
    <row r="361" spans="1:6" ht="15">
      <c r="A361" s="63"/>
      <c r="B361" s="74"/>
      <c r="D361" s="58"/>
      <c r="E361" s="203"/>
      <c r="F361" s="203"/>
    </row>
    <row r="362" spans="1:6" ht="15">
      <c r="A362" s="63"/>
      <c r="B362" s="74" t="s">
        <v>1131</v>
      </c>
      <c r="D362" s="58"/>
      <c r="E362" s="203"/>
      <c r="F362" s="203">
        <f>SUM(F357:F360)</f>
        <v>0</v>
      </c>
    </row>
    <row r="363" spans="1:6" ht="15">
      <c r="A363" s="63"/>
      <c r="B363" s="74"/>
      <c r="D363" s="58"/>
      <c r="E363" s="203"/>
      <c r="F363" s="203"/>
    </row>
    <row r="364" spans="1:6" ht="15">
      <c r="A364" s="68" t="s">
        <v>1182</v>
      </c>
      <c r="B364" s="74" t="s">
        <v>1225</v>
      </c>
      <c r="C364" s="60"/>
      <c r="D364" s="61"/>
      <c r="E364" s="205"/>
      <c r="F364" s="205"/>
    </row>
    <row r="365" spans="1:6" ht="14.25">
      <c r="A365" s="69"/>
      <c r="B365" s="64"/>
      <c r="C365" s="60"/>
      <c r="D365" s="61"/>
      <c r="E365" s="206"/>
      <c r="F365" s="205"/>
    </row>
    <row r="366" spans="1:6" ht="99.75">
      <c r="A366" s="69" t="s">
        <v>1183</v>
      </c>
      <c r="B366" s="65" t="s">
        <v>1231</v>
      </c>
      <c r="C366" s="60" t="s">
        <v>225</v>
      </c>
      <c r="D366" s="61">
        <v>1</v>
      </c>
      <c r="E366" s="206">
        <v>0</v>
      </c>
      <c r="F366" s="205">
        <f>+E366*$D366</f>
        <v>0</v>
      </c>
    </row>
    <row r="367" spans="1:6" ht="15">
      <c r="A367" s="69"/>
      <c r="B367" s="74"/>
      <c r="C367" s="60"/>
      <c r="D367" s="61"/>
      <c r="E367" s="205"/>
      <c r="F367" s="205"/>
    </row>
    <row r="368" spans="1:6" ht="287.25">
      <c r="A368" s="69" t="s">
        <v>1184</v>
      </c>
      <c r="B368" s="65" t="s">
        <v>635</v>
      </c>
      <c r="C368" s="60" t="s">
        <v>225</v>
      </c>
      <c r="D368" s="61">
        <v>1</v>
      </c>
      <c r="E368" s="206">
        <v>0</v>
      </c>
      <c r="F368" s="205">
        <f>+E368*$D368</f>
        <v>0</v>
      </c>
    </row>
    <row r="369" spans="1:6" ht="15">
      <c r="A369" s="69"/>
      <c r="B369" s="74"/>
      <c r="C369" s="60"/>
      <c r="D369" s="61"/>
      <c r="E369" s="206"/>
      <c r="F369" s="205"/>
    </row>
    <row r="370" spans="1:6" ht="256.5">
      <c r="A370" s="69" t="s">
        <v>1185</v>
      </c>
      <c r="B370" s="65" t="s">
        <v>1232</v>
      </c>
      <c r="C370" s="60" t="s">
        <v>225</v>
      </c>
      <c r="D370" s="61">
        <v>1</v>
      </c>
      <c r="E370" s="206">
        <v>0</v>
      </c>
      <c r="F370" s="205">
        <f>+E370*$D370</f>
        <v>0</v>
      </c>
    </row>
    <row r="371" spans="1:6" ht="15">
      <c r="A371" s="69"/>
      <c r="B371" s="74"/>
      <c r="C371" s="60"/>
      <c r="D371" s="61"/>
      <c r="E371" s="205"/>
      <c r="F371" s="205"/>
    </row>
    <row r="372" spans="1:6" ht="156.75">
      <c r="A372" s="69" t="s">
        <v>1186</v>
      </c>
      <c r="B372" s="76" t="s">
        <v>1233</v>
      </c>
      <c r="C372" s="60" t="s">
        <v>225</v>
      </c>
      <c r="D372" s="61">
        <v>1</v>
      </c>
      <c r="E372" s="206">
        <v>0</v>
      </c>
      <c r="F372" s="205">
        <f>+E372*$D372</f>
        <v>0</v>
      </c>
    </row>
    <row r="373" spans="1:6" ht="14.25">
      <c r="A373" s="69"/>
      <c r="B373" s="64"/>
      <c r="C373" s="60"/>
      <c r="D373" s="61"/>
      <c r="E373" s="205"/>
      <c r="F373" s="205"/>
    </row>
    <row r="374" spans="1:6" ht="242.25">
      <c r="A374" s="69" t="s">
        <v>1187</v>
      </c>
      <c r="B374" s="65" t="s">
        <v>1234</v>
      </c>
      <c r="C374" s="60" t="s">
        <v>225</v>
      </c>
      <c r="D374" s="61">
        <v>1</v>
      </c>
      <c r="E374" s="206">
        <v>0</v>
      </c>
      <c r="F374" s="205">
        <f>+E374*$D374</f>
        <v>0</v>
      </c>
    </row>
    <row r="375" spans="1:6" ht="14.25">
      <c r="A375" s="69"/>
      <c r="B375" s="64"/>
      <c r="C375" s="60"/>
      <c r="D375" s="61"/>
      <c r="E375" s="205"/>
      <c r="F375" s="205"/>
    </row>
    <row r="376" spans="1:6" ht="57">
      <c r="A376" s="69" t="s">
        <v>1188</v>
      </c>
      <c r="B376" s="64" t="s">
        <v>1235</v>
      </c>
      <c r="C376" s="60" t="s">
        <v>225</v>
      </c>
      <c r="D376" s="61">
        <v>1</v>
      </c>
      <c r="E376" s="206">
        <v>0</v>
      </c>
      <c r="F376" s="205">
        <f>+E376*$D376</f>
        <v>0</v>
      </c>
    </row>
    <row r="377" spans="1:6" ht="14.25">
      <c r="A377" s="69"/>
      <c r="B377" s="64"/>
      <c r="C377" s="60"/>
      <c r="D377" s="61"/>
      <c r="E377" s="205"/>
      <c r="F377" s="205"/>
    </row>
    <row r="378" spans="1:6" ht="85.5">
      <c r="A378" s="69" t="s">
        <v>1189</v>
      </c>
      <c r="B378" s="64" t="s">
        <v>1236</v>
      </c>
      <c r="C378" s="60"/>
      <c r="D378" s="99">
        <v>0.05</v>
      </c>
      <c r="E378" s="205"/>
      <c r="F378" s="205">
        <f>SUM(F366:F376)*D378</f>
        <v>0</v>
      </c>
    </row>
    <row r="379" spans="1:6" ht="14.25">
      <c r="A379" s="69"/>
      <c r="B379" s="64"/>
      <c r="C379" s="60"/>
      <c r="D379" s="99"/>
      <c r="E379" s="205"/>
      <c r="F379" s="205"/>
    </row>
    <row r="380" spans="1:6" ht="71.25">
      <c r="A380" s="69" t="s">
        <v>639</v>
      </c>
      <c r="B380" s="64" t="s">
        <v>1237</v>
      </c>
      <c r="C380" s="60" t="s">
        <v>225</v>
      </c>
      <c r="D380" s="61">
        <v>1</v>
      </c>
      <c r="E380" s="206">
        <v>0</v>
      </c>
      <c r="F380" s="205">
        <f>E380*D380</f>
        <v>0</v>
      </c>
    </row>
    <row r="381" spans="1:6" ht="14.25">
      <c r="A381" s="69"/>
      <c r="B381" s="64"/>
      <c r="C381" s="60"/>
      <c r="D381" s="99"/>
      <c r="E381" s="206"/>
      <c r="F381" s="205"/>
    </row>
    <row r="382" spans="1:6" ht="114">
      <c r="A382" s="69" t="s">
        <v>640</v>
      </c>
      <c r="B382" s="76" t="s">
        <v>1238</v>
      </c>
      <c r="C382" s="60" t="s">
        <v>225</v>
      </c>
      <c r="D382" s="102">
        <v>1</v>
      </c>
      <c r="E382" s="206">
        <v>0</v>
      </c>
      <c r="F382" s="205">
        <f>E382*D382</f>
        <v>0</v>
      </c>
    </row>
    <row r="383" spans="1:6" ht="15">
      <c r="A383" s="69"/>
      <c r="B383" s="74" t="s">
        <v>1239</v>
      </c>
      <c r="C383" s="60"/>
      <c r="D383" s="61"/>
      <c r="E383" s="206"/>
      <c r="F383" s="207">
        <f>SUM(F366:F382)</f>
        <v>0</v>
      </c>
    </row>
    <row r="384" spans="1:6" ht="14.25">
      <c r="A384" s="69"/>
      <c r="B384" s="64"/>
      <c r="C384" s="60"/>
      <c r="D384" s="61"/>
      <c r="E384" s="206"/>
      <c r="F384" s="205"/>
    </row>
    <row r="385" spans="1:6" ht="15">
      <c r="A385" s="68" t="s">
        <v>636</v>
      </c>
      <c r="B385" s="74" t="s">
        <v>1226</v>
      </c>
      <c r="C385" s="60"/>
      <c r="D385" s="61"/>
      <c r="E385" s="206"/>
      <c r="F385" s="205"/>
    </row>
    <row r="386" spans="1:6" ht="14.25">
      <c r="A386" s="69"/>
      <c r="B386" s="64"/>
      <c r="C386" s="60"/>
      <c r="D386" s="61"/>
      <c r="E386" s="206"/>
      <c r="F386" s="205"/>
    </row>
    <row r="387" spans="1:6" ht="57">
      <c r="A387" s="69" t="s">
        <v>641</v>
      </c>
      <c r="B387" s="64" t="s">
        <v>1240</v>
      </c>
      <c r="C387" s="60" t="s">
        <v>1130</v>
      </c>
      <c r="D387" s="61">
        <v>23</v>
      </c>
      <c r="E387" s="206">
        <v>0</v>
      </c>
      <c r="F387" s="205">
        <f>+E387*$D387</f>
        <v>0</v>
      </c>
    </row>
    <row r="388" spans="1:6" ht="14.25">
      <c r="A388" s="69"/>
      <c r="B388" s="64"/>
      <c r="C388" s="60"/>
      <c r="D388" s="61"/>
      <c r="E388" s="206"/>
      <c r="F388" s="205"/>
    </row>
    <row r="389" spans="1:6" ht="99.75">
      <c r="A389" s="69" t="s">
        <v>642</v>
      </c>
      <c r="B389" s="64" t="s">
        <v>1241</v>
      </c>
      <c r="C389" s="60" t="s">
        <v>570</v>
      </c>
      <c r="D389" s="61">
        <v>499</v>
      </c>
      <c r="E389" s="206">
        <v>0</v>
      </c>
      <c r="F389" s="205">
        <f>+E389*$D389</f>
        <v>0</v>
      </c>
    </row>
    <row r="390" spans="1:6" ht="14.25">
      <c r="A390" s="69"/>
      <c r="B390" s="76"/>
      <c r="C390" s="60"/>
      <c r="D390" s="61"/>
      <c r="E390" s="206"/>
      <c r="F390" s="205"/>
    </row>
    <row r="391" spans="1:6" ht="128.25">
      <c r="A391" s="69" t="s">
        <v>643</v>
      </c>
      <c r="B391" s="76" t="s">
        <v>1242</v>
      </c>
      <c r="C391" s="60" t="s">
        <v>570</v>
      </c>
      <c r="D391" s="61">
        <v>128</v>
      </c>
      <c r="E391" s="206">
        <v>0</v>
      </c>
      <c r="F391" s="205">
        <f>+E391*$D391</f>
        <v>0</v>
      </c>
    </row>
    <row r="392" spans="1:6" ht="14.25">
      <c r="A392" s="69"/>
      <c r="B392" s="64"/>
      <c r="C392" s="60"/>
      <c r="D392" s="61"/>
      <c r="E392" s="206"/>
      <c r="F392" s="205"/>
    </row>
    <row r="393" spans="1:6" ht="85.5">
      <c r="A393" s="69" t="s">
        <v>644</v>
      </c>
      <c r="B393" s="64" t="s">
        <v>633</v>
      </c>
      <c r="C393" s="60"/>
      <c r="D393" s="61">
        <v>0.05</v>
      </c>
      <c r="E393" s="206"/>
      <c r="F393" s="205">
        <f>SUM(F387:F392)*D393</f>
        <v>0</v>
      </c>
    </row>
    <row r="394" spans="1:6" ht="15">
      <c r="A394" s="69"/>
      <c r="B394" s="74" t="s">
        <v>1244</v>
      </c>
      <c r="C394" s="60"/>
      <c r="D394" s="61"/>
      <c r="E394" s="206"/>
      <c r="F394" s="207">
        <f>SUM(F387:F393)</f>
        <v>0</v>
      </c>
    </row>
    <row r="395" spans="1:6" ht="14.25">
      <c r="A395" s="69"/>
      <c r="B395" s="64"/>
      <c r="C395" s="60"/>
      <c r="D395" s="61"/>
      <c r="E395" s="206"/>
      <c r="F395" s="205"/>
    </row>
    <row r="396" spans="1:6" ht="15">
      <c r="A396" s="68" t="s">
        <v>637</v>
      </c>
      <c r="B396" s="74" t="s">
        <v>1245</v>
      </c>
      <c r="C396" s="60"/>
      <c r="D396" s="61"/>
      <c r="E396" s="206"/>
      <c r="F396" s="205"/>
    </row>
    <row r="397" spans="1:6" ht="15">
      <c r="A397" s="68"/>
      <c r="B397" s="74"/>
      <c r="C397" s="60"/>
      <c r="D397" s="61"/>
      <c r="E397" s="206"/>
      <c r="F397" s="205"/>
    </row>
    <row r="398" spans="1:6" ht="57">
      <c r="A398" s="69" t="s">
        <v>645</v>
      </c>
      <c r="B398" s="64" t="s">
        <v>1246</v>
      </c>
      <c r="C398" s="60"/>
      <c r="D398" s="61"/>
      <c r="E398" s="206"/>
      <c r="F398" s="205"/>
    </row>
    <row r="399" spans="1:6" ht="16.5">
      <c r="A399" s="69"/>
      <c r="B399" s="64" t="s">
        <v>1247</v>
      </c>
      <c r="C399" s="60" t="s">
        <v>572</v>
      </c>
      <c r="D399" s="61">
        <v>296</v>
      </c>
      <c r="E399" s="206">
        <v>0</v>
      </c>
      <c r="F399" s="205">
        <f>+E399*$D399</f>
        <v>0</v>
      </c>
    </row>
    <row r="400" spans="1:6" ht="16.5">
      <c r="A400" s="69"/>
      <c r="B400" s="64" t="s">
        <v>1248</v>
      </c>
      <c r="C400" s="60" t="s">
        <v>572</v>
      </c>
      <c r="D400" s="61">
        <v>33</v>
      </c>
      <c r="E400" s="206">
        <v>0</v>
      </c>
      <c r="F400" s="205">
        <f>+E400*$D400</f>
        <v>0</v>
      </c>
    </row>
    <row r="401" spans="1:6" ht="14.25">
      <c r="A401" s="69"/>
      <c r="B401" s="64"/>
      <c r="C401" s="60"/>
      <c r="D401" s="61"/>
      <c r="E401" s="206"/>
      <c r="F401" s="205"/>
    </row>
    <row r="402" spans="1:6" ht="57">
      <c r="A402" s="69" t="s">
        <v>646</v>
      </c>
      <c r="B402" s="64" t="s">
        <v>1252</v>
      </c>
      <c r="C402" s="60" t="s">
        <v>570</v>
      </c>
      <c r="D402" s="61">
        <v>627</v>
      </c>
      <c r="E402" s="206">
        <v>0</v>
      </c>
      <c r="F402" s="205">
        <f>+E402*$D402</f>
        <v>0</v>
      </c>
    </row>
    <row r="403" spans="1:6" ht="14.25">
      <c r="A403" s="69"/>
      <c r="B403" s="64"/>
      <c r="C403" s="60"/>
      <c r="D403" s="61"/>
      <c r="E403" s="206"/>
      <c r="F403" s="205"/>
    </row>
    <row r="404" spans="1:6" ht="85.5">
      <c r="A404" s="69" t="s">
        <v>647</v>
      </c>
      <c r="B404" s="64" t="s">
        <v>1254</v>
      </c>
      <c r="C404" s="60" t="s">
        <v>572</v>
      </c>
      <c r="D404" s="61">
        <f>ROUND(0.2*D402*1.02,1)</f>
        <v>127.9</v>
      </c>
      <c r="E404" s="206">
        <v>0</v>
      </c>
      <c r="F404" s="205">
        <f>+E404*$D404</f>
        <v>0</v>
      </c>
    </row>
    <row r="405" spans="1:6" ht="14.25">
      <c r="A405" s="69"/>
      <c r="B405" s="64"/>
      <c r="C405" s="60"/>
      <c r="D405" s="61"/>
      <c r="E405" s="206"/>
      <c r="F405" s="205"/>
    </row>
    <row r="406" spans="1:6" ht="85.5">
      <c r="A406" s="69" t="s">
        <v>648</v>
      </c>
      <c r="B406" s="64" t="s">
        <v>1255</v>
      </c>
      <c r="C406" s="60" t="s">
        <v>570</v>
      </c>
      <c r="D406" s="61">
        <f>D402</f>
        <v>627</v>
      </c>
      <c r="E406" s="206">
        <v>0</v>
      </c>
      <c r="F406" s="205">
        <f>+E406*$D406</f>
        <v>0</v>
      </c>
    </row>
    <row r="407" spans="1:6" ht="15">
      <c r="A407" s="69"/>
      <c r="B407" s="74" t="s">
        <v>1256</v>
      </c>
      <c r="C407" s="60"/>
      <c r="D407" s="61"/>
      <c r="E407" s="206"/>
      <c r="F407" s="207">
        <f>SUM(F399:F406)</f>
        <v>0</v>
      </c>
    </row>
    <row r="408" spans="1:6" ht="15">
      <c r="A408" s="68"/>
      <c r="B408" s="64"/>
      <c r="C408" s="60"/>
      <c r="D408" s="61"/>
      <c r="E408" s="206"/>
      <c r="F408" s="205"/>
    </row>
    <row r="409" spans="1:6" ht="15">
      <c r="A409" s="68" t="s">
        <v>638</v>
      </c>
      <c r="B409" s="74" t="s">
        <v>1227</v>
      </c>
      <c r="C409" s="60"/>
      <c r="D409" s="61"/>
      <c r="E409" s="206"/>
      <c r="F409" s="205"/>
    </row>
    <row r="410" spans="1:6" ht="14.25">
      <c r="A410" s="69"/>
      <c r="B410" s="64"/>
      <c r="C410" s="60"/>
      <c r="D410" s="61"/>
      <c r="E410" s="206"/>
      <c r="F410" s="205"/>
    </row>
    <row r="411" spans="1:6" ht="42.75">
      <c r="A411" s="69" t="s">
        <v>649</v>
      </c>
      <c r="B411" s="64" t="s">
        <v>1257</v>
      </c>
      <c r="C411" s="60"/>
      <c r="D411" s="61"/>
      <c r="E411" s="206"/>
      <c r="F411" s="205"/>
    </row>
    <row r="412" spans="1:6" ht="228">
      <c r="A412" s="69"/>
      <c r="B412" s="65" t="s">
        <v>1258</v>
      </c>
      <c r="C412" s="60" t="s">
        <v>572</v>
      </c>
      <c r="D412" s="61">
        <f>ROUND(0.15*D402*1.02,1)</f>
        <v>95.9</v>
      </c>
      <c r="E412" s="206">
        <v>0</v>
      </c>
      <c r="F412" s="205">
        <f>+E412*$D412</f>
        <v>0</v>
      </c>
    </row>
    <row r="413" spans="1:6" ht="14.25">
      <c r="A413" s="69"/>
      <c r="B413" s="64"/>
      <c r="C413" s="60"/>
      <c r="D413" s="61"/>
      <c r="E413" s="206"/>
      <c r="F413" s="205"/>
    </row>
    <row r="414" spans="1:6" ht="128.25">
      <c r="A414" s="69" t="s">
        <v>650</v>
      </c>
      <c r="B414" s="76" t="s">
        <v>1259</v>
      </c>
      <c r="C414" s="60" t="s">
        <v>570</v>
      </c>
      <c r="D414" s="61">
        <v>236</v>
      </c>
      <c r="E414" s="206">
        <v>0</v>
      </c>
      <c r="F414" s="205">
        <f>+E414*$D414</f>
        <v>0</v>
      </c>
    </row>
    <row r="415" spans="1:6" ht="14.25">
      <c r="A415" s="69"/>
      <c r="B415" s="64"/>
      <c r="C415" s="60"/>
      <c r="D415" s="61"/>
      <c r="E415" s="206"/>
      <c r="F415" s="205"/>
    </row>
    <row r="416" spans="1:6" ht="142.5">
      <c r="A416" s="69" t="s">
        <v>651</v>
      </c>
      <c r="B416" s="65" t="s">
        <v>1261</v>
      </c>
      <c r="C416" s="60" t="s">
        <v>570</v>
      </c>
      <c r="D416" s="61">
        <v>50</v>
      </c>
      <c r="E416" s="206">
        <v>0</v>
      </c>
      <c r="F416" s="205">
        <f>+E416*$D416</f>
        <v>0</v>
      </c>
    </row>
    <row r="417" spans="1:6" ht="14.25">
      <c r="A417" s="69"/>
      <c r="B417" s="64"/>
      <c r="C417" s="60"/>
      <c r="D417" s="61"/>
      <c r="E417" s="206"/>
      <c r="F417" s="205"/>
    </row>
    <row r="418" spans="1:6" ht="99.75">
      <c r="A418" s="69" t="s">
        <v>652</v>
      </c>
      <c r="B418" s="64" t="s">
        <v>419</v>
      </c>
      <c r="C418" s="60" t="s">
        <v>570</v>
      </c>
      <c r="D418" s="61">
        <v>341</v>
      </c>
      <c r="E418" s="206">
        <v>0</v>
      </c>
      <c r="F418" s="205">
        <f>+E418*$D418</f>
        <v>0</v>
      </c>
    </row>
    <row r="419" spans="1:6" ht="14.25">
      <c r="A419" s="69"/>
      <c r="B419" s="64"/>
      <c r="C419" s="60"/>
      <c r="D419" s="61"/>
      <c r="E419" s="206"/>
      <c r="F419" s="205"/>
    </row>
    <row r="420" spans="1:6" ht="28.5">
      <c r="A420" s="69" t="s">
        <v>653</v>
      </c>
      <c r="B420" s="64" t="s">
        <v>1263</v>
      </c>
      <c r="C420" s="60" t="s">
        <v>1130</v>
      </c>
      <c r="D420" s="61">
        <v>427</v>
      </c>
      <c r="E420" s="206">
        <v>0</v>
      </c>
      <c r="F420" s="205">
        <f>+E420*$D420</f>
        <v>0</v>
      </c>
    </row>
    <row r="421" spans="1:6" ht="14.25">
      <c r="A421" s="69"/>
      <c r="B421" s="64"/>
      <c r="C421" s="60"/>
      <c r="D421" s="61"/>
      <c r="E421" s="206"/>
      <c r="F421" s="205"/>
    </row>
    <row r="422" spans="1:6" ht="128.25">
      <c r="A422" s="69" t="s">
        <v>654</v>
      </c>
      <c r="B422" s="76" t="s">
        <v>559</v>
      </c>
      <c r="C422" s="60" t="s">
        <v>570</v>
      </c>
      <c r="D422" s="61">
        <v>129</v>
      </c>
      <c r="E422" s="206">
        <v>0</v>
      </c>
      <c r="F422" s="205">
        <f>+E422*$D422</f>
        <v>0</v>
      </c>
    </row>
    <row r="423" spans="1:6" ht="14.25">
      <c r="A423" s="69"/>
      <c r="B423" s="76"/>
      <c r="C423" s="60"/>
      <c r="D423" s="61"/>
      <c r="E423" s="206"/>
      <c r="F423" s="205"/>
    </row>
    <row r="424" spans="2:6" ht="16.5">
      <c r="B424" s="93" t="s">
        <v>1227</v>
      </c>
      <c r="C424" s="94"/>
      <c r="D424" s="95"/>
      <c r="E424" s="208"/>
      <c r="F424" s="209">
        <f>SUM(F411:F423)</f>
        <v>0</v>
      </c>
    </row>
    <row r="426" spans="1:2" ht="15.75">
      <c r="A426" s="103">
        <v>5</v>
      </c>
      <c r="B426" s="52" t="s">
        <v>1216</v>
      </c>
    </row>
    <row r="428" spans="1:6" ht="15">
      <c r="A428" s="68" t="s">
        <v>660</v>
      </c>
      <c r="B428" s="74" t="s">
        <v>1225</v>
      </c>
      <c r="C428" s="108"/>
      <c r="D428" s="58"/>
      <c r="E428" s="203"/>
      <c r="F428" s="203">
        <f>F457</f>
        <v>0</v>
      </c>
    </row>
    <row r="429" spans="1:6" ht="15">
      <c r="A429" s="68" t="s">
        <v>661</v>
      </c>
      <c r="B429" s="74" t="s">
        <v>1226</v>
      </c>
      <c r="C429" s="108"/>
      <c r="D429" s="58"/>
      <c r="E429" s="203"/>
      <c r="F429" s="203">
        <f>F470</f>
        <v>0</v>
      </c>
    </row>
    <row r="430" spans="1:6" ht="15">
      <c r="A430" s="68" t="s">
        <v>662</v>
      </c>
      <c r="B430" s="74" t="str">
        <f>B472</f>
        <v>ZEMELJSKA DELA</v>
      </c>
      <c r="C430" s="108"/>
      <c r="D430" s="58"/>
      <c r="E430" s="203"/>
      <c r="F430" s="203">
        <f>F488</f>
        <v>0</v>
      </c>
    </row>
    <row r="431" spans="1:6" ht="15">
      <c r="A431" s="68" t="s">
        <v>663</v>
      </c>
      <c r="B431" s="74" t="s">
        <v>1227</v>
      </c>
      <c r="C431" s="108"/>
      <c r="D431" s="58"/>
      <c r="E431" s="203"/>
      <c r="F431" s="203">
        <f>F502</f>
        <v>0</v>
      </c>
    </row>
    <row r="432" spans="1:6" ht="15">
      <c r="A432" s="68" t="s">
        <v>664</v>
      </c>
      <c r="B432" s="74" t="s">
        <v>1228</v>
      </c>
      <c r="C432" s="108"/>
      <c r="D432" s="58"/>
      <c r="E432" s="203"/>
      <c r="F432" s="203">
        <f>F535</f>
        <v>0</v>
      </c>
    </row>
    <row r="433" spans="1:6" ht="15">
      <c r="A433" s="68" t="s">
        <v>665</v>
      </c>
      <c r="B433" s="74" t="s">
        <v>1229</v>
      </c>
      <c r="C433" s="108"/>
      <c r="D433" s="58"/>
      <c r="E433" s="203"/>
      <c r="F433" s="203">
        <f>F545</f>
        <v>0</v>
      </c>
    </row>
    <row r="434" spans="1:6" ht="15">
      <c r="A434" s="63"/>
      <c r="B434" s="74"/>
      <c r="C434" s="108"/>
      <c r="D434" s="58"/>
      <c r="E434" s="203"/>
      <c r="F434" s="203"/>
    </row>
    <row r="435" spans="1:6" ht="15">
      <c r="A435" s="63"/>
      <c r="B435" s="74" t="s">
        <v>1131</v>
      </c>
      <c r="C435" s="108"/>
      <c r="D435" s="58"/>
      <c r="E435" s="203"/>
      <c r="F435" s="203">
        <f>SUM(F428:F433)</f>
        <v>0</v>
      </c>
    </row>
    <row r="436" spans="1:6" ht="15">
      <c r="A436" s="63"/>
      <c r="B436" s="74"/>
      <c r="C436" s="108"/>
      <c r="D436" s="58"/>
      <c r="E436" s="203"/>
      <c r="F436" s="203"/>
    </row>
    <row r="437" spans="1:6" ht="15">
      <c r="A437" s="68" t="s">
        <v>660</v>
      </c>
      <c r="B437" s="74" t="s">
        <v>1225</v>
      </c>
      <c r="C437" s="60"/>
      <c r="D437" s="61"/>
      <c r="E437" s="205"/>
      <c r="F437" s="205"/>
    </row>
    <row r="438" spans="1:6" ht="14.25">
      <c r="A438" s="69"/>
      <c r="B438" s="64"/>
      <c r="C438" s="60"/>
      <c r="D438" s="61"/>
      <c r="E438" s="206"/>
      <c r="F438" s="205"/>
    </row>
    <row r="439" spans="1:6" ht="99.75">
      <c r="A439" s="69" t="s">
        <v>666</v>
      </c>
      <c r="B439" s="65" t="s">
        <v>1231</v>
      </c>
      <c r="C439" s="60" t="s">
        <v>225</v>
      </c>
      <c r="D439" s="61">
        <v>1</v>
      </c>
      <c r="E439" s="206">
        <v>0</v>
      </c>
      <c r="F439" s="205">
        <f>+E439*$D439</f>
        <v>0</v>
      </c>
    </row>
    <row r="440" spans="1:6" ht="15">
      <c r="A440" s="69"/>
      <c r="B440" s="74"/>
      <c r="C440" s="60"/>
      <c r="D440" s="61"/>
      <c r="E440" s="205"/>
      <c r="F440" s="205"/>
    </row>
    <row r="441" spans="1:6" ht="287.25">
      <c r="A441" s="69" t="s">
        <v>667</v>
      </c>
      <c r="B441" s="65" t="s">
        <v>657</v>
      </c>
      <c r="C441" s="60" t="s">
        <v>225</v>
      </c>
      <c r="D441" s="61">
        <v>1</v>
      </c>
      <c r="E441" s="206">
        <v>0</v>
      </c>
      <c r="F441" s="205">
        <f>+E441*$D441</f>
        <v>0</v>
      </c>
    </row>
    <row r="442" spans="1:6" ht="15">
      <c r="A442" s="69"/>
      <c r="B442" s="74"/>
      <c r="C442" s="60"/>
      <c r="D442" s="61"/>
      <c r="E442" s="206"/>
      <c r="F442" s="205"/>
    </row>
    <row r="443" spans="1:6" ht="256.5">
      <c r="A443" s="69" t="s">
        <v>668</v>
      </c>
      <c r="B443" s="65" t="s">
        <v>1232</v>
      </c>
      <c r="C443" s="60" t="s">
        <v>225</v>
      </c>
      <c r="D443" s="61">
        <v>1</v>
      </c>
      <c r="E443" s="206">
        <v>0</v>
      </c>
      <c r="F443" s="205">
        <f>+E443*$D443</f>
        <v>0</v>
      </c>
    </row>
    <row r="444" spans="1:6" ht="15">
      <c r="A444" s="69"/>
      <c r="B444" s="74"/>
      <c r="C444" s="60"/>
      <c r="D444" s="61"/>
      <c r="E444" s="205"/>
      <c r="F444" s="205"/>
    </row>
    <row r="445" spans="1:6" ht="156.75">
      <c r="A445" s="69" t="s">
        <v>669</v>
      </c>
      <c r="B445" s="76" t="s">
        <v>1233</v>
      </c>
      <c r="C445" s="60" t="s">
        <v>225</v>
      </c>
      <c r="D445" s="61">
        <v>1</v>
      </c>
      <c r="E445" s="206">
        <v>0</v>
      </c>
      <c r="F445" s="205">
        <f>+E445*$D445</f>
        <v>0</v>
      </c>
    </row>
    <row r="446" spans="1:6" ht="14.25">
      <c r="A446" s="69"/>
      <c r="B446" s="64"/>
      <c r="C446" s="60"/>
      <c r="D446" s="61"/>
      <c r="E446" s="205"/>
      <c r="F446" s="205"/>
    </row>
    <row r="447" spans="1:6" ht="242.25">
      <c r="A447" s="69" t="s">
        <v>670</v>
      </c>
      <c r="B447" s="65" t="s">
        <v>1234</v>
      </c>
      <c r="C447" s="60" t="s">
        <v>225</v>
      </c>
      <c r="D447" s="61">
        <v>1</v>
      </c>
      <c r="E447" s="206">
        <v>0</v>
      </c>
      <c r="F447" s="205">
        <f>+E447*$D447</f>
        <v>0</v>
      </c>
    </row>
    <row r="448" spans="1:6" ht="14.25">
      <c r="A448" s="69"/>
      <c r="B448" s="64"/>
      <c r="C448" s="60"/>
      <c r="D448" s="61"/>
      <c r="E448" s="205"/>
      <c r="F448" s="205"/>
    </row>
    <row r="449" spans="1:6" ht="57">
      <c r="A449" s="69" t="s">
        <v>671</v>
      </c>
      <c r="B449" s="64" t="s">
        <v>1235</v>
      </c>
      <c r="C449" s="60" t="s">
        <v>225</v>
      </c>
      <c r="D449" s="61">
        <v>1</v>
      </c>
      <c r="E449" s="206">
        <v>0</v>
      </c>
      <c r="F449" s="205">
        <f>+E449*$D449</f>
        <v>0</v>
      </c>
    </row>
    <row r="450" spans="1:6" ht="14.25">
      <c r="A450" s="69"/>
      <c r="B450" s="64"/>
      <c r="C450" s="60"/>
      <c r="D450" s="61"/>
      <c r="E450" s="205"/>
      <c r="F450" s="205"/>
    </row>
    <row r="451" spans="1:6" ht="85.5">
      <c r="A451" s="69" t="s">
        <v>672</v>
      </c>
      <c r="B451" s="64" t="s">
        <v>1236</v>
      </c>
      <c r="C451" s="60"/>
      <c r="D451" s="99">
        <v>0.05</v>
      </c>
      <c r="E451" s="205"/>
      <c r="F451" s="205">
        <f>SUM(F439:F449)*D451</f>
        <v>0</v>
      </c>
    </row>
    <row r="452" spans="1:6" ht="14.25">
      <c r="A452" s="69"/>
      <c r="B452" s="64"/>
      <c r="C452" s="60"/>
      <c r="D452" s="99"/>
      <c r="E452" s="205"/>
      <c r="F452" s="205"/>
    </row>
    <row r="453" spans="1:6" ht="71.25">
      <c r="A453" s="69" t="s">
        <v>673</v>
      </c>
      <c r="B453" s="64" t="s">
        <v>1237</v>
      </c>
      <c r="C453" s="60" t="s">
        <v>225</v>
      </c>
      <c r="D453" s="61">
        <v>1</v>
      </c>
      <c r="E453" s="206">
        <v>0</v>
      </c>
      <c r="F453" s="205">
        <f>E453*D453</f>
        <v>0</v>
      </c>
    </row>
    <row r="454" spans="1:6" ht="14.25">
      <c r="A454" s="69"/>
      <c r="B454" s="64"/>
      <c r="C454" s="60"/>
      <c r="D454" s="99"/>
      <c r="E454" s="206"/>
      <c r="F454" s="205"/>
    </row>
    <row r="455" spans="1:6" ht="114">
      <c r="A455" s="69" t="s">
        <v>674</v>
      </c>
      <c r="B455" s="65" t="s">
        <v>1238</v>
      </c>
      <c r="C455" s="60" t="s">
        <v>225</v>
      </c>
      <c r="D455" s="102">
        <v>1</v>
      </c>
      <c r="E455" s="206">
        <v>0</v>
      </c>
      <c r="F455" s="205">
        <f>E455*D455</f>
        <v>0</v>
      </c>
    </row>
    <row r="456" spans="1:6" ht="14.25">
      <c r="A456" s="69"/>
      <c r="B456" s="76"/>
      <c r="C456" s="60"/>
      <c r="D456" s="102"/>
      <c r="E456" s="206"/>
      <c r="F456" s="205"/>
    </row>
    <row r="457" spans="1:6" ht="15">
      <c r="A457" s="69"/>
      <c r="B457" s="74" t="s">
        <v>1239</v>
      </c>
      <c r="C457" s="60"/>
      <c r="D457" s="61"/>
      <c r="E457" s="206"/>
      <c r="F457" s="207">
        <f>SUM(F439:F455)</f>
        <v>0</v>
      </c>
    </row>
    <row r="458" spans="1:6" ht="14.25">
      <c r="A458" s="69"/>
      <c r="B458" s="64"/>
      <c r="C458" s="60"/>
      <c r="D458" s="61"/>
      <c r="E458" s="206"/>
      <c r="F458" s="205"/>
    </row>
    <row r="459" spans="1:6" ht="15">
      <c r="A459" s="68" t="s">
        <v>661</v>
      </c>
      <c r="B459" s="74" t="s">
        <v>1226</v>
      </c>
      <c r="C459" s="60"/>
      <c r="D459" s="61"/>
      <c r="E459" s="206"/>
      <c r="F459" s="205"/>
    </row>
    <row r="460" spans="1:6" ht="14.25">
      <c r="A460" s="69"/>
      <c r="B460" s="64"/>
      <c r="C460" s="60"/>
      <c r="D460" s="61"/>
      <c r="E460" s="206"/>
      <c r="F460" s="205"/>
    </row>
    <row r="461" spans="1:6" ht="57">
      <c r="A461" s="69" t="s">
        <v>675</v>
      </c>
      <c r="B461" s="64" t="s">
        <v>1240</v>
      </c>
      <c r="C461" s="60" t="s">
        <v>1130</v>
      </c>
      <c r="D461" s="61">
        <v>8</v>
      </c>
      <c r="E461" s="206">
        <v>0</v>
      </c>
      <c r="F461" s="205">
        <f>+E461*$D461</f>
        <v>0</v>
      </c>
    </row>
    <row r="462" spans="1:6" ht="14.25">
      <c r="A462" s="69"/>
      <c r="B462" s="64"/>
      <c r="C462" s="60"/>
      <c r="D462" s="61"/>
      <c r="E462" s="206"/>
      <c r="F462" s="205"/>
    </row>
    <row r="463" spans="1:6" ht="99.75">
      <c r="A463" s="69" t="s">
        <v>676</v>
      </c>
      <c r="B463" s="64" t="s">
        <v>1241</v>
      </c>
      <c r="C463" s="60" t="s">
        <v>570</v>
      </c>
      <c r="D463" s="61">
        <v>139</v>
      </c>
      <c r="E463" s="206">
        <v>0</v>
      </c>
      <c r="F463" s="205">
        <f>+E463*$D463</f>
        <v>0</v>
      </c>
    </row>
    <row r="464" spans="1:6" ht="14.25">
      <c r="A464" s="69"/>
      <c r="B464" s="64"/>
      <c r="C464" s="60"/>
      <c r="D464" s="61"/>
      <c r="E464" s="206"/>
      <c r="F464" s="205"/>
    </row>
    <row r="465" spans="1:6" ht="128.25">
      <c r="A465" s="69" t="s">
        <v>677</v>
      </c>
      <c r="B465" s="76" t="s">
        <v>1242</v>
      </c>
      <c r="C465" s="60" t="s">
        <v>570</v>
      </c>
      <c r="D465" s="61">
        <v>91</v>
      </c>
      <c r="E465" s="206">
        <v>0</v>
      </c>
      <c r="F465" s="205">
        <f>+E465*$D465</f>
        <v>0</v>
      </c>
    </row>
    <row r="466" spans="1:6" ht="14.25">
      <c r="A466" s="69"/>
      <c r="B466" s="64"/>
      <c r="C466" s="60"/>
      <c r="D466" s="61"/>
      <c r="E466" s="206"/>
      <c r="F466" s="205"/>
    </row>
    <row r="467" spans="1:6" ht="159">
      <c r="A467" s="69" t="s">
        <v>678</v>
      </c>
      <c r="B467" s="76" t="s">
        <v>571</v>
      </c>
      <c r="C467" s="60" t="s">
        <v>572</v>
      </c>
      <c r="D467" s="61">
        <v>2</v>
      </c>
      <c r="E467" s="206">
        <v>0</v>
      </c>
      <c r="F467" s="205">
        <f>+E467*$D467</f>
        <v>0</v>
      </c>
    </row>
    <row r="468" spans="1:6" ht="14.25">
      <c r="A468" s="69"/>
      <c r="B468" s="64"/>
      <c r="C468" s="60"/>
      <c r="D468" s="61"/>
      <c r="E468" s="206"/>
      <c r="F468" s="205"/>
    </row>
    <row r="469" spans="1:6" ht="85.5">
      <c r="A469" s="69" t="s">
        <v>679</v>
      </c>
      <c r="B469" s="64" t="s">
        <v>655</v>
      </c>
      <c r="C469" s="60"/>
      <c r="D469" s="61">
        <v>0.05</v>
      </c>
      <c r="E469" s="206"/>
      <c r="F469" s="205">
        <f>SUM(F461:F468)*D469</f>
        <v>0</v>
      </c>
    </row>
    <row r="470" spans="1:6" ht="15">
      <c r="A470" s="69"/>
      <c r="B470" s="74" t="s">
        <v>1244</v>
      </c>
      <c r="C470" s="60"/>
      <c r="D470" s="61"/>
      <c r="E470" s="206"/>
      <c r="F470" s="207">
        <f>SUM(F461:F469)</f>
        <v>0</v>
      </c>
    </row>
    <row r="471" spans="1:6" ht="14.25">
      <c r="A471" s="69"/>
      <c r="B471" s="64"/>
      <c r="C471" s="60"/>
      <c r="D471" s="61"/>
      <c r="E471" s="206"/>
      <c r="F471" s="205"/>
    </row>
    <row r="472" spans="1:6" ht="15">
      <c r="A472" s="68" t="s">
        <v>662</v>
      </c>
      <c r="B472" s="74" t="s">
        <v>1245</v>
      </c>
      <c r="C472" s="60"/>
      <c r="D472" s="61"/>
      <c r="E472" s="206"/>
      <c r="F472" s="205"/>
    </row>
    <row r="473" spans="1:6" ht="57">
      <c r="A473" s="69" t="s">
        <v>680</v>
      </c>
      <c r="B473" s="64" t="s">
        <v>1246</v>
      </c>
      <c r="C473" s="60"/>
      <c r="D473" s="61"/>
      <c r="E473" s="206"/>
      <c r="F473" s="205"/>
    </row>
    <row r="474" spans="1:6" ht="16.5">
      <c r="A474" s="69"/>
      <c r="B474" s="64" t="s">
        <v>1247</v>
      </c>
      <c r="C474" s="60" t="s">
        <v>572</v>
      </c>
      <c r="D474" s="61">
        <v>520</v>
      </c>
      <c r="E474" s="206">
        <v>0</v>
      </c>
      <c r="F474" s="205">
        <f>+E474*$D474</f>
        <v>0</v>
      </c>
    </row>
    <row r="475" spans="1:6" ht="16.5">
      <c r="A475" s="69"/>
      <c r="B475" s="64" t="s">
        <v>1248</v>
      </c>
      <c r="C475" s="60" t="s">
        <v>572</v>
      </c>
      <c r="D475" s="61">
        <v>58</v>
      </c>
      <c r="E475" s="206">
        <v>0</v>
      </c>
      <c r="F475" s="205">
        <f>+E475*$D475</f>
        <v>0</v>
      </c>
    </row>
    <row r="476" spans="1:6" ht="14.25">
      <c r="A476" s="69"/>
      <c r="B476" s="64"/>
      <c r="C476" s="60"/>
      <c r="D476" s="61"/>
      <c r="E476" s="206"/>
      <c r="F476" s="205"/>
    </row>
    <row r="477" spans="1:6" ht="85.5">
      <c r="A477" s="69" t="s">
        <v>681</v>
      </c>
      <c r="B477" s="64" t="s">
        <v>1249</v>
      </c>
      <c r="C477" s="60"/>
      <c r="D477" s="61"/>
      <c r="E477" s="206"/>
      <c r="F477" s="205"/>
    </row>
    <row r="478" spans="1:6" ht="16.5">
      <c r="A478" s="69"/>
      <c r="B478" s="64" t="s">
        <v>1250</v>
      </c>
      <c r="C478" s="60" t="s">
        <v>572</v>
      </c>
      <c r="D478" s="61">
        <v>1.6</v>
      </c>
      <c r="E478" s="206">
        <v>0</v>
      </c>
      <c r="F478" s="205">
        <f>+E478*$D478</f>
        <v>0</v>
      </c>
    </row>
    <row r="479" spans="1:6" ht="16.5">
      <c r="A479" s="69"/>
      <c r="B479" s="64" t="s">
        <v>1251</v>
      </c>
      <c r="C479" s="60" t="s">
        <v>572</v>
      </c>
      <c r="D479" s="61">
        <v>2.4</v>
      </c>
      <c r="E479" s="206">
        <v>0</v>
      </c>
      <c r="F479" s="205">
        <f>+E479*$D479</f>
        <v>0</v>
      </c>
    </row>
    <row r="480" spans="1:6" ht="14.25">
      <c r="A480" s="69"/>
      <c r="B480" s="64"/>
      <c r="C480" s="60"/>
      <c r="D480" s="61"/>
      <c r="E480" s="206"/>
      <c r="F480" s="205"/>
    </row>
    <row r="481" spans="1:6" ht="57">
      <c r="A481" s="69" t="s">
        <v>682</v>
      </c>
      <c r="B481" s="64" t="s">
        <v>1252</v>
      </c>
      <c r="C481" s="60" t="s">
        <v>570</v>
      </c>
      <c r="D481" s="61">
        <v>305</v>
      </c>
      <c r="E481" s="206">
        <v>0</v>
      </c>
      <c r="F481" s="205">
        <f>+E481*$D481</f>
        <v>0</v>
      </c>
    </row>
    <row r="482" spans="1:6" ht="14.25">
      <c r="A482" s="69"/>
      <c r="B482" s="64"/>
      <c r="C482" s="60"/>
      <c r="D482" s="61"/>
      <c r="E482" s="206"/>
      <c r="F482" s="205"/>
    </row>
    <row r="483" spans="1:6" ht="85.5">
      <c r="A483" s="69" t="s">
        <v>683</v>
      </c>
      <c r="B483" s="64" t="s">
        <v>1253</v>
      </c>
      <c r="C483" s="60" t="s">
        <v>572</v>
      </c>
      <c r="D483" s="61">
        <v>2.5</v>
      </c>
      <c r="E483" s="206">
        <v>0</v>
      </c>
      <c r="F483" s="205">
        <f>+E483*$D483</f>
        <v>0</v>
      </c>
    </row>
    <row r="484" spans="1:6" ht="14.25">
      <c r="A484" s="69"/>
      <c r="B484" s="64"/>
      <c r="C484" s="60"/>
      <c r="D484" s="61"/>
      <c r="E484" s="206"/>
      <c r="F484" s="205"/>
    </row>
    <row r="485" spans="1:6" ht="85.5">
      <c r="A485" s="69" t="s">
        <v>684</v>
      </c>
      <c r="B485" s="64" t="s">
        <v>1254</v>
      </c>
      <c r="C485" s="60" t="s">
        <v>572</v>
      </c>
      <c r="D485" s="61">
        <f>ROUND(0.2*D481*1.02,1)</f>
        <v>62.2</v>
      </c>
      <c r="E485" s="206">
        <v>0</v>
      </c>
      <c r="F485" s="205">
        <f>+E485*$D485</f>
        <v>0</v>
      </c>
    </row>
    <row r="486" spans="1:6" ht="14.25">
      <c r="A486" s="69"/>
      <c r="B486" s="64"/>
      <c r="C486" s="60"/>
      <c r="D486" s="61"/>
      <c r="E486" s="206"/>
      <c r="F486" s="205"/>
    </row>
    <row r="487" spans="1:6" ht="85.5">
      <c r="A487" s="69" t="s">
        <v>685</v>
      </c>
      <c r="B487" s="64" t="s">
        <v>1255</v>
      </c>
      <c r="C487" s="60" t="s">
        <v>570</v>
      </c>
      <c r="D487" s="61">
        <f>D481</f>
        <v>305</v>
      </c>
      <c r="E487" s="206">
        <v>0</v>
      </c>
      <c r="F487" s="205">
        <f>+E487*$D487</f>
        <v>0</v>
      </c>
    </row>
    <row r="488" spans="1:6" ht="15">
      <c r="A488" s="69"/>
      <c r="B488" s="74" t="s">
        <v>1256</v>
      </c>
      <c r="C488" s="60"/>
      <c r="D488" s="61"/>
      <c r="E488" s="206"/>
      <c r="F488" s="207">
        <f>SUM(F474:F487)</f>
        <v>0</v>
      </c>
    </row>
    <row r="489" spans="1:6" ht="14.25">
      <c r="A489" s="69"/>
      <c r="B489" s="64"/>
      <c r="C489" s="60"/>
      <c r="D489" s="61"/>
      <c r="E489" s="206"/>
      <c r="F489" s="205"/>
    </row>
    <row r="490" spans="1:6" ht="15">
      <c r="A490" s="68" t="s">
        <v>663</v>
      </c>
      <c r="B490" s="74" t="s">
        <v>1227</v>
      </c>
      <c r="C490" s="60"/>
      <c r="D490" s="61"/>
      <c r="E490" s="206"/>
      <c r="F490" s="205"/>
    </row>
    <row r="491" spans="1:6" ht="14.25">
      <c r="A491" s="69"/>
      <c r="B491" s="64"/>
      <c r="C491" s="60"/>
      <c r="D491" s="61"/>
      <c r="E491" s="206"/>
      <c r="F491" s="205"/>
    </row>
    <row r="492" spans="1:6" ht="42.75">
      <c r="A492" s="69" t="s">
        <v>686</v>
      </c>
      <c r="B492" s="64" t="s">
        <v>1257</v>
      </c>
      <c r="C492" s="60"/>
      <c r="D492" s="61"/>
      <c r="E492" s="206"/>
      <c r="F492" s="205"/>
    </row>
    <row r="493" spans="1:6" ht="228">
      <c r="A493" s="69"/>
      <c r="B493" s="76" t="s">
        <v>1258</v>
      </c>
      <c r="C493" s="60" t="s">
        <v>572</v>
      </c>
      <c r="D493" s="61">
        <f>ROUND(0.15*D481*1.02,1)</f>
        <v>46.7</v>
      </c>
      <c r="E493" s="206">
        <v>0</v>
      </c>
      <c r="F493" s="205">
        <f>+E493*$D493</f>
        <v>0</v>
      </c>
    </row>
    <row r="494" spans="1:6" ht="14.25">
      <c r="A494" s="69"/>
      <c r="B494" s="64"/>
      <c r="C494" s="60"/>
      <c r="D494" s="61"/>
      <c r="E494" s="206"/>
      <c r="F494" s="205"/>
    </row>
    <row r="495" spans="1:6" ht="128.25">
      <c r="A495" s="69" t="s">
        <v>687</v>
      </c>
      <c r="B495" s="76" t="s">
        <v>1259</v>
      </c>
      <c r="C495" s="60" t="s">
        <v>570</v>
      </c>
      <c r="D495" s="61">
        <v>135</v>
      </c>
      <c r="E495" s="206">
        <v>0</v>
      </c>
      <c r="F495" s="205">
        <f>+E495*$D495</f>
        <v>0</v>
      </c>
    </row>
    <row r="496" spans="1:6" ht="14.25">
      <c r="A496" s="69"/>
      <c r="B496" s="64"/>
      <c r="C496" s="60"/>
      <c r="D496" s="61"/>
      <c r="E496" s="206"/>
      <c r="F496" s="205"/>
    </row>
    <row r="497" spans="1:6" ht="99.75">
      <c r="A497" s="69" t="s">
        <v>688</v>
      </c>
      <c r="B497" s="64" t="s">
        <v>418</v>
      </c>
      <c r="C497" s="60" t="s">
        <v>570</v>
      </c>
      <c r="D497" s="61">
        <v>170</v>
      </c>
      <c r="E497" s="206">
        <v>0</v>
      </c>
      <c r="F497" s="205">
        <f>+E497*$D497</f>
        <v>0</v>
      </c>
    </row>
    <row r="498" spans="1:6" ht="14.25">
      <c r="A498" s="69"/>
      <c r="B498" s="64"/>
      <c r="C498" s="60"/>
      <c r="D498" s="61"/>
      <c r="E498" s="206"/>
      <c r="F498" s="205"/>
    </row>
    <row r="499" spans="1:6" ht="28.5">
      <c r="A499" s="69" t="s">
        <v>689</v>
      </c>
      <c r="B499" s="64" t="s">
        <v>1263</v>
      </c>
      <c r="C499" s="60" t="s">
        <v>1130</v>
      </c>
      <c r="D499" s="61">
        <v>170</v>
      </c>
      <c r="E499" s="206">
        <v>0</v>
      </c>
      <c r="F499" s="205">
        <f>+E499*$D499</f>
        <v>0</v>
      </c>
    </row>
    <row r="500" spans="1:6" ht="14.25">
      <c r="A500" s="69"/>
      <c r="B500" s="64"/>
      <c r="C500" s="60"/>
      <c r="D500" s="61"/>
      <c r="E500" s="206"/>
      <c r="F500" s="205"/>
    </row>
    <row r="501" spans="1:6" ht="128.25">
      <c r="A501" s="69" t="s">
        <v>690</v>
      </c>
      <c r="B501" s="76" t="s">
        <v>559</v>
      </c>
      <c r="C501" s="60" t="s">
        <v>570</v>
      </c>
      <c r="D501" s="61">
        <f>ROUND(D499*0.3,0)</f>
        <v>51</v>
      </c>
      <c r="E501" s="206">
        <v>0</v>
      </c>
      <c r="F501" s="205">
        <f>+E501*$D501</f>
        <v>0</v>
      </c>
    </row>
    <row r="502" spans="1:6" ht="15">
      <c r="A502" s="69"/>
      <c r="B502" s="74" t="s">
        <v>1227</v>
      </c>
      <c r="C502" s="60"/>
      <c r="D502" s="61"/>
      <c r="E502" s="206"/>
      <c r="F502" s="207">
        <f>SUM(F491:F501)</f>
        <v>0</v>
      </c>
    </row>
    <row r="503" spans="1:6" ht="15">
      <c r="A503" s="69"/>
      <c r="B503" s="74"/>
      <c r="C503" s="60"/>
      <c r="D503" s="61"/>
      <c r="E503" s="206"/>
      <c r="F503" s="207"/>
    </row>
    <row r="504" spans="1:6" ht="15">
      <c r="A504" s="68" t="s">
        <v>664</v>
      </c>
      <c r="B504" s="74" t="s">
        <v>1228</v>
      </c>
      <c r="C504" s="60"/>
      <c r="D504" s="61"/>
      <c r="E504" s="206"/>
      <c r="F504" s="207"/>
    </row>
    <row r="505" spans="1:6" ht="15">
      <c r="A505" s="69"/>
      <c r="B505" s="74"/>
      <c r="C505" s="60"/>
      <c r="D505" s="61"/>
      <c r="E505" s="206"/>
      <c r="F505" s="207"/>
    </row>
    <row r="506" spans="1:6" ht="28.5">
      <c r="A506" s="69" t="s">
        <v>691</v>
      </c>
      <c r="B506" s="64" t="s">
        <v>580</v>
      </c>
      <c r="C506" s="60" t="s">
        <v>224</v>
      </c>
      <c r="D506" s="61">
        <v>8</v>
      </c>
      <c r="E506" s="206">
        <v>0</v>
      </c>
      <c r="F506" s="205">
        <f>+E506*$D506</f>
        <v>0</v>
      </c>
    </row>
    <row r="507" spans="1:6" ht="14.25">
      <c r="A507" s="69"/>
      <c r="B507" s="64"/>
      <c r="C507" s="60"/>
      <c r="D507" s="61"/>
      <c r="E507" s="206"/>
      <c r="F507" s="205"/>
    </row>
    <row r="508" spans="1:6" ht="28.5">
      <c r="A508" s="69" t="s">
        <v>692</v>
      </c>
      <c r="B508" s="64" t="s">
        <v>560</v>
      </c>
      <c r="C508" s="60" t="s">
        <v>224</v>
      </c>
      <c r="D508" s="61">
        <v>4</v>
      </c>
      <c r="E508" s="206">
        <v>0</v>
      </c>
      <c r="F508" s="205">
        <f>+E508*$D508</f>
        <v>0</v>
      </c>
    </row>
    <row r="509" spans="1:6" ht="15">
      <c r="A509" s="69"/>
      <c r="B509" s="74"/>
      <c r="C509" s="60"/>
      <c r="D509" s="61"/>
      <c r="E509" s="206"/>
      <c r="F509" s="205"/>
    </row>
    <row r="510" spans="1:6" ht="57">
      <c r="A510" s="69" t="s">
        <v>693</v>
      </c>
      <c r="B510" s="64" t="s">
        <v>561</v>
      </c>
      <c r="C510" s="72" t="s">
        <v>570</v>
      </c>
      <c r="D510" s="61">
        <v>1.62</v>
      </c>
      <c r="E510" s="206">
        <v>0</v>
      </c>
      <c r="F510" s="205">
        <f>+E510*$D510</f>
        <v>0</v>
      </c>
    </row>
    <row r="511" spans="1:6" ht="14.25">
      <c r="A511" s="69"/>
      <c r="B511" s="64"/>
      <c r="C511" s="60"/>
      <c r="D511" s="61"/>
      <c r="E511" s="206"/>
      <c r="F511" s="205"/>
    </row>
    <row r="512" spans="1:6" ht="71.25">
      <c r="A512" s="69" t="s">
        <v>694</v>
      </c>
      <c r="B512" s="64" t="s">
        <v>562</v>
      </c>
      <c r="C512" s="72" t="s">
        <v>570</v>
      </c>
      <c r="D512" s="61">
        <v>1.2</v>
      </c>
      <c r="E512" s="206">
        <v>0</v>
      </c>
      <c r="F512" s="205">
        <f>+E512*$D512</f>
        <v>0</v>
      </c>
    </row>
    <row r="513" spans="1:6" ht="14.25">
      <c r="A513" s="69"/>
      <c r="B513" s="64"/>
      <c r="C513" s="72"/>
      <c r="D513" s="61"/>
      <c r="E513" s="206"/>
      <c r="F513" s="205"/>
    </row>
    <row r="514" spans="1:6" ht="57">
      <c r="A514" s="69" t="s">
        <v>696</v>
      </c>
      <c r="B514" s="64" t="s">
        <v>581</v>
      </c>
      <c r="C514" s="72" t="s">
        <v>570</v>
      </c>
      <c r="D514" s="61">
        <v>3.4</v>
      </c>
      <c r="E514" s="206">
        <v>0</v>
      </c>
      <c r="F514" s="205">
        <f>+E514*$D514</f>
        <v>0</v>
      </c>
    </row>
    <row r="515" spans="1:6" ht="14.25">
      <c r="A515" s="69"/>
      <c r="B515" s="64"/>
      <c r="C515" s="72"/>
      <c r="D515" s="61"/>
      <c r="E515" s="206"/>
      <c r="F515" s="205"/>
    </row>
    <row r="516" spans="1:6" ht="45">
      <c r="A516" s="69" t="s">
        <v>695</v>
      </c>
      <c r="B516" s="64" t="s">
        <v>589</v>
      </c>
      <c r="C516" s="72" t="s">
        <v>572</v>
      </c>
      <c r="D516" s="61">
        <v>0.3</v>
      </c>
      <c r="E516" s="206">
        <v>0</v>
      </c>
      <c r="F516" s="205">
        <f>+E516*$D516</f>
        <v>0</v>
      </c>
    </row>
    <row r="517" spans="1:6" ht="14.25">
      <c r="A517" s="69"/>
      <c r="B517" s="64"/>
      <c r="C517" s="72"/>
      <c r="D517" s="61"/>
      <c r="E517" s="206"/>
      <c r="F517" s="205"/>
    </row>
    <row r="518" spans="1:6" ht="45">
      <c r="A518" s="69" t="s">
        <v>697</v>
      </c>
      <c r="B518" s="64" t="s">
        <v>658</v>
      </c>
      <c r="C518" s="72" t="s">
        <v>572</v>
      </c>
      <c r="D518" s="61">
        <v>1</v>
      </c>
      <c r="E518" s="206">
        <v>0</v>
      </c>
      <c r="F518" s="205">
        <f>+E518*$D518</f>
        <v>0</v>
      </c>
    </row>
    <row r="519" spans="1:6" ht="14.25">
      <c r="A519" s="69"/>
      <c r="B519" s="64"/>
      <c r="C519" s="60"/>
      <c r="D519" s="61"/>
      <c r="E519" s="206"/>
      <c r="F519" s="205"/>
    </row>
    <row r="520" spans="1:6" ht="45">
      <c r="A520" s="69" t="s">
        <v>698</v>
      </c>
      <c r="B520" s="64" t="s">
        <v>575</v>
      </c>
      <c r="C520" s="72" t="s">
        <v>572</v>
      </c>
      <c r="D520" s="61">
        <v>0.4</v>
      </c>
      <c r="E520" s="206">
        <v>0</v>
      </c>
      <c r="F520" s="205">
        <f>+E520*$D520</f>
        <v>0</v>
      </c>
    </row>
    <row r="521" spans="1:6" ht="14.25">
      <c r="A521" s="69"/>
      <c r="B521" s="64"/>
      <c r="C521" s="60"/>
      <c r="D521" s="61"/>
      <c r="E521" s="206"/>
      <c r="F521" s="205"/>
    </row>
    <row r="522" spans="1:6" ht="45">
      <c r="A522" s="69" t="s">
        <v>699</v>
      </c>
      <c r="B522" s="64" t="s">
        <v>576</v>
      </c>
      <c r="C522" s="72" t="s">
        <v>572</v>
      </c>
      <c r="D522" s="61">
        <v>0.3</v>
      </c>
      <c r="E522" s="206">
        <v>0</v>
      </c>
      <c r="F522" s="205">
        <f>+E522*$D522</f>
        <v>0</v>
      </c>
    </row>
    <row r="523" spans="1:6" ht="14.25">
      <c r="A523" s="69"/>
      <c r="B523" s="64"/>
      <c r="C523" s="72"/>
      <c r="D523" s="61"/>
      <c r="E523" s="206"/>
      <c r="F523" s="205"/>
    </row>
    <row r="524" spans="1:6" ht="45">
      <c r="A524" s="69" t="s">
        <v>700</v>
      </c>
      <c r="B524" s="64" t="s">
        <v>659</v>
      </c>
      <c r="C524" s="72" t="s">
        <v>572</v>
      </c>
      <c r="D524" s="61">
        <v>2</v>
      </c>
      <c r="E524" s="206">
        <v>0</v>
      </c>
      <c r="F524" s="205">
        <f>+E524*$D524</f>
        <v>0</v>
      </c>
    </row>
    <row r="525" spans="1:6" ht="14.25">
      <c r="A525" s="69"/>
      <c r="B525" s="64"/>
      <c r="C525" s="60"/>
      <c r="D525" s="61"/>
      <c r="E525" s="206"/>
      <c r="F525" s="205"/>
    </row>
    <row r="526" spans="1:6" ht="42.75">
      <c r="A526" s="69" t="s">
        <v>701</v>
      </c>
      <c r="B526" s="64" t="s">
        <v>583</v>
      </c>
      <c r="C526" s="60" t="s">
        <v>564</v>
      </c>
      <c r="D526" s="61">
        <v>70</v>
      </c>
      <c r="E526" s="206">
        <v>0</v>
      </c>
      <c r="F526" s="205">
        <f>+E526*$D526</f>
        <v>0</v>
      </c>
    </row>
    <row r="527" spans="1:6" ht="14.25">
      <c r="A527" s="69"/>
      <c r="B527" s="64"/>
      <c r="C527" s="60"/>
      <c r="D527" s="61"/>
      <c r="E527" s="206"/>
      <c r="F527" s="205"/>
    </row>
    <row r="528" spans="1:6" ht="42.75">
      <c r="A528" s="69" t="s">
        <v>702</v>
      </c>
      <c r="B528" s="64" t="s">
        <v>584</v>
      </c>
      <c r="C528" s="60" t="s">
        <v>564</v>
      </c>
      <c r="D528" s="61">
        <v>130</v>
      </c>
      <c r="E528" s="206">
        <v>0</v>
      </c>
      <c r="F528" s="205">
        <f>+E528*$D528</f>
        <v>0</v>
      </c>
    </row>
    <row r="529" spans="1:6" ht="14.25">
      <c r="A529" s="69"/>
      <c r="B529" s="64"/>
      <c r="C529" s="60"/>
      <c r="D529" s="61"/>
      <c r="E529" s="206"/>
      <c r="F529" s="205"/>
    </row>
    <row r="530" spans="1:6" ht="57">
      <c r="A530" s="69" t="s">
        <v>703</v>
      </c>
      <c r="B530" s="64" t="s">
        <v>585</v>
      </c>
      <c r="C530" s="72" t="s">
        <v>570</v>
      </c>
      <c r="D530" s="61">
        <v>10.4</v>
      </c>
      <c r="E530" s="206">
        <v>0</v>
      </c>
      <c r="F530" s="205">
        <f>+E530*$D530</f>
        <v>0</v>
      </c>
    </row>
    <row r="531" spans="1:6" ht="14.25">
      <c r="A531" s="69"/>
      <c r="B531" s="64"/>
      <c r="C531" s="60"/>
      <c r="D531" s="61"/>
      <c r="E531" s="206"/>
      <c r="F531" s="205"/>
    </row>
    <row r="532" spans="1:6" ht="85.5">
      <c r="A532" s="69" t="s">
        <v>704</v>
      </c>
      <c r="B532" s="64" t="s">
        <v>565</v>
      </c>
      <c r="C532" s="72" t="s">
        <v>572</v>
      </c>
      <c r="D532" s="61">
        <v>0.3</v>
      </c>
      <c r="E532" s="206">
        <v>0</v>
      </c>
      <c r="F532" s="205">
        <f>+E532*$D532</f>
        <v>0</v>
      </c>
    </row>
    <row r="533" spans="1:6" ht="14.25">
      <c r="A533" s="69"/>
      <c r="B533" s="64"/>
      <c r="C533" s="60"/>
      <c r="D533" s="61"/>
      <c r="E533" s="206"/>
      <c r="F533" s="205"/>
    </row>
    <row r="534" spans="1:6" ht="85.5">
      <c r="A534" s="69" t="s">
        <v>705</v>
      </c>
      <c r="B534" s="64" t="s">
        <v>656</v>
      </c>
      <c r="C534" s="60" t="s">
        <v>570</v>
      </c>
      <c r="D534" s="61">
        <v>8.5</v>
      </c>
      <c r="E534" s="206">
        <v>0</v>
      </c>
      <c r="F534" s="205">
        <f>E534*D534</f>
        <v>0</v>
      </c>
    </row>
    <row r="535" spans="1:6" ht="30">
      <c r="A535" s="69"/>
      <c r="B535" s="74" t="s">
        <v>566</v>
      </c>
      <c r="C535" s="60"/>
      <c r="D535" s="61"/>
      <c r="E535" s="206"/>
      <c r="F535" s="207">
        <f>SUM(F506:F534)</f>
        <v>0</v>
      </c>
    </row>
    <row r="536" spans="1:6" ht="15">
      <c r="A536" s="69"/>
      <c r="B536" s="74"/>
      <c r="C536" s="60"/>
      <c r="D536" s="61"/>
      <c r="E536" s="206"/>
      <c r="F536" s="205"/>
    </row>
    <row r="537" spans="1:6" ht="15">
      <c r="A537" s="68" t="s">
        <v>665</v>
      </c>
      <c r="B537" s="74" t="s">
        <v>1229</v>
      </c>
      <c r="C537" s="60"/>
      <c r="D537" s="61"/>
      <c r="E537" s="206"/>
      <c r="F537" s="205"/>
    </row>
    <row r="538" spans="1:6" ht="14.25">
      <c r="A538" s="69"/>
      <c r="B538" s="71"/>
      <c r="C538" s="60"/>
      <c r="D538" s="61"/>
      <c r="E538" s="206"/>
      <c r="F538" s="205"/>
    </row>
    <row r="539" spans="1:6" ht="28.5">
      <c r="A539" s="69" t="s">
        <v>706</v>
      </c>
      <c r="B539" s="64" t="s">
        <v>567</v>
      </c>
      <c r="C539" s="60" t="s">
        <v>224</v>
      </c>
      <c r="D539" s="61">
        <v>1</v>
      </c>
      <c r="E539" s="205">
        <v>0</v>
      </c>
      <c r="F539" s="205">
        <f>+E539*$D539</f>
        <v>0</v>
      </c>
    </row>
    <row r="540" spans="1:6" ht="14.25">
      <c r="A540" s="69"/>
      <c r="B540" s="71"/>
      <c r="C540" s="60"/>
      <c r="D540" s="61"/>
      <c r="E540" s="206"/>
      <c r="F540" s="205"/>
    </row>
    <row r="541" spans="1:6" ht="256.5">
      <c r="A541" s="69" t="s">
        <v>707</v>
      </c>
      <c r="B541" s="65" t="s">
        <v>413</v>
      </c>
      <c r="C541" s="60" t="s">
        <v>1130</v>
      </c>
      <c r="D541" s="61">
        <v>2</v>
      </c>
      <c r="E541" s="206">
        <v>0</v>
      </c>
      <c r="F541" s="205">
        <f>+E541*$D541</f>
        <v>0</v>
      </c>
    </row>
    <row r="542" spans="1:6" ht="14.25">
      <c r="A542" s="69"/>
      <c r="B542" s="64"/>
      <c r="C542" s="60"/>
      <c r="D542" s="61"/>
      <c r="E542" s="206"/>
      <c r="F542" s="205"/>
    </row>
    <row r="543" spans="1:6" ht="114">
      <c r="A543" s="69" t="s">
        <v>708</v>
      </c>
      <c r="B543" s="65" t="s">
        <v>414</v>
      </c>
      <c r="C543" s="60" t="s">
        <v>1130</v>
      </c>
      <c r="D543" s="61">
        <v>7</v>
      </c>
      <c r="E543" s="206">
        <v>0</v>
      </c>
      <c r="F543" s="205">
        <f>+E543*$D543</f>
        <v>0</v>
      </c>
    </row>
    <row r="544" spans="1:6" ht="14.25">
      <c r="A544" s="69"/>
      <c r="B544" s="64"/>
      <c r="C544" s="60"/>
      <c r="D544" s="61"/>
      <c r="E544" s="206"/>
      <c r="F544" s="205"/>
    </row>
    <row r="545" spans="1:6" ht="15">
      <c r="A545" s="69"/>
      <c r="B545" s="74" t="s">
        <v>568</v>
      </c>
      <c r="C545" s="60"/>
      <c r="D545" s="61"/>
      <c r="E545" s="205"/>
      <c r="F545" s="207">
        <f>SUM(F538:F543)</f>
        <v>0</v>
      </c>
    </row>
    <row r="546" ht="14.25">
      <c r="A546" s="69"/>
    </row>
    <row r="547" spans="1:2" ht="15.75">
      <c r="A547" s="109">
        <v>6</v>
      </c>
      <c r="B547" s="110" t="s">
        <v>1217</v>
      </c>
    </row>
    <row r="548" ht="14.25">
      <c r="A548" s="69"/>
    </row>
    <row r="549" spans="1:6" ht="15">
      <c r="A549" s="68" t="s">
        <v>713</v>
      </c>
      <c r="B549" s="74" t="s">
        <v>1225</v>
      </c>
      <c r="C549" s="111"/>
      <c r="D549" s="112"/>
      <c r="E549" s="210"/>
      <c r="F549" s="211">
        <f>F577</f>
        <v>0</v>
      </c>
    </row>
    <row r="550" spans="1:6" ht="15">
      <c r="A550" s="68" t="s">
        <v>714</v>
      </c>
      <c r="B550" s="74" t="s">
        <v>1226</v>
      </c>
      <c r="C550" s="111"/>
      <c r="D550" s="112"/>
      <c r="E550" s="210"/>
      <c r="F550" s="211">
        <f>F590</f>
        <v>0</v>
      </c>
    </row>
    <row r="551" spans="1:6" ht="15">
      <c r="A551" s="68" t="s">
        <v>715</v>
      </c>
      <c r="B551" s="74" t="str">
        <f>B592</f>
        <v>ZEMELJSKA DELA</v>
      </c>
      <c r="C551" s="111"/>
      <c r="D551" s="112"/>
      <c r="E551" s="210"/>
      <c r="F551" s="211">
        <f>F608</f>
        <v>0</v>
      </c>
    </row>
    <row r="552" spans="1:6" ht="15">
      <c r="A552" s="68" t="s">
        <v>716</v>
      </c>
      <c r="B552" s="74" t="s">
        <v>1227</v>
      </c>
      <c r="C552" s="111"/>
      <c r="D552" s="112"/>
      <c r="E552" s="210"/>
      <c r="F552" s="211">
        <f>F622</f>
        <v>0</v>
      </c>
    </row>
    <row r="553" spans="1:6" ht="15">
      <c r="A553" s="68" t="s">
        <v>717</v>
      </c>
      <c r="B553" s="74" t="s">
        <v>1228</v>
      </c>
      <c r="C553" s="111"/>
      <c r="D553" s="112"/>
      <c r="E553" s="210"/>
      <c r="F553" s="211">
        <f>F661</f>
        <v>0</v>
      </c>
    </row>
    <row r="554" spans="1:6" ht="15">
      <c r="A554" s="68" t="s">
        <v>718</v>
      </c>
      <c r="B554" s="74" t="s">
        <v>1229</v>
      </c>
      <c r="C554" s="111"/>
      <c r="D554" s="112"/>
      <c r="E554" s="210"/>
      <c r="F554" s="211">
        <f>F667</f>
        <v>0</v>
      </c>
    </row>
    <row r="555" spans="1:6" ht="15">
      <c r="A555" s="68"/>
      <c r="B555" s="74"/>
      <c r="C555" s="111"/>
      <c r="D555" s="112"/>
      <c r="E555" s="210"/>
      <c r="F555" s="211"/>
    </row>
    <row r="556" spans="1:6" ht="15">
      <c r="A556" s="69"/>
      <c r="B556" s="74" t="s">
        <v>1131</v>
      </c>
      <c r="C556" s="111"/>
      <c r="D556" s="112"/>
      <c r="E556" s="210"/>
      <c r="F556" s="211">
        <f>SUM(F549:F554)</f>
        <v>0</v>
      </c>
    </row>
    <row r="557" spans="1:6" ht="15">
      <c r="A557" s="69"/>
      <c r="B557" s="74"/>
      <c r="C557" s="111"/>
      <c r="D557" s="112"/>
      <c r="E557" s="210"/>
      <c r="F557" s="211"/>
    </row>
    <row r="558" spans="1:6" ht="15">
      <c r="A558" s="68" t="s">
        <v>713</v>
      </c>
      <c r="B558" s="74" t="s">
        <v>1225</v>
      </c>
      <c r="C558" s="114"/>
      <c r="D558" s="115"/>
      <c r="E558" s="212"/>
      <c r="F558" s="212"/>
    </row>
    <row r="559" spans="1:6" ht="14.25">
      <c r="A559" s="69"/>
      <c r="B559" s="64"/>
      <c r="C559" s="114"/>
      <c r="D559" s="115"/>
      <c r="E559" s="213"/>
      <c r="F559" s="212"/>
    </row>
    <row r="560" spans="1:6" ht="99.75">
      <c r="A560" s="69" t="s">
        <v>725</v>
      </c>
      <c r="B560" s="65" t="s">
        <v>1231</v>
      </c>
      <c r="C560" s="114" t="s">
        <v>225</v>
      </c>
      <c r="D560" s="115">
        <v>1</v>
      </c>
      <c r="E560" s="213">
        <v>0</v>
      </c>
      <c r="F560" s="212">
        <f>+E560*$D560</f>
        <v>0</v>
      </c>
    </row>
    <row r="561" spans="1:6" ht="15">
      <c r="A561" s="68"/>
      <c r="B561" s="74"/>
      <c r="C561" s="114"/>
      <c r="D561" s="115"/>
      <c r="E561" s="212"/>
      <c r="F561" s="212"/>
    </row>
    <row r="562" spans="1:6" ht="287.25">
      <c r="A562" s="69" t="s">
        <v>726</v>
      </c>
      <c r="B562" s="65" t="s">
        <v>719</v>
      </c>
      <c r="C562" s="114" t="s">
        <v>225</v>
      </c>
      <c r="D562" s="115">
        <v>1</v>
      </c>
      <c r="E562" s="213">
        <v>0</v>
      </c>
      <c r="F562" s="212">
        <f>+E562*$D562</f>
        <v>0</v>
      </c>
    </row>
    <row r="563" spans="1:6" ht="15">
      <c r="A563" s="69"/>
      <c r="B563" s="74"/>
      <c r="C563" s="114"/>
      <c r="D563" s="115"/>
      <c r="E563" s="213"/>
      <c r="F563" s="212"/>
    </row>
    <row r="564" spans="1:6" ht="256.5">
      <c r="A564" s="69" t="s">
        <v>727</v>
      </c>
      <c r="B564" s="65" t="s">
        <v>1232</v>
      </c>
      <c r="C564" s="114" t="s">
        <v>225</v>
      </c>
      <c r="D564" s="115">
        <v>1</v>
      </c>
      <c r="E564" s="213">
        <v>0</v>
      </c>
      <c r="F564" s="212">
        <f>+E564*$D564</f>
        <v>0</v>
      </c>
    </row>
    <row r="565" spans="1:6" ht="15">
      <c r="A565" s="69"/>
      <c r="B565" s="74"/>
      <c r="C565" s="114"/>
      <c r="D565" s="115"/>
      <c r="E565" s="212"/>
      <c r="F565" s="212"/>
    </row>
    <row r="566" spans="1:6" ht="156.75">
      <c r="A566" s="69" t="s">
        <v>728</v>
      </c>
      <c r="B566" s="65" t="s">
        <v>1233</v>
      </c>
      <c r="C566" s="114" t="s">
        <v>225</v>
      </c>
      <c r="D566" s="115">
        <v>1</v>
      </c>
      <c r="E566" s="213">
        <v>0</v>
      </c>
      <c r="F566" s="212">
        <f>+E566*$D566</f>
        <v>0</v>
      </c>
    </row>
    <row r="567" spans="1:6" ht="14.25">
      <c r="A567" s="69"/>
      <c r="B567" s="64"/>
      <c r="C567" s="114"/>
      <c r="D567" s="115"/>
      <c r="E567" s="212"/>
      <c r="F567" s="212"/>
    </row>
    <row r="568" spans="1:6" ht="242.25">
      <c r="A568" s="69" t="s">
        <v>729</v>
      </c>
      <c r="B568" s="65" t="s">
        <v>1234</v>
      </c>
      <c r="C568" s="114" t="s">
        <v>225</v>
      </c>
      <c r="D568" s="115">
        <v>1</v>
      </c>
      <c r="E568" s="213">
        <v>0</v>
      </c>
      <c r="F568" s="212">
        <f>+E568*$D568</f>
        <v>0</v>
      </c>
    </row>
    <row r="569" spans="1:6" ht="14.25">
      <c r="A569" s="69"/>
      <c r="B569" s="64"/>
      <c r="C569" s="114"/>
      <c r="D569" s="115"/>
      <c r="E569" s="212"/>
      <c r="F569" s="212"/>
    </row>
    <row r="570" spans="1:6" ht="57">
      <c r="A570" s="69" t="s">
        <v>730</v>
      </c>
      <c r="B570" s="64" t="s">
        <v>1235</v>
      </c>
      <c r="C570" s="114" t="s">
        <v>225</v>
      </c>
      <c r="D570" s="115">
        <v>1</v>
      </c>
      <c r="E570" s="213">
        <v>0</v>
      </c>
      <c r="F570" s="212">
        <f>+E570*$D570</f>
        <v>0</v>
      </c>
    </row>
    <row r="571" spans="1:6" ht="14.25">
      <c r="A571" s="69"/>
      <c r="B571" s="64"/>
      <c r="C571" s="114"/>
      <c r="D571" s="115"/>
      <c r="E571" s="212"/>
      <c r="F571" s="212"/>
    </row>
    <row r="572" spans="1:6" ht="85.5">
      <c r="A572" s="69" t="s">
        <v>731</v>
      </c>
      <c r="B572" s="64" t="s">
        <v>1236</v>
      </c>
      <c r="C572" s="114"/>
      <c r="D572" s="117">
        <v>0.05</v>
      </c>
      <c r="E572" s="212"/>
      <c r="F572" s="212">
        <f>SUM(F560:F570)*D572</f>
        <v>0</v>
      </c>
    </row>
    <row r="573" spans="1:6" ht="14.25">
      <c r="A573" s="69"/>
      <c r="B573" s="64"/>
      <c r="C573" s="114"/>
      <c r="D573" s="117"/>
      <c r="E573" s="212"/>
      <c r="F573" s="212"/>
    </row>
    <row r="574" spans="1:6" ht="71.25">
      <c r="A574" s="69" t="s">
        <v>732</v>
      </c>
      <c r="B574" s="64" t="s">
        <v>1237</v>
      </c>
      <c r="C574" s="114" t="s">
        <v>225</v>
      </c>
      <c r="D574" s="115">
        <v>1</v>
      </c>
      <c r="E574" s="213">
        <v>0</v>
      </c>
      <c r="F574" s="212">
        <f>E574*D574</f>
        <v>0</v>
      </c>
    </row>
    <row r="575" spans="1:6" ht="14.25">
      <c r="A575" s="69"/>
      <c r="B575" s="64"/>
      <c r="C575" s="114"/>
      <c r="D575" s="117"/>
      <c r="E575" s="213"/>
      <c r="F575" s="212"/>
    </row>
    <row r="576" spans="1:6" ht="114">
      <c r="A576" s="69" t="s">
        <v>733</v>
      </c>
      <c r="B576" s="65" t="s">
        <v>1238</v>
      </c>
      <c r="C576" s="114" t="s">
        <v>225</v>
      </c>
      <c r="D576" s="118">
        <v>1</v>
      </c>
      <c r="E576" s="213">
        <v>0</v>
      </c>
      <c r="F576" s="212">
        <f>E576*D576</f>
        <v>0</v>
      </c>
    </row>
    <row r="577" spans="1:6" ht="15">
      <c r="A577" s="69"/>
      <c r="B577" s="74" t="s">
        <v>1239</v>
      </c>
      <c r="C577" s="114"/>
      <c r="D577" s="115"/>
      <c r="E577" s="213"/>
      <c r="F577" s="214">
        <f>SUM(F560:F576)</f>
        <v>0</v>
      </c>
    </row>
    <row r="578" spans="1:6" ht="14.25">
      <c r="A578" s="69"/>
      <c r="B578" s="64"/>
      <c r="C578" s="114"/>
      <c r="D578" s="115"/>
      <c r="E578" s="213"/>
      <c r="F578" s="212"/>
    </row>
    <row r="579" spans="1:6" ht="15">
      <c r="A579" s="68" t="s">
        <v>714</v>
      </c>
      <c r="B579" s="74" t="s">
        <v>1226</v>
      </c>
      <c r="C579" s="114"/>
      <c r="D579" s="115"/>
      <c r="E579" s="213"/>
      <c r="F579" s="212"/>
    </row>
    <row r="580" spans="1:6" ht="14.25">
      <c r="A580" s="69"/>
      <c r="B580" s="64"/>
      <c r="C580" s="114"/>
      <c r="D580" s="115"/>
      <c r="E580" s="213"/>
      <c r="F580" s="212"/>
    </row>
    <row r="581" spans="1:6" ht="57">
      <c r="A581" s="69" t="s">
        <v>734</v>
      </c>
      <c r="B581" s="64" t="s">
        <v>1240</v>
      </c>
      <c r="C581" s="114" t="s">
        <v>1130</v>
      </c>
      <c r="D581" s="115">
        <v>19</v>
      </c>
      <c r="E581" s="213">
        <v>0</v>
      </c>
      <c r="F581" s="212">
        <f>+E581*$D581</f>
        <v>0</v>
      </c>
    </row>
    <row r="582" spans="1:6" ht="14.25">
      <c r="A582" s="69"/>
      <c r="B582" s="64"/>
      <c r="C582" s="114"/>
      <c r="D582" s="115"/>
      <c r="E582" s="213"/>
      <c r="F582" s="212"/>
    </row>
    <row r="583" spans="1:6" ht="99.75">
      <c r="A583" s="69" t="s">
        <v>735</v>
      </c>
      <c r="B583" s="64" t="s">
        <v>1241</v>
      </c>
      <c r="C583" s="114" t="s">
        <v>570</v>
      </c>
      <c r="D583" s="115">
        <v>391</v>
      </c>
      <c r="E583" s="213">
        <v>0</v>
      </c>
      <c r="F583" s="212">
        <f>+E583*$D583</f>
        <v>0</v>
      </c>
    </row>
    <row r="584" spans="1:6" ht="14.25">
      <c r="A584" s="69"/>
      <c r="B584" s="64"/>
      <c r="C584" s="114"/>
      <c r="D584" s="115"/>
      <c r="E584" s="213"/>
      <c r="F584" s="212"/>
    </row>
    <row r="585" spans="1:6" ht="128.25">
      <c r="A585" s="69" t="s">
        <v>736</v>
      </c>
      <c r="B585" s="65" t="s">
        <v>1242</v>
      </c>
      <c r="C585" s="114" t="s">
        <v>570</v>
      </c>
      <c r="D585" s="115">
        <v>88</v>
      </c>
      <c r="E585" s="213">
        <v>0</v>
      </c>
      <c r="F585" s="212">
        <f>+E585*$D585</f>
        <v>0</v>
      </c>
    </row>
    <row r="586" spans="1:6" ht="14.25">
      <c r="A586" s="69"/>
      <c r="B586" s="64"/>
      <c r="C586" s="114"/>
      <c r="D586" s="115"/>
      <c r="E586" s="213"/>
      <c r="F586" s="212"/>
    </row>
    <row r="587" spans="1:6" ht="159">
      <c r="A587" s="69" t="s">
        <v>737</v>
      </c>
      <c r="B587" s="65" t="s">
        <v>571</v>
      </c>
      <c r="C587" s="114" t="s">
        <v>572</v>
      </c>
      <c r="D587" s="115">
        <v>3</v>
      </c>
      <c r="E587" s="213">
        <v>0</v>
      </c>
      <c r="F587" s="212">
        <f>+E587*$D587</f>
        <v>0</v>
      </c>
    </row>
    <row r="588" spans="1:6" ht="14.25">
      <c r="A588" s="69"/>
      <c r="B588" s="64"/>
      <c r="C588" s="114"/>
      <c r="D588" s="115"/>
      <c r="E588" s="213"/>
      <c r="F588" s="212"/>
    </row>
    <row r="589" spans="1:6" ht="85.5">
      <c r="A589" s="69" t="s">
        <v>738</v>
      </c>
      <c r="B589" s="64" t="s">
        <v>655</v>
      </c>
      <c r="C589" s="114"/>
      <c r="D589" s="115">
        <v>0.05</v>
      </c>
      <c r="E589" s="213"/>
      <c r="F589" s="212">
        <f>SUM(F581:F588)*D589</f>
        <v>0</v>
      </c>
    </row>
    <row r="590" spans="1:6" ht="15">
      <c r="A590" s="69"/>
      <c r="B590" s="74" t="s">
        <v>1244</v>
      </c>
      <c r="C590" s="114"/>
      <c r="D590" s="115"/>
      <c r="E590" s="213"/>
      <c r="F590" s="214">
        <f>SUM(F581:F589)</f>
        <v>0</v>
      </c>
    </row>
    <row r="591" spans="1:6" ht="14.25">
      <c r="A591" s="69"/>
      <c r="B591" s="64"/>
      <c r="C591" s="114"/>
      <c r="D591" s="115"/>
      <c r="E591" s="213"/>
      <c r="F591" s="212"/>
    </row>
    <row r="592" spans="1:6" ht="15">
      <c r="A592" s="68" t="s">
        <v>715</v>
      </c>
      <c r="B592" s="74" t="s">
        <v>1245</v>
      </c>
      <c r="C592" s="114"/>
      <c r="D592" s="115"/>
      <c r="E592" s="213"/>
      <c r="F592" s="212"/>
    </row>
    <row r="593" spans="1:6" ht="57">
      <c r="A593" s="69" t="s">
        <v>1230</v>
      </c>
      <c r="B593" s="64" t="s">
        <v>1246</v>
      </c>
      <c r="C593" s="114"/>
      <c r="D593" s="115"/>
      <c r="E593" s="213"/>
      <c r="F593" s="212"/>
    </row>
    <row r="594" spans="1:6" ht="16.5">
      <c r="A594" s="69" t="s">
        <v>739</v>
      </c>
      <c r="B594" s="64" t="s">
        <v>1247</v>
      </c>
      <c r="C594" s="114" t="s">
        <v>572</v>
      </c>
      <c r="D594" s="115">
        <v>272</v>
      </c>
      <c r="E594" s="213">
        <v>0</v>
      </c>
      <c r="F594" s="212">
        <f>+E594*$D594</f>
        <v>0</v>
      </c>
    </row>
    <row r="595" spans="1:6" ht="16.5">
      <c r="A595" s="69"/>
      <c r="B595" s="64" t="s">
        <v>1248</v>
      </c>
      <c r="C595" s="114" t="s">
        <v>572</v>
      </c>
      <c r="D595" s="115">
        <v>30</v>
      </c>
      <c r="E595" s="213">
        <v>0</v>
      </c>
      <c r="F595" s="212">
        <f>+E595*$D595</f>
        <v>0</v>
      </c>
    </row>
    <row r="596" spans="1:6" ht="14.25">
      <c r="A596" s="69"/>
      <c r="B596" s="64"/>
      <c r="C596" s="114"/>
      <c r="D596" s="115"/>
      <c r="E596" s="213"/>
      <c r="F596" s="212"/>
    </row>
    <row r="597" spans="1:6" ht="85.5">
      <c r="A597" s="69" t="s">
        <v>740</v>
      </c>
      <c r="B597" s="64" t="s">
        <v>1249</v>
      </c>
      <c r="C597" s="114"/>
      <c r="D597" s="115"/>
      <c r="E597" s="213"/>
      <c r="F597" s="212"/>
    </row>
    <row r="598" spans="1:6" ht="16.5">
      <c r="A598" s="69"/>
      <c r="B598" s="64" t="s">
        <v>1250</v>
      </c>
      <c r="C598" s="114" t="s">
        <v>572</v>
      </c>
      <c r="D598" s="115">
        <v>7.3</v>
      </c>
      <c r="E598" s="213">
        <v>0</v>
      </c>
      <c r="F598" s="212">
        <f>+E598*$D598</f>
        <v>0</v>
      </c>
    </row>
    <row r="599" spans="1:6" ht="16.5">
      <c r="A599" s="69"/>
      <c r="B599" s="64" t="s">
        <v>1251</v>
      </c>
      <c r="C599" s="114" t="s">
        <v>572</v>
      </c>
      <c r="D599" s="115">
        <v>10.7</v>
      </c>
      <c r="E599" s="213">
        <v>0</v>
      </c>
      <c r="F599" s="212">
        <f>+E599*$D599</f>
        <v>0</v>
      </c>
    </row>
    <row r="600" spans="1:6" ht="14.25">
      <c r="A600" s="69"/>
      <c r="B600" s="64"/>
      <c r="C600" s="114"/>
      <c r="D600" s="115"/>
      <c r="E600" s="213"/>
      <c r="F600" s="212"/>
    </row>
    <row r="601" spans="1:6" ht="57">
      <c r="A601" s="69" t="s">
        <v>741</v>
      </c>
      <c r="B601" s="64" t="s">
        <v>1252</v>
      </c>
      <c r="C601" s="114" t="s">
        <v>570</v>
      </c>
      <c r="D601" s="115">
        <v>576</v>
      </c>
      <c r="E601" s="213">
        <v>0</v>
      </c>
      <c r="F601" s="212">
        <f>+E601*$D601</f>
        <v>0</v>
      </c>
    </row>
    <row r="602" spans="1:6" ht="14.25">
      <c r="A602" s="69"/>
      <c r="B602" s="64"/>
      <c r="C602" s="114"/>
      <c r="D602" s="115"/>
      <c r="E602" s="213"/>
      <c r="F602" s="212"/>
    </row>
    <row r="603" spans="1:6" ht="85.5">
      <c r="A603" s="69" t="s">
        <v>742</v>
      </c>
      <c r="B603" s="64" t="s">
        <v>1253</v>
      </c>
      <c r="C603" s="114" t="s">
        <v>572</v>
      </c>
      <c r="D603" s="115">
        <v>4.5</v>
      </c>
      <c r="E603" s="213">
        <v>0</v>
      </c>
      <c r="F603" s="212">
        <f>+E603*$D603</f>
        <v>0</v>
      </c>
    </row>
    <row r="604" spans="1:6" ht="14.25">
      <c r="A604" s="69"/>
      <c r="B604" s="64"/>
      <c r="C604" s="114"/>
      <c r="D604" s="115"/>
      <c r="E604" s="213"/>
      <c r="F604" s="212"/>
    </row>
    <row r="605" spans="1:6" ht="85.5">
      <c r="A605" s="69" t="s">
        <v>743</v>
      </c>
      <c r="B605" s="64" t="s">
        <v>1254</v>
      </c>
      <c r="C605" s="114" t="s">
        <v>572</v>
      </c>
      <c r="D605" s="115">
        <f>ROUND(0.2*D601*1.02,1)</f>
        <v>117.5</v>
      </c>
      <c r="E605" s="213">
        <v>0</v>
      </c>
      <c r="F605" s="212">
        <f>+E605*$D605</f>
        <v>0</v>
      </c>
    </row>
    <row r="606" spans="1:6" ht="14.25">
      <c r="A606" s="69"/>
      <c r="B606" s="64"/>
      <c r="C606" s="114"/>
      <c r="D606" s="115"/>
      <c r="E606" s="213"/>
      <c r="F606" s="212"/>
    </row>
    <row r="607" spans="1:6" ht="85.5">
      <c r="A607" s="69" t="s">
        <v>744</v>
      </c>
      <c r="B607" s="64" t="s">
        <v>1255</v>
      </c>
      <c r="C607" s="114" t="s">
        <v>570</v>
      </c>
      <c r="D607" s="115">
        <f>D601</f>
        <v>576</v>
      </c>
      <c r="E607" s="213">
        <v>0</v>
      </c>
      <c r="F607" s="212">
        <f>+E607*$D607</f>
        <v>0</v>
      </c>
    </row>
    <row r="608" spans="1:6" ht="15">
      <c r="A608" s="69"/>
      <c r="B608" s="74" t="s">
        <v>1256</v>
      </c>
      <c r="C608" s="114"/>
      <c r="D608" s="115"/>
      <c r="E608" s="213"/>
      <c r="F608" s="214">
        <f>SUM(F594:F607)</f>
        <v>0</v>
      </c>
    </row>
    <row r="609" spans="1:6" ht="14.25">
      <c r="A609" s="69"/>
      <c r="B609" s="64"/>
      <c r="C609" s="114"/>
      <c r="D609" s="115"/>
      <c r="E609" s="213"/>
      <c r="F609" s="212"/>
    </row>
    <row r="610" spans="1:6" ht="15">
      <c r="A610" s="68" t="s">
        <v>716</v>
      </c>
      <c r="B610" s="74" t="s">
        <v>1227</v>
      </c>
      <c r="C610" s="114"/>
      <c r="D610" s="115"/>
      <c r="E610" s="213"/>
      <c r="F610" s="212"/>
    </row>
    <row r="611" spans="1:6" ht="14.25">
      <c r="A611" s="69"/>
      <c r="B611" s="64"/>
      <c r="C611" s="114"/>
      <c r="D611" s="115"/>
      <c r="E611" s="213"/>
      <c r="F611" s="212"/>
    </row>
    <row r="612" spans="1:6" ht="42.75">
      <c r="A612" s="69" t="s">
        <v>745</v>
      </c>
      <c r="B612" s="64" t="s">
        <v>1257</v>
      </c>
      <c r="C612" s="114"/>
      <c r="D612" s="115"/>
      <c r="E612" s="213"/>
      <c r="F612" s="212"/>
    </row>
    <row r="613" spans="1:6" ht="228">
      <c r="A613" s="69"/>
      <c r="B613" s="65" t="s">
        <v>1258</v>
      </c>
      <c r="C613" s="114" t="s">
        <v>572</v>
      </c>
      <c r="D613" s="115">
        <f>ROUND(0.15*D601*1.02,1)</f>
        <v>88.1</v>
      </c>
      <c r="E613" s="213">
        <v>0</v>
      </c>
      <c r="F613" s="212">
        <f>+E613*$D613</f>
        <v>0</v>
      </c>
    </row>
    <row r="614" spans="1:6" ht="14.25">
      <c r="A614" s="69"/>
      <c r="B614" s="64"/>
      <c r="C614" s="114"/>
      <c r="D614" s="115"/>
      <c r="E614" s="213"/>
      <c r="F614" s="212"/>
    </row>
    <row r="615" spans="1:6" ht="128.25">
      <c r="A615" s="69" t="s">
        <v>746</v>
      </c>
      <c r="B615" s="65" t="s">
        <v>1259</v>
      </c>
      <c r="C615" s="114" t="s">
        <v>570</v>
      </c>
      <c r="D615" s="115">
        <v>244</v>
      </c>
      <c r="E615" s="213">
        <v>0</v>
      </c>
      <c r="F615" s="212">
        <f>+E615*$D615</f>
        <v>0</v>
      </c>
    </row>
    <row r="616" spans="1:6" ht="14.25">
      <c r="A616" s="69"/>
      <c r="B616" s="64"/>
      <c r="C616" s="114"/>
      <c r="D616" s="115"/>
      <c r="E616" s="213"/>
      <c r="F616" s="212"/>
    </row>
    <row r="617" spans="1:6" ht="99.75">
      <c r="A617" s="69" t="s">
        <v>747</v>
      </c>
      <c r="B617" s="64" t="s">
        <v>419</v>
      </c>
      <c r="C617" s="114" t="s">
        <v>570</v>
      </c>
      <c r="D617" s="115">
        <v>332</v>
      </c>
      <c r="E617" s="213">
        <v>0</v>
      </c>
      <c r="F617" s="212">
        <f>+E617*$D617</f>
        <v>0</v>
      </c>
    </row>
    <row r="618" spans="1:6" ht="14.25">
      <c r="A618" s="69"/>
      <c r="B618" s="64"/>
      <c r="C618" s="114"/>
      <c r="D618" s="115"/>
      <c r="E618" s="213"/>
      <c r="F618" s="212"/>
    </row>
    <row r="619" spans="1:6" ht="28.5">
      <c r="A619" s="69" t="s">
        <v>748</v>
      </c>
      <c r="B619" s="64" t="s">
        <v>1263</v>
      </c>
      <c r="C619" s="114" t="s">
        <v>1130</v>
      </c>
      <c r="D619" s="115">
        <v>294</v>
      </c>
      <c r="E619" s="213">
        <v>0</v>
      </c>
      <c r="F619" s="212">
        <f>+E619*$D619</f>
        <v>0</v>
      </c>
    </row>
    <row r="620" spans="1:6" ht="14.25">
      <c r="A620" s="69"/>
      <c r="B620" s="64"/>
      <c r="C620" s="114"/>
      <c r="D620" s="115"/>
      <c r="E620" s="213"/>
      <c r="F620" s="212"/>
    </row>
    <row r="621" spans="1:6" ht="128.25">
      <c r="A621" s="69" t="s">
        <v>749</v>
      </c>
      <c r="B621" s="65" t="s">
        <v>559</v>
      </c>
      <c r="C621" s="114" t="s">
        <v>570</v>
      </c>
      <c r="D621" s="115">
        <f>ROUND(D619*0.3,0)</f>
        <v>88</v>
      </c>
      <c r="E621" s="213">
        <v>0</v>
      </c>
      <c r="F621" s="212">
        <f>+E621*$D621</f>
        <v>0</v>
      </c>
    </row>
    <row r="622" spans="1:6" ht="15">
      <c r="A622" s="69"/>
      <c r="B622" s="74" t="s">
        <v>1227</v>
      </c>
      <c r="C622" s="114"/>
      <c r="D622" s="115"/>
      <c r="E622" s="213"/>
      <c r="F622" s="214">
        <f>SUM(F611:F621)</f>
        <v>0</v>
      </c>
    </row>
    <row r="623" spans="1:6" ht="15">
      <c r="A623" s="69"/>
      <c r="B623" s="74"/>
      <c r="C623" s="114"/>
      <c r="D623" s="115"/>
      <c r="E623" s="213"/>
      <c r="F623" s="214"/>
    </row>
    <row r="624" spans="1:6" ht="15">
      <c r="A624" s="68" t="s">
        <v>717</v>
      </c>
      <c r="B624" s="74" t="s">
        <v>1228</v>
      </c>
      <c r="C624" s="114"/>
      <c r="D624" s="115"/>
      <c r="E624" s="213"/>
      <c r="F624" s="214"/>
    </row>
    <row r="625" spans="1:6" ht="15">
      <c r="A625" s="69"/>
      <c r="B625" s="74"/>
      <c r="C625" s="114"/>
      <c r="D625" s="115"/>
      <c r="E625" s="213"/>
      <c r="F625" s="214"/>
    </row>
    <row r="626" spans="1:6" ht="28.5">
      <c r="A626" s="69" t="s">
        <v>750</v>
      </c>
      <c r="B626" s="64" t="s">
        <v>580</v>
      </c>
      <c r="C626" s="114" t="s">
        <v>224</v>
      </c>
      <c r="D626" s="115">
        <v>0</v>
      </c>
      <c r="E626" s="213">
        <v>0</v>
      </c>
      <c r="F626" s="212">
        <f>+E626*$D626</f>
        <v>0</v>
      </c>
    </row>
    <row r="627" spans="1:6" ht="14.25">
      <c r="A627" s="69"/>
      <c r="B627" s="64"/>
      <c r="C627" s="114"/>
      <c r="D627" s="115"/>
      <c r="E627" s="213"/>
      <c r="F627" s="212"/>
    </row>
    <row r="628" spans="1:6" ht="28.5">
      <c r="A628" s="69" t="s">
        <v>751</v>
      </c>
      <c r="B628" s="64" t="s">
        <v>560</v>
      </c>
      <c r="C628" s="114" t="s">
        <v>224</v>
      </c>
      <c r="D628" s="115">
        <v>0</v>
      </c>
      <c r="E628" s="213">
        <v>0</v>
      </c>
      <c r="F628" s="212">
        <f>+E628*$D628</f>
        <v>0</v>
      </c>
    </row>
    <row r="629" spans="1:6" ht="15">
      <c r="A629" s="69"/>
      <c r="B629" s="74"/>
      <c r="C629" s="114"/>
      <c r="D629" s="115"/>
      <c r="E629" s="213"/>
      <c r="F629" s="212"/>
    </row>
    <row r="630" spans="1:6" ht="71.25">
      <c r="A630" s="69" t="s">
        <v>753</v>
      </c>
      <c r="B630" s="64" t="s">
        <v>709</v>
      </c>
      <c r="C630" s="120" t="s">
        <v>570</v>
      </c>
      <c r="D630" s="115">
        <v>0</v>
      </c>
      <c r="E630" s="213">
        <v>0</v>
      </c>
      <c r="F630" s="212">
        <f>+E630*$D630</f>
        <v>0</v>
      </c>
    </row>
    <row r="631" spans="1:6" ht="14.25">
      <c r="A631" s="69"/>
      <c r="B631" s="64"/>
      <c r="C631" s="120"/>
      <c r="D631" s="115"/>
      <c r="E631" s="213"/>
      <c r="F631" s="212"/>
    </row>
    <row r="632" spans="1:6" ht="71.25">
      <c r="A632" s="69" t="s">
        <v>752</v>
      </c>
      <c r="B632" s="64" t="s">
        <v>710</v>
      </c>
      <c r="C632" s="120" t="s">
        <v>570</v>
      </c>
      <c r="D632" s="115">
        <v>0</v>
      </c>
      <c r="E632" s="213">
        <v>0</v>
      </c>
      <c r="F632" s="212">
        <f>+E632*$D632</f>
        <v>0</v>
      </c>
    </row>
    <row r="633" spans="1:6" ht="14.25">
      <c r="A633" s="69"/>
      <c r="B633" s="64"/>
      <c r="C633" s="114"/>
      <c r="D633" s="115"/>
      <c r="E633" s="213"/>
      <c r="F633" s="212"/>
    </row>
    <row r="634" spans="1:6" ht="71.25">
      <c r="A634" s="69" t="s">
        <v>754</v>
      </c>
      <c r="B634" s="64" t="s">
        <v>711</v>
      </c>
      <c r="C634" s="120" t="s">
        <v>570</v>
      </c>
      <c r="D634" s="115">
        <v>0</v>
      </c>
      <c r="E634" s="213">
        <v>0</v>
      </c>
      <c r="F634" s="212">
        <f>+E634*$D634</f>
        <v>0</v>
      </c>
    </row>
    <row r="635" spans="1:6" ht="14.25">
      <c r="A635" s="69"/>
      <c r="B635" s="64"/>
      <c r="C635" s="120"/>
      <c r="D635" s="115"/>
      <c r="E635" s="213"/>
      <c r="F635" s="212"/>
    </row>
    <row r="636" spans="1:6" ht="71.25">
      <c r="A636" s="69" t="s">
        <v>756</v>
      </c>
      <c r="B636" s="64" t="s">
        <v>712</v>
      </c>
      <c r="C636" s="120" t="s">
        <v>570</v>
      </c>
      <c r="D636" s="115">
        <v>0</v>
      </c>
      <c r="E636" s="213">
        <v>0</v>
      </c>
      <c r="F636" s="212">
        <f>+E636*$D636</f>
        <v>0</v>
      </c>
    </row>
    <row r="637" spans="1:6" ht="14.25">
      <c r="A637" s="69"/>
      <c r="B637" s="64"/>
      <c r="C637" s="120"/>
      <c r="D637" s="115"/>
      <c r="E637" s="213"/>
      <c r="F637" s="212"/>
    </row>
    <row r="638" spans="1:6" ht="57">
      <c r="A638" s="69" t="s">
        <v>755</v>
      </c>
      <c r="B638" s="64" t="s">
        <v>581</v>
      </c>
      <c r="C638" s="120" t="s">
        <v>570</v>
      </c>
      <c r="D638" s="115">
        <v>0</v>
      </c>
      <c r="E638" s="213">
        <v>0</v>
      </c>
      <c r="F638" s="212">
        <f>+E638*$D638</f>
        <v>0</v>
      </c>
    </row>
    <row r="639" spans="1:6" ht="14.25">
      <c r="A639" s="69"/>
      <c r="B639" s="64"/>
      <c r="C639" s="120"/>
      <c r="D639" s="115"/>
      <c r="E639" s="213"/>
      <c r="F639" s="212"/>
    </row>
    <row r="640" spans="1:6" ht="45">
      <c r="A640" s="69" t="s">
        <v>757</v>
      </c>
      <c r="B640" s="64" t="s">
        <v>589</v>
      </c>
      <c r="C640" s="120" t="s">
        <v>572</v>
      </c>
      <c r="D640" s="115">
        <v>0</v>
      </c>
      <c r="E640" s="213">
        <v>0</v>
      </c>
      <c r="F640" s="212">
        <f>+E640*$D640</f>
        <v>0</v>
      </c>
    </row>
    <row r="641" spans="1:6" ht="14.25">
      <c r="A641" s="69"/>
      <c r="B641" s="64"/>
      <c r="C641" s="120"/>
      <c r="D641" s="115"/>
      <c r="E641" s="213"/>
      <c r="F641" s="212"/>
    </row>
    <row r="642" spans="1:6" ht="45">
      <c r="A642" s="69" t="s">
        <v>758</v>
      </c>
      <c r="B642" s="64" t="s">
        <v>658</v>
      </c>
      <c r="C642" s="120" t="s">
        <v>572</v>
      </c>
      <c r="D642" s="115">
        <v>0</v>
      </c>
      <c r="E642" s="213">
        <v>0</v>
      </c>
      <c r="F642" s="212">
        <f>+E642*$D642</f>
        <v>0</v>
      </c>
    </row>
    <row r="643" spans="1:6" ht="14.25">
      <c r="A643" s="69"/>
      <c r="B643" s="64"/>
      <c r="C643" s="114"/>
      <c r="D643" s="115"/>
      <c r="E643" s="213"/>
      <c r="F643" s="212"/>
    </row>
    <row r="644" spans="1:6" ht="45">
      <c r="A644" s="69" t="s">
        <v>759</v>
      </c>
      <c r="B644" s="64" t="s">
        <v>720</v>
      </c>
      <c r="C644" s="120" t="s">
        <v>572</v>
      </c>
      <c r="D644" s="115">
        <v>0</v>
      </c>
      <c r="E644" s="213">
        <v>0</v>
      </c>
      <c r="F644" s="212">
        <f>+E644*$D644</f>
        <v>0</v>
      </c>
    </row>
    <row r="645" spans="1:6" ht="14.25">
      <c r="A645" s="69"/>
      <c r="B645" s="64"/>
      <c r="C645" s="120"/>
      <c r="D645" s="115"/>
      <c r="E645" s="213"/>
      <c r="F645" s="212"/>
    </row>
    <row r="646" spans="1:6" ht="45">
      <c r="A646" s="69" t="s">
        <v>760</v>
      </c>
      <c r="B646" s="64" t="s">
        <v>721</v>
      </c>
      <c r="C646" s="120" t="s">
        <v>572</v>
      </c>
      <c r="D646" s="115">
        <v>0</v>
      </c>
      <c r="E646" s="213">
        <v>0</v>
      </c>
      <c r="F646" s="212">
        <f>+E646*$D646</f>
        <v>0</v>
      </c>
    </row>
    <row r="647" spans="1:6" ht="14.25">
      <c r="A647" s="69"/>
      <c r="B647" s="64"/>
      <c r="C647" s="114"/>
      <c r="D647" s="115"/>
      <c r="E647" s="213"/>
      <c r="F647" s="212"/>
    </row>
    <row r="648" spans="1:6" ht="45">
      <c r="A648" s="69" t="s">
        <v>761</v>
      </c>
      <c r="B648" s="64" t="s">
        <v>722</v>
      </c>
      <c r="C648" s="120" t="s">
        <v>572</v>
      </c>
      <c r="D648" s="115">
        <v>0</v>
      </c>
      <c r="E648" s="213">
        <v>0</v>
      </c>
      <c r="F648" s="212">
        <f>+E648*$D648</f>
        <v>0</v>
      </c>
    </row>
    <row r="649" spans="1:6" ht="14.25">
      <c r="A649" s="69"/>
      <c r="B649" s="64"/>
      <c r="C649" s="120"/>
      <c r="D649" s="115"/>
      <c r="E649" s="213"/>
      <c r="F649" s="212"/>
    </row>
    <row r="650" spans="1:6" ht="45">
      <c r="A650" s="69" t="s">
        <v>762</v>
      </c>
      <c r="B650" s="64" t="s">
        <v>723</v>
      </c>
      <c r="C650" s="120" t="s">
        <v>572</v>
      </c>
      <c r="D650" s="115">
        <v>0</v>
      </c>
      <c r="E650" s="213">
        <v>0</v>
      </c>
      <c r="F650" s="212">
        <f>+E650*$D650</f>
        <v>0</v>
      </c>
    </row>
    <row r="651" spans="1:6" ht="14.25">
      <c r="A651" s="69"/>
      <c r="B651" s="64"/>
      <c r="C651" s="120"/>
      <c r="D651" s="115"/>
      <c r="E651" s="213"/>
      <c r="F651" s="212"/>
    </row>
    <row r="652" spans="1:6" ht="45">
      <c r="A652" s="69" t="s">
        <v>763</v>
      </c>
      <c r="B652" s="64" t="s">
        <v>724</v>
      </c>
      <c r="C652" s="120" t="s">
        <v>572</v>
      </c>
      <c r="D652" s="115">
        <v>0</v>
      </c>
      <c r="E652" s="213">
        <v>0</v>
      </c>
      <c r="F652" s="212">
        <f>+E652*$D652</f>
        <v>0</v>
      </c>
    </row>
    <row r="653" spans="1:6" ht="14.25">
      <c r="A653" s="69"/>
      <c r="B653" s="64"/>
      <c r="C653" s="114"/>
      <c r="D653" s="115"/>
      <c r="E653" s="213"/>
      <c r="F653" s="212"/>
    </row>
    <row r="654" spans="1:6" ht="42.75">
      <c r="A654" s="69" t="s">
        <v>764</v>
      </c>
      <c r="B654" s="64" t="s">
        <v>583</v>
      </c>
      <c r="C654" s="114" t="s">
        <v>564</v>
      </c>
      <c r="D654" s="115">
        <v>0</v>
      </c>
      <c r="E654" s="213">
        <v>0</v>
      </c>
      <c r="F654" s="212">
        <f>+E654*$D654</f>
        <v>0</v>
      </c>
    </row>
    <row r="655" spans="1:6" ht="14.25">
      <c r="A655" s="69"/>
      <c r="B655" s="64"/>
      <c r="C655" s="114"/>
      <c r="D655" s="115"/>
      <c r="E655" s="213"/>
      <c r="F655" s="212"/>
    </row>
    <row r="656" spans="1:6" ht="42.75">
      <c r="A656" s="69" t="s">
        <v>765</v>
      </c>
      <c r="B656" s="64" t="s">
        <v>584</v>
      </c>
      <c r="C656" s="114" t="s">
        <v>564</v>
      </c>
      <c r="D656" s="115">
        <v>0</v>
      </c>
      <c r="E656" s="213">
        <v>0</v>
      </c>
      <c r="F656" s="212">
        <f>+E656*$D656</f>
        <v>0</v>
      </c>
    </row>
    <row r="657" spans="1:6" ht="14.25">
      <c r="A657" s="69"/>
      <c r="B657" s="64"/>
      <c r="C657" s="114"/>
      <c r="D657" s="115"/>
      <c r="E657" s="213"/>
      <c r="F657" s="212"/>
    </row>
    <row r="658" spans="1:6" ht="57">
      <c r="A658" s="69" t="s">
        <v>766</v>
      </c>
      <c r="B658" s="64" t="s">
        <v>585</v>
      </c>
      <c r="C658" s="120" t="s">
        <v>570</v>
      </c>
      <c r="D658" s="115">
        <v>0</v>
      </c>
      <c r="E658" s="213">
        <v>0</v>
      </c>
      <c r="F658" s="212">
        <f>+E658*$D658</f>
        <v>0</v>
      </c>
    </row>
    <row r="659" spans="1:6" ht="14.25">
      <c r="A659" s="69"/>
      <c r="B659" s="64"/>
      <c r="C659" s="114"/>
      <c r="D659" s="115"/>
      <c r="E659" s="213"/>
      <c r="F659" s="212"/>
    </row>
    <row r="660" spans="1:6" ht="85.5">
      <c r="A660" s="69" t="s">
        <v>767</v>
      </c>
      <c r="B660" s="64" t="s">
        <v>565</v>
      </c>
      <c r="C660" s="114" t="s">
        <v>572</v>
      </c>
      <c r="D660" s="115">
        <v>0</v>
      </c>
      <c r="E660" s="213">
        <v>0</v>
      </c>
      <c r="F660" s="212">
        <f>+E660*$D660</f>
        <v>0</v>
      </c>
    </row>
    <row r="661" spans="1:6" ht="30">
      <c r="A661" s="69"/>
      <c r="B661" s="74" t="s">
        <v>566</v>
      </c>
      <c r="C661" s="114"/>
      <c r="D661" s="115"/>
      <c r="E661" s="213"/>
      <c r="F661" s="214">
        <f>SUM(F626:F660)</f>
        <v>0</v>
      </c>
    </row>
    <row r="662" spans="1:6" ht="15">
      <c r="A662" s="69"/>
      <c r="B662" s="74"/>
      <c r="C662" s="114"/>
      <c r="D662" s="115"/>
      <c r="E662" s="213"/>
      <c r="F662" s="212"/>
    </row>
    <row r="663" spans="1:6" ht="15">
      <c r="A663" s="68" t="s">
        <v>718</v>
      </c>
      <c r="B663" s="74" t="s">
        <v>1229</v>
      </c>
      <c r="C663" s="114"/>
      <c r="D663" s="115"/>
      <c r="E663" s="213"/>
      <c r="F663" s="212"/>
    </row>
    <row r="664" spans="1:6" ht="14.25">
      <c r="A664" s="69"/>
      <c r="B664" s="71"/>
      <c r="C664" s="114"/>
      <c r="D664" s="115"/>
      <c r="E664" s="213"/>
      <c r="F664" s="212"/>
    </row>
    <row r="665" spans="1:6" ht="256.5">
      <c r="A665" s="69" t="s">
        <v>768</v>
      </c>
      <c r="B665" s="65" t="s">
        <v>413</v>
      </c>
      <c r="C665" s="114" t="s">
        <v>1130</v>
      </c>
      <c r="D665" s="115">
        <v>0</v>
      </c>
      <c r="E665" s="213">
        <v>0</v>
      </c>
      <c r="F665" s="212">
        <f>+E665*$D665</f>
        <v>0</v>
      </c>
    </row>
    <row r="666" spans="1:6" ht="14.25">
      <c r="A666" s="69"/>
      <c r="B666" s="64"/>
      <c r="C666" s="114"/>
      <c r="D666" s="115"/>
      <c r="E666" s="213"/>
      <c r="F666" s="212"/>
    </row>
    <row r="667" spans="1:6" ht="15">
      <c r="A667" s="69"/>
      <c r="B667" s="74" t="s">
        <v>568</v>
      </c>
      <c r="C667" s="114"/>
      <c r="D667" s="115"/>
      <c r="E667" s="212"/>
      <c r="F667" s="214">
        <f>SUM(F664:F666)</f>
        <v>0</v>
      </c>
    </row>
    <row r="668" ht="14.25">
      <c r="A668" s="106"/>
    </row>
    <row r="669" spans="1:2" ht="15.75">
      <c r="A669" s="107">
        <v>7</v>
      </c>
      <c r="B669" s="52" t="s">
        <v>1218</v>
      </c>
    </row>
    <row r="670" ht="14.25">
      <c r="A670" s="106"/>
    </row>
    <row r="671" spans="1:6" ht="15">
      <c r="A671" s="68" t="s">
        <v>771</v>
      </c>
      <c r="B671" s="74" t="s">
        <v>1225</v>
      </c>
      <c r="C671" s="60"/>
      <c r="D671" s="59"/>
      <c r="E671" s="215"/>
      <c r="F671" s="203">
        <f>F698</f>
        <v>0</v>
      </c>
    </row>
    <row r="672" spans="1:6" ht="15">
      <c r="A672" s="68" t="s">
        <v>772</v>
      </c>
      <c r="B672" s="74" t="s">
        <v>1226</v>
      </c>
      <c r="C672" s="60"/>
      <c r="D672" s="59"/>
      <c r="E672" s="215"/>
      <c r="F672" s="203">
        <f>F707</f>
        <v>0</v>
      </c>
    </row>
    <row r="673" spans="1:6" ht="15">
      <c r="A673" s="68" t="s">
        <v>773</v>
      </c>
      <c r="B673" s="74" t="str">
        <f>B709</f>
        <v>ZEMELJSKA DELA</v>
      </c>
      <c r="C673" s="60"/>
      <c r="D673" s="59"/>
      <c r="E673" s="215"/>
      <c r="F673" s="203">
        <f>F719</f>
        <v>0</v>
      </c>
    </row>
    <row r="674" spans="1:6" ht="15">
      <c r="A674" s="68" t="s">
        <v>774</v>
      </c>
      <c r="B674" s="74" t="s">
        <v>1227</v>
      </c>
      <c r="C674" s="60"/>
      <c r="D674" s="59"/>
      <c r="E674" s="215"/>
      <c r="F674" s="203">
        <f>F735</f>
        <v>0</v>
      </c>
    </row>
    <row r="675" spans="1:6" ht="15">
      <c r="A675" s="68" t="s">
        <v>775</v>
      </c>
      <c r="B675" s="74" t="s">
        <v>1229</v>
      </c>
      <c r="C675" s="60"/>
      <c r="D675" s="59"/>
      <c r="E675" s="215"/>
      <c r="F675" s="203">
        <f>F743</f>
        <v>0</v>
      </c>
    </row>
    <row r="676" spans="1:6" ht="15">
      <c r="A676" s="69"/>
      <c r="B676" s="74"/>
      <c r="C676" s="60"/>
      <c r="D676" s="59"/>
      <c r="E676" s="215"/>
      <c r="F676" s="203"/>
    </row>
    <row r="677" spans="1:6" ht="15">
      <c r="A677" s="69"/>
      <c r="B677" s="74" t="s">
        <v>1131</v>
      </c>
      <c r="C677" s="60"/>
      <c r="D677" s="59"/>
      <c r="E677" s="215"/>
      <c r="F677" s="203">
        <f>SUM(F671:F675)</f>
        <v>0</v>
      </c>
    </row>
    <row r="678" spans="1:6" ht="15">
      <c r="A678" s="69"/>
      <c r="B678" s="74"/>
      <c r="C678" s="60"/>
      <c r="D678" s="59"/>
      <c r="E678" s="215"/>
      <c r="F678" s="203"/>
    </row>
    <row r="679" spans="1:6" ht="15">
      <c r="A679" s="68" t="s">
        <v>771</v>
      </c>
      <c r="B679" s="74" t="s">
        <v>1225</v>
      </c>
      <c r="C679" s="60"/>
      <c r="D679" s="61"/>
      <c r="E679" s="205"/>
      <c r="F679" s="205"/>
    </row>
    <row r="680" spans="1:6" ht="14.25">
      <c r="A680" s="69"/>
      <c r="B680" s="64"/>
      <c r="C680" s="60"/>
      <c r="D680" s="61"/>
      <c r="E680" s="206"/>
      <c r="F680" s="205"/>
    </row>
    <row r="681" spans="1:6" ht="99.75">
      <c r="A681" s="69" t="s">
        <v>776</v>
      </c>
      <c r="B681" s="65" t="s">
        <v>1231</v>
      </c>
      <c r="C681" s="60" t="s">
        <v>225</v>
      </c>
      <c r="D681" s="61">
        <v>1</v>
      </c>
      <c r="E681" s="206">
        <v>0</v>
      </c>
      <c r="F681" s="205">
        <f>+E681*$D681</f>
        <v>0</v>
      </c>
    </row>
    <row r="682" spans="1:6" ht="15">
      <c r="A682" s="68"/>
      <c r="B682" s="74"/>
      <c r="C682" s="60"/>
      <c r="D682" s="61"/>
      <c r="E682" s="205"/>
      <c r="F682" s="205"/>
    </row>
    <row r="683" spans="1:6" ht="287.25">
      <c r="A683" s="69" t="s">
        <v>777</v>
      </c>
      <c r="B683" s="65" t="s">
        <v>770</v>
      </c>
      <c r="C683" s="60" t="s">
        <v>225</v>
      </c>
      <c r="D683" s="61">
        <v>1</v>
      </c>
      <c r="E683" s="206">
        <v>0</v>
      </c>
      <c r="F683" s="205">
        <f>+E683*$D683</f>
        <v>0</v>
      </c>
    </row>
    <row r="684" spans="1:6" ht="14.25">
      <c r="A684" s="69"/>
      <c r="B684" s="76"/>
      <c r="C684" s="60"/>
      <c r="D684" s="61"/>
      <c r="E684" s="206"/>
      <c r="F684" s="205"/>
    </row>
    <row r="685" spans="1:6" ht="256.5">
      <c r="A685" s="69" t="s">
        <v>778</v>
      </c>
      <c r="B685" s="76" t="s">
        <v>1232</v>
      </c>
      <c r="C685" s="60" t="s">
        <v>225</v>
      </c>
      <c r="D685" s="61">
        <v>1</v>
      </c>
      <c r="E685" s="206">
        <v>0</v>
      </c>
      <c r="F685" s="205">
        <f>+E685*$D685</f>
        <v>0</v>
      </c>
    </row>
    <row r="686" spans="1:6" ht="15">
      <c r="A686" s="69"/>
      <c r="B686" s="74"/>
      <c r="C686" s="60"/>
      <c r="D686" s="61"/>
      <c r="E686" s="205"/>
      <c r="F686" s="205"/>
    </row>
    <row r="687" spans="1:6" ht="156.75">
      <c r="A687" s="69" t="s">
        <v>779</v>
      </c>
      <c r="B687" s="76" t="s">
        <v>1233</v>
      </c>
      <c r="C687" s="60" t="s">
        <v>225</v>
      </c>
      <c r="D687" s="61">
        <v>1</v>
      </c>
      <c r="E687" s="206">
        <v>0</v>
      </c>
      <c r="F687" s="205">
        <f>+E687*$D687</f>
        <v>0</v>
      </c>
    </row>
    <row r="688" spans="1:6" ht="14.25">
      <c r="A688" s="69"/>
      <c r="B688" s="64"/>
      <c r="C688" s="60"/>
      <c r="D688" s="61"/>
      <c r="E688" s="205"/>
      <c r="F688" s="205"/>
    </row>
    <row r="689" spans="1:6" ht="242.25">
      <c r="A689" s="69" t="s">
        <v>780</v>
      </c>
      <c r="B689" s="65" t="s">
        <v>1234</v>
      </c>
      <c r="C689" s="60" t="s">
        <v>225</v>
      </c>
      <c r="D689" s="61">
        <v>1</v>
      </c>
      <c r="E689" s="206">
        <v>0</v>
      </c>
      <c r="F689" s="205">
        <f>+E689*$D689</f>
        <v>0</v>
      </c>
    </row>
    <row r="690" spans="1:6" ht="14.25">
      <c r="A690" s="69"/>
      <c r="B690" s="64"/>
      <c r="C690" s="60"/>
      <c r="D690" s="61"/>
      <c r="E690" s="205"/>
      <c r="F690" s="205"/>
    </row>
    <row r="691" spans="1:6" ht="57">
      <c r="A691" s="69" t="s">
        <v>781</v>
      </c>
      <c r="B691" s="64" t="s">
        <v>1235</v>
      </c>
      <c r="C691" s="60" t="s">
        <v>225</v>
      </c>
      <c r="D691" s="61">
        <v>1</v>
      </c>
      <c r="E691" s="206">
        <v>0</v>
      </c>
      <c r="F691" s="205">
        <f>+E691*$D691</f>
        <v>0</v>
      </c>
    </row>
    <row r="692" spans="1:6" ht="14.25">
      <c r="A692" s="69"/>
      <c r="B692" s="64"/>
      <c r="C692" s="60"/>
      <c r="D692" s="61"/>
      <c r="E692" s="205"/>
      <c r="F692" s="205"/>
    </row>
    <row r="693" spans="1:6" ht="85.5">
      <c r="A693" s="69" t="s">
        <v>782</v>
      </c>
      <c r="B693" s="64" t="s">
        <v>1236</v>
      </c>
      <c r="C693" s="60"/>
      <c r="D693" s="99">
        <v>0.05</v>
      </c>
      <c r="E693" s="205"/>
      <c r="F693" s="205">
        <f>SUM(F681:F691)*D693</f>
        <v>0</v>
      </c>
    </row>
    <row r="694" spans="1:6" ht="14.25">
      <c r="A694" s="69"/>
      <c r="B694" s="64"/>
      <c r="C694" s="60"/>
      <c r="D694" s="99"/>
      <c r="E694" s="205"/>
      <c r="F694" s="205"/>
    </row>
    <row r="695" spans="1:6" ht="71.25">
      <c r="A695" s="69" t="s">
        <v>783</v>
      </c>
      <c r="B695" s="64" t="s">
        <v>1237</v>
      </c>
      <c r="C695" s="60" t="s">
        <v>225</v>
      </c>
      <c r="D695" s="61">
        <v>1</v>
      </c>
      <c r="E695" s="206">
        <v>0</v>
      </c>
      <c r="F695" s="205">
        <f>E695*D695</f>
        <v>0</v>
      </c>
    </row>
    <row r="696" spans="1:6" ht="14.25">
      <c r="A696" s="69"/>
      <c r="B696" s="64"/>
      <c r="C696" s="60"/>
      <c r="D696" s="99"/>
      <c r="E696" s="206"/>
      <c r="F696" s="205"/>
    </row>
    <row r="697" spans="1:6" ht="114">
      <c r="A697" s="69" t="s">
        <v>784</v>
      </c>
      <c r="B697" s="76" t="s">
        <v>1238</v>
      </c>
      <c r="C697" s="60" t="s">
        <v>225</v>
      </c>
      <c r="D697" s="102">
        <v>1</v>
      </c>
      <c r="E697" s="206">
        <v>0</v>
      </c>
      <c r="F697" s="205">
        <f>E697*D697</f>
        <v>0</v>
      </c>
    </row>
    <row r="698" spans="1:6" ht="15">
      <c r="A698" s="69"/>
      <c r="B698" s="74" t="s">
        <v>1239</v>
      </c>
      <c r="C698" s="60"/>
      <c r="D698" s="61"/>
      <c r="E698" s="206"/>
      <c r="F698" s="207">
        <f>SUM(F681:F697)</f>
        <v>0</v>
      </c>
    </row>
    <row r="699" spans="1:6" ht="14.25">
      <c r="A699" s="69"/>
      <c r="B699" s="64"/>
      <c r="C699" s="60"/>
      <c r="D699" s="61"/>
      <c r="E699" s="206"/>
      <c r="F699" s="205"/>
    </row>
    <row r="700" spans="1:6" ht="15">
      <c r="A700" s="68" t="s">
        <v>772</v>
      </c>
      <c r="B700" s="74" t="s">
        <v>1226</v>
      </c>
      <c r="C700" s="60"/>
      <c r="D700" s="61"/>
      <c r="E700" s="206"/>
      <c r="F700" s="205"/>
    </row>
    <row r="701" spans="1:6" ht="14.25">
      <c r="A701" s="69"/>
      <c r="B701" s="64"/>
      <c r="C701" s="60"/>
      <c r="D701" s="61"/>
      <c r="E701" s="206"/>
      <c r="F701" s="205"/>
    </row>
    <row r="702" spans="1:6" ht="99.75">
      <c r="A702" s="69" t="s">
        <v>785</v>
      </c>
      <c r="B702" s="64" t="s">
        <v>1241</v>
      </c>
      <c r="C702" s="60" t="s">
        <v>570</v>
      </c>
      <c r="D702" s="61">
        <v>576</v>
      </c>
      <c r="E702" s="206">
        <v>0</v>
      </c>
      <c r="F702" s="205">
        <f>+E702*$D702</f>
        <v>0</v>
      </c>
    </row>
    <row r="703" spans="1:6" ht="14.25">
      <c r="A703" s="69"/>
      <c r="B703" s="64"/>
      <c r="C703" s="60"/>
      <c r="D703" s="61"/>
      <c r="E703" s="206"/>
      <c r="F703" s="205"/>
    </row>
    <row r="704" spans="1:6" ht="128.25">
      <c r="A704" s="69" t="s">
        <v>786</v>
      </c>
      <c r="B704" s="76" t="s">
        <v>1242</v>
      </c>
      <c r="C704" s="60" t="s">
        <v>570</v>
      </c>
      <c r="D704" s="61">
        <v>82</v>
      </c>
      <c r="E704" s="206">
        <v>0</v>
      </c>
      <c r="F704" s="205">
        <f>+E704*$D704</f>
        <v>0</v>
      </c>
    </row>
    <row r="705" spans="1:6" ht="14.25">
      <c r="A705" s="69"/>
      <c r="B705" s="64"/>
      <c r="C705" s="60"/>
      <c r="D705" s="61"/>
      <c r="E705" s="206"/>
      <c r="F705" s="205"/>
    </row>
    <row r="706" spans="1:6" ht="85.5">
      <c r="A706" s="69" t="s">
        <v>787</v>
      </c>
      <c r="B706" s="64" t="s">
        <v>769</v>
      </c>
      <c r="C706" s="60"/>
      <c r="D706" s="61">
        <v>0.05</v>
      </c>
      <c r="E706" s="206"/>
      <c r="F706" s="205">
        <f>SUM(F702:F705)*D706</f>
        <v>0</v>
      </c>
    </row>
    <row r="707" spans="1:6" ht="15">
      <c r="A707" s="69"/>
      <c r="B707" s="74" t="s">
        <v>1244</v>
      </c>
      <c r="C707" s="60"/>
      <c r="D707" s="61"/>
      <c r="E707" s="206"/>
      <c r="F707" s="207">
        <f>SUM(F702:F706)</f>
        <v>0</v>
      </c>
    </row>
    <row r="708" spans="1:6" ht="14.25">
      <c r="A708" s="69"/>
      <c r="B708" s="64"/>
      <c r="C708" s="60"/>
      <c r="D708" s="61"/>
      <c r="E708" s="206"/>
      <c r="F708" s="205"/>
    </row>
    <row r="709" spans="1:6" ht="15">
      <c r="A709" s="68" t="s">
        <v>773</v>
      </c>
      <c r="B709" s="74" t="s">
        <v>1245</v>
      </c>
      <c r="C709" s="60"/>
      <c r="D709" s="61"/>
      <c r="E709" s="206"/>
      <c r="F709" s="205"/>
    </row>
    <row r="710" spans="1:6" ht="57">
      <c r="A710" s="69" t="s">
        <v>788</v>
      </c>
      <c r="B710" s="64" t="s">
        <v>1246</v>
      </c>
      <c r="C710" s="60"/>
      <c r="D710" s="61"/>
      <c r="E710" s="206"/>
      <c r="F710" s="205"/>
    </row>
    <row r="711" spans="1:6" ht="16.5">
      <c r="A711" s="69"/>
      <c r="B711" s="64" t="s">
        <v>1247</v>
      </c>
      <c r="C711" s="60" t="s">
        <v>572</v>
      </c>
      <c r="D711" s="61">
        <v>278</v>
      </c>
      <c r="E711" s="206">
        <v>0</v>
      </c>
      <c r="F711" s="205">
        <f>+E711*$D711</f>
        <v>0</v>
      </c>
    </row>
    <row r="712" spans="1:6" ht="16.5">
      <c r="A712" s="69"/>
      <c r="B712" s="64" t="s">
        <v>1248</v>
      </c>
      <c r="C712" s="60" t="s">
        <v>572</v>
      </c>
      <c r="D712" s="61">
        <v>31</v>
      </c>
      <c r="E712" s="206">
        <v>0</v>
      </c>
      <c r="F712" s="205">
        <f>+E712*$D712</f>
        <v>0</v>
      </c>
    </row>
    <row r="713" spans="1:6" ht="14.25">
      <c r="A713" s="69"/>
      <c r="B713" s="64"/>
      <c r="C713" s="60"/>
      <c r="D713" s="61"/>
      <c r="E713" s="206"/>
      <c r="F713" s="205"/>
    </row>
    <row r="714" spans="1:6" ht="57">
      <c r="A714" s="69" t="s">
        <v>789</v>
      </c>
      <c r="B714" s="64" t="s">
        <v>1252</v>
      </c>
      <c r="C714" s="60" t="s">
        <v>570</v>
      </c>
      <c r="D714" s="61">
        <v>617</v>
      </c>
      <c r="E714" s="206">
        <v>0</v>
      </c>
      <c r="F714" s="205">
        <f>+E714*$D714</f>
        <v>0</v>
      </c>
    </row>
    <row r="715" spans="1:6" ht="14.25">
      <c r="A715" s="69"/>
      <c r="B715" s="64"/>
      <c r="C715" s="60"/>
      <c r="D715" s="61"/>
      <c r="E715" s="206"/>
      <c r="F715" s="205"/>
    </row>
    <row r="716" spans="1:6" ht="85.5">
      <c r="A716" s="69" t="s">
        <v>790</v>
      </c>
      <c r="B716" s="64" t="s">
        <v>1254</v>
      </c>
      <c r="C716" s="60" t="s">
        <v>572</v>
      </c>
      <c r="D716" s="61">
        <f>ROUND(0.2*D714*1.02,1)</f>
        <v>125.9</v>
      </c>
      <c r="E716" s="206">
        <v>0</v>
      </c>
      <c r="F716" s="205">
        <f>+E716*$D716</f>
        <v>0</v>
      </c>
    </row>
    <row r="717" spans="1:6" ht="14.25">
      <c r="A717" s="69"/>
      <c r="B717" s="64"/>
      <c r="C717" s="60"/>
      <c r="D717" s="61"/>
      <c r="E717" s="206"/>
      <c r="F717" s="205"/>
    </row>
    <row r="718" spans="1:6" ht="85.5">
      <c r="A718" s="69" t="s">
        <v>791</v>
      </c>
      <c r="B718" s="64" t="s">
        <v>1255</v>
      </c>
      <c r="C718" s="60" t="s">
        <v>570</v>
      </c>
      <c r="D718" s="61">
        <f>D714</f>
        <v>617</v>
      </c>
      <c r="E718" s="206">
        <v>0</v>
      </c>
      <c r="F718" s="205">
        <f>+E718*$D718</f>
        <v>0</v>
      </c>
    </row>
    <row r="719" spans="1:6" ht="15">
      <c r="A719" s="69"/>
      <c r="B719" s="74" t="s">
        <v>1256</v>
      </c>
      <c r="C719" s="60"/>
      <c r="D719" s="61"/>
      <c r="E719" s="206"/>
      <c r="F719" s="207">
        <f>SUM(F711:F718)</f>
        <v>0</v>
      </c>
    </row>
    <row r="720" spans="1:6" ht="14.25">
      <c r="A720" s="69"/>
      <c r="B720" s="64"/>
      <c r="C720" s="60"/>
      <c r="D720" s="61"/>
      <c r="E720" s="206"/>
      <c r="F720" s="205"/>
    </row>
    <row r="721" spans="1:6" ht="15">
      <c r="A721" s="68" t="s">
        <v>774</v>
      </c>
      <c r="B721" s="74" t="s">
        <v>1227</v>
      </c>
      <c r="C721" s="60"/>
      <c r="D721" s="61"/>
      <c r="E721" s="206"/>
      <c r="F721" s="205"/>
    </row>
    <row r="722" spans="1:6" ht="14.25">
      <c r="A722" s="69"/>
      <c r="B722" s="64"/>
      <c r="C722" s="60"/>
      <c r="D722" s="61"/>
      <c r="E722" s="206"/>
      <c r="F722" s="205"/>
    </row>
    <row r="723" spans="1:6" ht="42.75">
      <c r="A723" s="69" t="s">
        <v>792</v>
      </c>
      <c r="B723" s="64" t="s">
        <v>1257</v>
      </c>
      <c r="C723" s="60"/>
      <c r="D723" s="61"/>
      <c r="E723" s="206"/>
      <c r="F723" s="205"/>
    </row>
    <row r="724" spans="1:6" ht="228">
      <c r="A724" s="69"/>
      <c r="B724" s="65" t="s">
        <v>1258</v>
      </c>
      <c r="C724" s="60" t="s">
        <v>572</v>
      </c>
      <c r="D724" s="61">
        <f>ROUND(0.15*D714*1.02,1)</f>
        <v>94.4</v>
      </c>
      <c r="E724" s="206">
        <v>0</v>
      </c>
      <c r="F724" s="205">
        <f>+E724*$D724</f>
        <v>0</v>
      </c>
    </row>
    <row r="725" spans="1:6" ht="14.25">
      <c r="A725" s="69"/>
      <c r="B725" s="64"/>
      <c r="C725" s="60"/>
      <c r="D725" s="61"/>
      <c r="E725" s="206"/>
      <c r="F725" s="205"/>
    </row>
    <row r="726" spans="1:6" ht="128.25">
      <c r="A726" s="69" t="s">
        <v>793</v>
      </c>
      <c r="B726" s="76" t="s">
        <v>1260</v>
      </c>
      <c r="C726" s="60" t="s">
        <v>570</v>
      </c>
      <c r="D726" s="61">
        <v>378</v>
      </c>
      <c r="E726" s="206">
        <v>0</v>
      </c>
      <c r="F726" s="205">
        <f>+E726*$D726</f>
        <v>0</v>
      </c>
    </row>
    <row r="727" spans="1:6" ht="14.25">
      <c r="A727" s="69"/>
      <c r="B727" s="64"/>
      <c r="C727" s="60"/>
      <c r="D727" s="61"/>
      <c r="E727" s="206"/>
      <c r="F727" s="205"/>
    </row>
    <row r="728" spans="1:6" ht="142.5">
      <c r="A728" s="69" t="s">
        <v>794</v>
      </c>
      <c r="B728" s="65" t="s">
        <v>1261</v>
      </c>
      <c r="C728" s="60" t="s">
        <v>570</v>
      </c>
      <c r="D728" s="61">
        <v>139</v>
      </c>
      <c r="E728" s="206">
        <v>0</v>
      </c>
      <c r="F728" s="205">
        <f>+E728*$D728</f>
        <v>0</v>
      </c>
    </row>
    <row r="729" spans="1:6" ht="14.25">
      <c r="A729" s="69"/>
      <c r="B729" s="64"/>
      <c r="C729" s="60"/>
      <c r="D729" s="61"/>
      <c r="E729" s="206"/>
      <c r="F729" s="205"/>
    </row>
    <row r="730" spans="1:6" ht="99.75">
      <c r="A730" s="69" t="s">
        <v>795</v>
      </c>
      <c r="B730" s="64" t="s">
        <v>419</v>
      </c>
      <c r="C730" s="60" t="s">
        <v>570</v>
      </c>
      <c r="D730" s="61">
        <v>100</v>
      </c>
      <c r="E730" s="206">
        <v>0</v>
      </c>
      <c r="F730" s="205">
        <f>+E730*$D730</f>
        <v>0</v>
      </c>
    </row>
    <row r="731" spans="1:6" ht="14.25">
      <c r="A731" s="69"/>
      <c r="B731" s="64"/>
      <c r="C731" s="60"/>
      <c r="D731" s="61"/>
      <c r="E731" s="206"/>
      <c r="F731" s="205"/>
    </row>
    <row r="732" spans="1:6" ht="28.5">
      <c r="A732" s="69" t="s">
        <v>796</v>
      </c>
      <c r="B732" s="64" t="s">
        <v>1263</v>
      </c>
      <c r="C732" s="60" t="s">
        <v>1130</v>
      </c>
      <c r="D732" s="61">
        <v>271</v>
      </c>
      <c r="E732" s="206">
        <v>0</v>
      </c>
      <c r="F732" s="205">
        <f>+E732*$D732</f>
        <v>0</v>
      </c>
    </row>
    <row r="733" spans="1:6" ht="14.25">
      <c r="A733" s="69"/>
      <c r="B733" s="64"/>
      <c r="C733" s="60"/>
      <c r="D733" s="61"/>
      <c r="E733" s="206"/>
      <c r="F733" s="205"/>
    </row>
    <row r="734" spans="1:6" ht="128.25">
      <c r="A734" s="69" t="s">
        <v>797</v>
      </c>
      <c r="B734" s="65" t="s">
        <v>559</v>
      </c>
      <c r="C734" s="60" t="s">
        <v>570</v>
      </c>
      <c r="D734" s="61">
        <f>ROUND(D732*0.3,0)</f>
        <v>81</v>
      </c>
      <c r="E734" s="206">
        <v>0</v>
      </c>
      <c r="F734" s="205">
        <f>+E734*$D734</f>
        <v>0</v>
      </c>
    </row>
    <row r="735" spans="1:6" ht="15">
      <c r="A735" s="69"/>
      <c r="B735" s="74" t="s">
        <v>1227</v>
      </c>
      <c r="C735" s="60"/>
      <c r="D735" s="61"/>
      <c r="E735" s="206"/>
      <c r="F735" s="207">
        <f>SUM(F722:F734)</f>
        <v>0</v>
      </c>
    </row>
    <row r="736" spans="1:6" ht="15">
      <c r="A736" s="69"/>
      <c r="B736" s="74"/>
      <c r="C736" s="60"/>
      <c r="D736" s="61"/>
      <c r="E736" s="206"/>
      <c r="F736" s="207"/>
    </row>
    <row r="737" spans="1:6" ht="15">
      <c r="A737" s="68" t="s">
        <v>775</v>
      </c>
      <c r="B737" s="74" t="s">
        <v>1229</v>
      </c>
      <c r="C737" s="60"/>
      <c r="D737" s="61"/>
      <c r="E737" s="206"/>
      <c r="F737" s="205"/>
    </row>
    <row r="738" spans="1:6" ht="14.25">
      <c r="A738" s="69"/>
      <c r="B738" s="71"/>
      <c r="C738" s="60"/>
      <c r="D738" s="61"/>
      <c r="E738" s="206"/>
      <c r="F738" s="205"/>
    </row>
    <row r="739" spans="1:6" ht="28.5">
      <c r="A739" s="69" t="s">
        <v>798</v>
      </c>
      <c r="B739" s="64" t="s">
        <v>567</v>
      </c>
      <c r="C739" s="60" t="s">
        <v>224</v>
      </c>
      <c r="D739" s="61">
        <v>0</v>
      </c>
      <c r="E739" s="205">
        <v>0</v>
      </c>
      <c r="F739" s="205">
        <f>+E739*$D739</f>
        <v>0</v>
      </c>
    </row>
    <row r="740" spans="1:6" ht="14.25">
      <c r="A740" s="69"/>
      <c r="B740" s="71"/>
      <c r="C740" s="60"/>
      <c r="D740" s="61"/>
      <c r="E740" s="206"/>
      <c r="F740" s="205"/>
    </row>
    <row r="741" spans="1:6" ht="256.5">
      <c r="A741" s="69" t="s">
        <v>799</v>
      </c>
      <c r="B741" s="65" t="s">
        <v>413</v>
      </c>
      <c r="C741" s="60" t="s">
        <v>1130</v>
      </c>
      <c r="D741" s="61">
        <v>0</v>
      </c>
      <c r="E741" s="206">
        <v>0</v>
      </c>
      <c r="F741" s="205">
        <f>+E741*$D741</f>
        <v>0</v>
      </c>
    </row>
    <row r="742" spans="1:6" ht="14.25">
      <c r="A742" s="69"/>
      <c r="B742" s="64"/>
      <c r="C742" s="60"/>
      <c r="D742" s="61"/>
      <c r="E742" s="206"/>
      <c r="F742" s="205"/>
    </row>
    <row r="743" spans="1:6" ht="15">
      <c r="A743" s="69"/>
      <c r="B743" s="74" t="s">
        <v>568</v>
      </c>
      <c r="C743" s="60"/>
      <c r="D743" s="61"/>
      <c r="E743" s="205"/>
      <c r="F743" s="207">
        <f>SUM(F738:F742)</f>
        <v>0</v>
      </c>
    </row>
    <row r="744" ht="12.75">
      <c r="A744" s="100"/>
    </row>
    <row r="745" spans="1:2" ht="15.75">
      <c r="A745" s="107">
        <v>8</v>
      </c>
      <c r="B745" s="52" t="s">
        <v>1219</v>
      </c>
    </row>
    <row r="746" ht="12.75">
      <c r="A746" s="100"/>
    </row>
    <row r="747" spans="1:6" ht="15">
      <c r="A747" s="68" t="s">
        <v>802</v>
      </c>
      <c r="B747" s="74" t="s">
        <v>1225</v>
      </c>
      <c r="D747" s="58"/>
      <c r="E747" s="203"/>
      <c r="F747" s="203">
        <f>F774</f>
        <v>0</v>
      </c>
    </row>
    <row r="748" spans="1:6" ht="15">
      <c r="A748" s="68" t="s">
        <v>803</v>
      </c>
      <c r="B748" s="74" t="s">
        <v>1226</v>
      </c>
      <c r="D748" s="58"/>
      <c r="E748" s="203"/>
      <c r="F748" s="203">
        <f>F785</f>
        <v>0</v>
      </c>
    </row>
    <row r="749" spans="1:6" ht="15">
      <c r="A749" s="68" t="s">
        <v>804</v>
      </c>
      <c r="B749" s="74" t="str">
        <f>B787</f>
        <v>ZEMELJSKA DELA</v>
      </c>
      <c r="D749" s="58"/>
      <c r="E749" s="203"/>
      <c r="F749" s="203">
        <f>F797</f>
        <v>0</v>
      </c>
    </row>
    <row r="750" spans="1:6" ht="15">
      <c r="A750" s="68" t="s">
        <v>805</v>
      </c>
      <c r="B750" s="74" t="s">
        <v>1227</v>
      </c>
      <c r="D750" s="58"/>
      <c r="E750" s="203"/>
      <c r="F750" s="203">
        <f>F811</f>
        <v>0</v>
      </c>
    </row>
    <row r="751" spans="1:6" ht="15">
      <c r="A751" s="68" t="s">
        <v>806</v>
      </c>
      <c r="B751" s="74" t="s">
        <v>1229</v>
      </c>
      <c r="D751" s="58"/>
      <c r="E751" s="203"/>
      <c r="F751" s="203">
        <f>F816</f>
        <v>0</v>
      </c>
    </row>
    <row r="752" spans="1:6" ht="15">
      <c r="A752" s="69"/>
      <c r="B752" s="74"/>
      <c r="D752" s="58"/>
      <c r="E752" s="203"/>
      <c r="F752" s="203"/>
    </row>
    <row r="753" spans="1:6" ht="15">
      <c r="A753" s="69"/>
      <c r="B753" s="74" t="s">
        <v>1131</v>
      </c>
      <c r="D753" s="58"/>
      <c r="E753" s="203"/>
      <c r="F753" s="203">
        <f>SUM(F747:F752)</f>
        <v>0</v>
      </c>
    </row>
    <row r="754" spans="1:6" ht="15">
      <c r="A754" s="69"/>
      <c r="B754" s="74"/>
      <c r="C754" s="58"/>
      <c r="D754" s="58"/>
      <c r="E754" s="203"/>
      <c r="F754" s="205"/>
    </row>
    <row r="755" spans="1:6" ht="15">
      <c r="A755" s="68" t="s">
        <v>802</v>
      </c>
      <c r="B755" s="74" t="s">
        <v>1225</v>
      </c>
      <c r="C755" s="60"/>
      <c r="D755" s="61"/>
      <c r="E755" s="205"/>
      <c r="F755" s="205"/>
    </row>
    <row r="756" spans="1:6" ht="14.25">
      <c r="A756" s="69"/>
      <c r="B756" s="64"/>
      <c r="C756" s="60"/>
      <c r="D756" s="61"/>
      <c r="E756" s="206"/>
      <c r="F756" s="205"/>
    </row>
    <row r="757" spans="1:6" ht="99.75">
      <c r="A757" s="69" t="s">
        <v>807</v>
      </c>
      <c r="B757" s="65" t="s">
        <v>1231</v>
      </c>
      <c r="C757" s="60" t="s">
        <v>225</v>
      </c>
      <c r="D757" s="61">
        <v>1</v>
      </c>
      <c r="E757" s="206">
        <v>0</v>
      </c>
      <c r="F757" s="205">
        <f>+E757*$D757</f>
        <v>0</v>
      </c>
    </row>
    <row r="758" spans="1:6" ht="15">
      <c r="A758" s="68"/>
      <c r="B758" s="74"/>
      <c r="C758" s="60"/>
      <c r="D758" s="61"/>
      <c r="E758" s="205"/>
      <c r="F758" s="205"/>
    </row>
    <row r="759" spans="1:6" ht="287.25">
      <c r="A759" s="69" t="s">
        <v>808</v>
      </c>
      <c r="B759" s="65" t="s">
        <v>801</v>
      </c>
      <c r="C759" s="60" t="s">
        <v>225</v>
      </c>
      <c r="D759" s="61">
        <v>1</v>
      </c>
      <c r="E759" s="206">
        <v>0</v>
      </c>
      <c r="F759" s="205">
        <f>+E759*$D759</f>
        <v>0</v>
      </c>
    </row>
    <row r="760" spans="1:6" ht="15">
      <c r="A760" s="69"/>
      <c r="B760" s="74"/>
      <c r="C760" s="60"/>
      <c r="D760" s="61"/>
      <c r="E760" s="206"/>
      <c r="F760" s="205"/>
    </row>
    <row r="761" spans="1:6" ht="256.5">
      <c r="A761" s="69" t="s">
        <v>809</v>
      </c>
      <c r="B761" s="65" t="s">
        <v>1232</v>
      </c>
      <c r="C761" s="60" t="s">
        <v>225</v>
      </c>
      <c r="D761" s="61">
        <v>1</v>
      </c>
      <c r="E761" s="206">
        <v>0</v>
      </c>
      <c r="F761" s="205">
        <f>+E761*$D761</f>
        <v>0</v>
      </c>
    </row>
    <row r="762" spans="1:6" ht="15">
      <c r="A762" s="69"/>
      <c r="B762" s="74"/>
      <c r="C762" s="60"/>
      <c r="D762" s="61"/>
      <c r="E762" s="205"/>
      <c r="F762" s="205"/>
    </row>
    <row r="763" spans="1:6" ht="156.75">
      <c r="A763" s="69" t="s">
        <v>810</v>
      </c>
      <c r="B763" s="76" t="s">
        <v>1233</v>
      </c>
      <c r="C763" s="60" t="s">
        <v>225</v>
      </c>
      <c r="D763" s="61">
        <v>1</v>
      </c>
      <c r="E763" s="206">
        <v>0</v>
      </c>
      <c r="F763" s="205">
        <f>+E763*$D763</f>
        <v>0</v>
      </c>
    </row>
    <row r="764" spans="1:6" ht="14.25">
      <c r="A764" s="69"/>
      <c r="B764" s="64"/>
      <c r="C764" s="60"/>
      <c r="D764" s="61"/>
      <c r="E764" s="205"/>
      <c r="F764" s="205"/>
    </row>
    <row r="765" spans="1:6" ht="242.25">
      <c r="A765" s="69" t="s">
        <v>811</v>
      </c>
      <c r="B765" s="76" t="s">
        <v>1234</v>
      </c>
      <c r="C765" s="60" t="s">
        <v>225</v>
      </c>
      <c r="D765" s="61">
        <v>1</v>
      </c>
      <c r="E765" s="206">
        <v>0</v>
      </c>
      <c r="F765" s="205">
        <f>+E765*$D765</f>
        <v>0</v>
      </c>
    </row>
    <row r="766" spans="1:6" ht="14.25">
      <c r="A766" s="69"/>
      <c r="B766" s="64"/>
      <c r="C766" s="60"/>
      <c r="D766" s="61"/>
      <c r="E766" s="205"/>
      <c r="F766" s="205"/>
    </row>
    <row r="767" spans="1:6" ht="57">
      <c r="A767" s="69" t="s">
        <v>812</v>
      </c>
      <c r="B767" s="64" t="s">
        <v>1235</v>
      </c>
      <c r="C767" s="60" t="s">
        <v>225</v>
      </c>
      <c r="D767" s="61">
        <v>1</v>
      </c>
      <c r="E767" s="206">
        <v>0</v>
      </c>
      <c r="F767" s="205">
        <f>+E767*$D767</f>
        <v>0</v>
      </c>
    </row>
    <row r="768" spans="1:6" ht="14.25">
      <c r="A768" s="69"/>
      <c r="B768" s="64"/>
      <c r="C768" s="60"/>
      <c r="D768" s="61"/>
      <c r="E768" s="205"/>
      <c r="F768" s="205"/>
    </row>
    <row r="769" spans="1:6" ht="85.5">
      <c r="A769" s="69" t="s">
        <v>813</v>
      </c>
      <c r="B769" s="64" t="s">
        <v>1236</v>
      </c>
      <c r="C769" s="60"/>
      <c r="D769" s="99">
        <v>0.05</v>
      </c>
      <c r="E769" s="205"/>
      <c r="F769" s="205">
        <f>SUM(F757:F767)*D769</f>
        <v>0</v>
      </c>
    </row>
    <row r="770" spans="1:6" ht="14.25">
      <c r="A770" s="69"/>
      <c r="B770" s="64"/>
      <c r="C770" s="60"/>
      <c r="D770" s="99"/>
      <c r="E770" s="205"/>
      <c r="F770" s="205"/>
    </row>
    <row r="771" spans="1:6" ht="71.25">
      <c r="A771" s="69" t="s">
        <v>461</v>
      </c>
      <c r="B771" s="64" t="s">
        <v>1237</v>
      </c>
      <c r="C771" s="60" t="s">
        <v>225</v>
      </c>
      <c r="D771" s="61">
        <v>1</v>
      </c>
      <c r="E771" s="206">
        <v>0</v>
      </c>
      <c r="F771" s="205">
        <f>E771*D771</f>
        <v>0</v>
      </c>
    </row>
    <row r="772" spans="1:6" ht="14.25">
      <c r="A772" s="69"/>
      <c r="B772" s="64"/>
      <c r="C772" s="60"/>
      <c r="D772" s="99"/>
      <c r="E772" s="206"/>
      <c r="F772" s="205"/>
    </row>
    <row r="773" spans="1:6" ht="114">
      <c r="A773" s="69" t="s">
        <v>462</v>
      </c>
      <c r="B773" s="76" t="s">
        <v>1238</v>
      </c>
      <c r="C773" s="60" t="s">
        <v>225</v>
      </c>
      <c r="D773" s="102">
        <v>1</v>
      </c>
      <c r="E773" s="206">
        <v>0</v>
      </c>
      <c r="F773" s="205">
        <f>E773*D773</f>
        <v>0</v>
      </c>
    </row>
    <row r="774" spans="1:6" ht="15">
      <c r="A774" s="69"/>
      <c r="B774" s="74" t="s">
        <v>1239</v>
      </c>
      <c r="C774" s="60"/>
      <c r="D774" s="61"/>
      <c r="E774" s="206"/>
      <c r="F774" s="207">
        <f>SUM(F757:F773)</f>
        <v>0</v>
      </c>
    </row>
    <row r="775" spans="1:6" ht="14.25">
      <c r="A775" s="69"/>
      <c r="B775" s="64"/>
      <c r="C775" s="60"/>
      <c r="D775" s="61"/>
      <c r="E775" s="206"/>
      <c r="F775" s="205"/>
    </row>
    <row r="776" spans="1:6" ht="15">
      <c r="A776" s="68" t="s">
        <v>803</v>
      </c>
      <c r="B776" s="74" t="s">
        <v>1226</v>
      </c>
      <c r="C776" s="60"/>
      <c r="D776" s="61"/>
      <c r="E776" s="206"/>
      <c r="F776" s="205"/>
    </row>
    <row r="777" spans="1:6" ht="14.25">
      <c r="A777" s="69"/>
      <c r="B777" s="64"/>
      <c r="C777" s="60"/>
      <c r="D777" s="61"/>
      <c r="E777" s="206"/>
      <c r="F777" s="205"/>
    </row>
    <row r="778" spans="1:6" ht="57">
      <c r="A778" s="69" t="s">
        <v>463</v>
      </c>
      <c r="B778" s="64" t="s">
        <v>1240</v>
      </c>
      <c r="C778" s="60" t="s">
        <v>1130</v>
      </c>
      <c r="D778" s="61">
        <v>29</v>
      </c>
      <c r="E778" s="206">
        <v>0</v>
      </c>
      <c r="F778" s="205">
        <f>+E778*$D778</f>
        <v>0</v>
      </c>
    </row>
    <row r="779" spans="1:6" ht="14.25">
      <c r="A779" s="69"/>
      <c r="B779" s="64"/>
      <c r="C779" s="60"/>
      <c r="D779" s="61"/>
      <c r="E779" s="206"/>
      <c r="F779" s="205"/>
    </row>
    <row r="780" spans="1:6" ht="99.75">
      <c r="A780" s="69" t="s">
        <v>464</v>
      </c>
      <c r="B780" s="64" t="s">
        <v>1241</v>
      </c>
      <c r="C780" s="60" t="s">
        <v>570</v>
      </c>
      <c r="D780" s="61">
        <v>282</v>
      </c>
      <c r="E780" s="206">
        <v>0</v>
      </c>
      <c r="F780" s="205">
        <f>+E780*$D780</f>
        <v>0</v>
      </c>
    </row>
    <row r="781" spans="1:6" ht="14.25">
      <c r="A781" s="69"/>
      <c r="B781" s="64"/>
      <c r="C781" s="60"/>
      <c r="D781" s="61"/>
      <c r="E781" s="206"/>
      <c r="F781" s="205"/>
    </row>
    <row r="782" spans="1:6" ht="128.25">
      <c r="A782" s="69" t="s">
        <v>465</v>
      </c>
      <c r="B782" s="76" t="s">
        <v>1242</v>
      </c>
      <c r="C782" s="60" t="s">
        <v>570</v>
      </c>
      <c r="D782" s="61">
        <v>39</v>
      </c>
      <c r="E782" s="206">
        <v>0</v>
      </c>
      <c r="F782" s="205">
        <f>+E782*$D782</f>
        <v>0</v>
      </c>
    </row>
    <row r="783" spans="1:6" ht="14.25">
      <c r="A783" s="69"/>
      <c r="B783" s="64"/>
      <c r="C783" s="60"/>
      <c r="D783" s="61"/>
      <c r="E783" s="206"/>
      <c r="F783" s="205"/>
    </row>
    <row r="784" spans="1:6" ht="85.5">
      <c r="A784" s="69" t="s">
        <v>466</v>
      </c>
      <c r="B784" s="64" t="s">
        <v>633</v>
      </c>
      <c r="C784" s="60"/>
      <c r="D784" s="61">
        <v>0.05</v>
      </c>
      <c r="E784" s="206"/>
      <c r="F784" s="205">
        <f>SUM(F780:F783)*D784</f>
        <v>0</v>
      </c>
    </row>
    <row r="785" spans="1:6" ht="15">
      <c r="A785" s="69"/>
      <c r="B785" s="74" t="s">
        <v>1244</v>
      </c>
      <c r="C785" s="60"/>
      <c r="D785" s="61"/>
      <c r="E785" s="206"/>
      <c r="F785" s="207">
        <f>SUM(F778:F784)</f>
        <v>0</v>
      </c>
    </row>
    <row r="786" spans="1:6" ht="14.25">
      <c r="A786" s="69"/>
      <c r="B786" s="64"/>
      <c r="C786" s="60"/>
      <c r="D786" s="61"/>
      <c r="E786" s="206"/>
      <c r="F786" s="205"/>
    </row>
    <row r="787" spans="1:6" ht="15">
      <c r="A787" s="68" t="s">
        <v>804</v>
      </c>
      <c r="B787" s="74" t="s">
        <v>1245</v>
      </c>
      <c r="C787" s="60"/>
      <c r="D787" s="61"/>
      <c r="E787" s="206"/>
      <c r="F787" s="205"/>
    </row>
    <row r="788" spans="1:6" ht="57">
      <c r="A788" s="69" t="s">
        <v>467</v>
      </c>
      <c r="B788" s="64" t="s">
        <v>1246</v>
      </c>
      <c r="C788" s="60"/>
      <c r="D788" s="61"/>
      <c r="E788" s="206"/>
      <c r="F788" s="205"/>
    </row>
    <row r="789" spans="1:6" ht="16.5">
      <c r="A789" s="69"/>
      <c r="B789" s="64" t="s">
        <v>1247</v>
      </c>
      <c r="C789" s="60" t="s">
        <v>572</v>
      </c>
      <c r="D789" s="61">
        <v>143</v>
      </c>
      <c r="E789" s="206">
        <v>0</v>
      </c>
      <c r="F789" s="205">
        <f>+E789*$D789</f>
        <v>0</v>
      </c>
    </row>
    <row r="790" spans="1:6" ht="16.5">
      <c r="A790" s="69"/>
      <c r="B790" s="64" t="s">
        <v>1248</v>
      </c>
      <c r="C790" s="60" t="s">
        <v>572</v>
      </c>
      <c r="D790" s="61">
        <v>16</v>
      </c>
      <c r="E790" s="206">
        <v>0</v>
      </c>
      <c r="F790" s="205">
        <f>+E790*$D790</f>
        <v>0</v>
      </c>
    </row>
    <row r="791" spans="1:6" ht="14.25">
      <c r="A791" s="69"/>
      <c r="B791" s="64"/>
      <c r="C791" s="60"/>
      <c r="D791" s="61"/>
      <c r="E791" s="206"/>
      <c r="F791" s="205"/>
    </row>
    <row r="792" spans="1:6" ht="57">
      <c r="A792" s="69" t="s">
        <v>468</v>
      </c>
      <c r="B792" s="64" t="s">
        <v>1252</v>
      </c>
      <c r="C792" s="60" t="s">
        <v>570</v>
      </c>
      <c r="D792" s="61">
        <v>302</v>
      </c>
      <c r="E792" s="206">
        <v>0</v>
      </c>
      <c r="F792" s="205">
        <f>+E792*$D792</f>
        <v>0</v>
      </c>
    </row>
    <row r="793" spans="1:6" ht="14.25">
      <c r="A793" s="69"/>
      <c r="B793" s="64"/>
      <c r="C793" s="60"/>
      <c r="D793" s="61"/>
      <c r="E793" s="206"/>
      <c r="F793" s="205"/>
    </row>
    <row r="794" spans="1:6" ht="85.5">
      <c r="A794" s="69" t="s">
        <v>469</v>
      </c>
      <c r="B794" s="64" t="s">
        <v>1254</v>
      </c>
      <c r="C794" s="60" t="s">
        <v>572</v>
      </c>
      <c r="D794" s="61">
        <f>ROUND(0.2*D792*1.02,1)</f>
        <v>61.6</v>
      </c>
      <c r="E794" s="206">
        <v>0</v>
      </c>
      <c r="F794" s="205">
        <f>+E794*$D794</f>
        <v>0</v>
      </c>
    </row>
    <row r="795" spans="1:6" ht="14.25">
      <c r="A795" s="69"/>
      <c r="B795" s="64"/>
      <c r="C795" s="60"/>
      <c r="D795" s="61"/>
      <c r="E795" s="206"/>
      <c r="F795" s="205"/>
    </row>
    <row r="796" spans="1:6" ht="85.5">
      <c r="A796" s="69" t="s">
        <v>470</v>
      </c>
      <c r="B796" s="64" t="s">
        <v>1255</v>
      </c>
      <c r="C796" s="60" t="s">
        <v>570</v>
      </c>
      <c r="D796" s="61">
        <f>D792</f>
        <v>302</v>
      </c>
      <c r="E796" s="206">
        <v>0</v>
      </c>
      <c r="F796" s="205">
        <f>+E796*$D796</f>
        <v>0</v>
      </c>
    </row>
    <row r="797" spans="1:6" ht="15">
      <c r="A797" s="69"/>
      <c r="B797" s="74" t="s">
        <v>1256</v>
      </c>
      <c r="C797" s="60"/>
      <c r="D797" s="61"/>
      <c r="E797" s="206"/>
      <c r="F797" s="207">
        <f>SUM(F789:F796)</f>
        <v>0</v>
      </c>
    </row>
    <row r="798" spans="1:6" ht="14.25">
      <c r="A798" s="69"/>
      <c r="B798" s="64"/>
      <c r="C798" s="60"/>
      <c r="D798" s="61"/>
      <c r="E798" s="206"/>
      <c r="F798" s="205"/>
    </row>
    <row r="799" spans="1:6" ht="15">
      <c r="A799" s="68" t="s">
        <v>805</v>
      </c>
      <c r="B799" s="74" t="s">
        <v>1227</v>
      </c>
      <c r="C799" s="60"/>
      <c r="D799" s="61"/>
      <c r="E799" s="206"/>
      <c r="F799" s="205"/>
    </row>
    <row r="800" spans="1:6" ht="14.25">
      <c r="A800" s="69"/>
      <c r="B800" s="64"/>
      <c r="C800" s="60"/>
      <c r="D800" s="61"/>
      <c r="E800" s="206"/>
      <c r="F800" s="205"/>
    </row>
    <row r="801" spans="1:6" ht="42.75">
      <c r="A801" s="69" t="s">
        <v>471</v>
      </c>
      <c r="B801" s="64" t="s">
        <v>1257</v>
      </c>
      <c r="C801" s="60"/>
      <c r="D801" s="61"/>
      <c r="E801" s="206"/>
      <c r="F801" s="205"/>
    </row>
    <row r="802" spans="1:6" ht="228">
      <c r="A802" s="69"/>
      <c r="B802" s="65" t="s">
        <v>1258</v>
      </c>
      <c r="C802" s="60" t="s">
        <v>572</v>
      </c>
      <c r="D802" s="61">
        <f>ROUND(0.15*D792*1.02,1)</f>
        <v>46.2</v>
      </c>
      <c r="E802" s="206">
        <v>0</v>
      </c>
      <c r="F802" s="205">
        <f>+E802*$D802</f>
        <v>0</v>
      </c>
    </row>
    <row r="803" spans="1:6" ht="14.25">
      <c r="A803" s="69"/>
      <c r="B803" s="64"/>
      <c r="C803" s="60"/>
      <c r="D803" s="61"/>
      <c r="E803" s="206"/>
      <c r="F803" s="205"/>
    </row>
    <row r="804" spans="1:6" ht="142.5">
      <c r="A804" s="69" t="s">
        <v>472</v>
      </c>
      <c r="B804" s="65" t="s">
        <v>1261</v>
      </c>
      <c r="C804" s="60" t="s">
        <v>570</v>
      </c>
      <c r="D804" s="61">
        <v>111</v>
      </c>
      <c r="E804" s="206">
        <v>0</v>
      </c>
      <c r="F804" s="205">
        <f>+E804*$D804</f>
        <v>0</v>
      </c>
    </row>
    <row r="805" spans="1:6" ht="14.25">
      <c r="A805" s="69"/>
      <c r="B805" s="64"/>
      <c r="C805" s="60"/>
      <c r="D805" s="61"/>
      <c r="E805" s="206"/>
      <c r="F805" s="205"/>
    </row>
    <row r="806" spans="1:6" ht="99.75">
      <c r="A806" s="69" t="s">
        <v>473</v>
      </c>
      <c r="B806" s="64" t="s">
        <v>418</v>
      </c>
      <c r="C806" s="60" t="s">
        <v>570</v>
      </c>
      <c r="D806" s="61">
        <v>191</v>
      </c>
      <c r="E806" s="206">
        <v>0</v>
      </c>
      <c r="F806" s="205">
        <f>+E806*$D806</f>
        <v>0</v>
      </c>
    </row>
    <row r="807" spans="1:6" ht="14.25">
      <c r="A807" s="69"/>
      <c r="B807" s="64"/>
      <c r="C807" s="60"/>
      <c r="D807" s="61"/>
      <c r="E807" s="206"/>
      <c r="F807" s="205"/>
    </row>
    <row r="808" spans="1:6" ht="28.5">
      <c r="A808" s="69" t="s">
        <v>475</v>
      </c>
      <c r="B808" s="64" t="s">
        <v>1263</v>
      </c>
      <c r="C808" s="60" t="s">
        <v>1130</v>
      </c>
      <c r="D808" s="61">
        <v>130</v>
      </c>
      <c r="E808" s="206">
        <v>0</v>
      </c>
      <c r="F808" s="205">
        <f>+E808*$D808</f>
        <v>0</v>
      </c>
    </row>
    <row r="809" spans="1:6" ht="14.25">
      <c r="A809" s="69"/>
      <c r="B809" s="64"/>
      <c r="C809" s="60"/>
      <c r="D809" s="61"/>
      <c r="E809" s="206"/>
      <c r="F809" s="205"/>
    </row>
    <row r="810" spans="1:6" ht="128.25">
      <c r="A810" s="69" t="s">
        <v>474</v>
      </c>
      <c r="B810" s="76" t="s">
        <v>559</v>
      </c>
      <c r="C810" s="60" t="s">
        <v>570</v>
      </c>
      <c r="D810" s="61">
        <f>ROUND(D808*0.3,0)</f>
        <v>39</v>
      </c>
      <c r="E810" s="206">
        <v>0</v>
      </c>
      <c r="F810" s="205">
        <f>+E810*$D810</f>
        <v>0</v>
      </c>
    </row>
    <row r="811" spans="1:6" ht="15">
      <c r="A811" s="69"/>
      <c r="B811" s="74" t="s">
        <v>1227</v>
      </c>
      <c r="C811" s="60"/>
      <c r="D811" s="61"/>
      <c r="E811" s="206"/>
      <c r="F811" s="207">
        <f>SUM(F800:F810)</f>
        <v>0</v>
      </c>
    </row>
    <row r="812" spans="1:6" ht="15">
      <c r="A812" s="69"/>
      <c r="B812" s="74"/>
      <c r="C812" s="60"/>
      <c r="D812" s="61"/>
      <c r="E812" s="206"/>
      <c r="F812" s="207"/>
    </row>
    <row r="813" spans="1:6" ht="15">
      <c r="A813" s="68" t="s">
        <v>806</v>
      </c>
      <c r="B813" s="74" t="s">
        <v>1229</v>
      </c>
      <c r="C813" s="60"/>
      <c r="D813" s="61"/>
      <c r="E813" s="206"/>
      <c r="F813" s="205"/>
    </row>
    <row r="814" spans="1:6" ht="14.25">
      <c r="A814" s="69"/>
      <c r="B814" s="71"/>
      <c r="C814" s="60"/>
      <c r="D814" s="61"/>
      <c r="E814" s="206"/>
      <c r="F814" s="205"/>
    </row>
    <row r="815" spans="1:6" ht="28.5">
      <c r="A815" s="69" t="s">
        <v>476</v>
      </c>
      <c r="B815" s="64" t="s">
        <v>567</v>
      </c>
      <c r="C815" s="60" t="s">
        <v>224</v>
      </c>
      <c r="D815" s="61">
        <v>0</v>
      </c>
      <c r="E815" s="206">
        <v>0</v>
      </c>
      <c r="F815" s="205">
        <f>+E815*$D815</f>
        <v>0</v>
      </c>
    </row>
    <row r="816" spans="1:6" ht="15">
      <c r="A816" s="69"/>
      <c r="B816" s="74" t="s">
        <v>568</v>
      </c>
      <c r="C816" s="60"/>
      <c r="D816" s="61"/>
      <c r="E816" s="205"/>
      <c r="F816" s="207">
        <f>SUM(F814:F815)</f>
        <v>0</v>
      </c>
    </row>
    <row r="818" spans="1:2" ht="15.75">
      <c r="A818" s="107">
        <v>9</v>
      </c>
      <c r="B818" s="107" t="s">
        <v>1220</v>
      </c>
    </row>
    <row r="820" spans="1:6" ht="15">
      <c r="A820" s="68" t="s">
        <v>478</v>
      </c>
      <c r="B820" s="74" t="s">
        <v>1225</v>
      </c>
      <c r="C820" s="60"/>
      <c r="D820" s="59"/>
      <c r="E820" s="215"/>
      <c r="F820" s="204">
        <f>F846</f>
        <v>0</v>
      </c>
    </row>
    <row r="821" spans="1:6" ht="15">
      <c r="A821" s="68" t="s">
        <v>479</v>
      </c>
      <c r="B821" s="74" t="s">
        <v>1226</v>
      </c>
      <c r="C821" s="60"/>
      <c r="D821" s="59"/>
      <c r="E821" s="215"/>
      <c r="F821" s="204">
        <f>F855</f>
        <v>0</v>
      </c>
    </row>
    <row r="822" spans="1:6" ht="15">
      <c r="A822" s="68" t="s">
        <v>480</v>
      </c>
      <c r="B822" s="74" t="str">
        <f>B857</f>
        <v>ZEMELJSKA DELA</v>
      </c>
      <c r="C822" s="60"/>
      <c r="D822" s="59"/>
      <c r="E822" s="215"/>
      <c r="F822" s="204">
        <f>F867</f>
        <v>0</v>
      </c>
    </row>
    <row r="823" spans="1:6" ht="15">
      <c r="A823" s="68" t="s">
        <v>481</v>
      </c>
      <c r="B823" s="74" t="s">
        <v>1227</v>
      </c>
      <c r="C823" s="60"/>
      <c r="D823" s="59"/>
      <c r="E823" s="215"/>
      <c r="F823" s="204">
        <f>F881</f>
        <v>0</v>
      </c>
    </row>
    <row r="824" spans="1:6" ht="15">
      <c r="A824" s="69"/>
      <c r="B824" s="74"/>
      <c r="C824" s="60"/>
      <c r="D824" s="59"/>
      <c r="E824" s="215"/>
      <c r="F824" s="204"/>
    </row>
    <row r="825" spans="1:6" ht="15">
      <c r="A825" s="69"/>
      <c r="B825" s="74" t="s">
        <v>1131</v>
      </c>
      <c r="C825" s="60"/>
      <c r="D825" s="59"/>
      <c r="E825" s="215"/>
      <c r="F825" s="204">
        <f>SUM(F820:F823)</f>
        <v>0</v>
      </c>
    </row>
    <row r="826" spans="1:6" ht="15">
      <c r="A826" s="69"/>
      <c r="B826" s="74"/>
      <c r="C826" s="60"/>
      <c r="D826" s="59"/>
      <c r="E826" s="215"/>
      <c r="F826" s="204"/>
    </row>
    <row r="827" spans="1:6" ht="15">
      <c r="A827" s="68" t="s">
        <v>478</v>
      </c>
      <c r="B827" s="74" t="s">
        <v>1225</v>
      </c>
      <c r="C827" s="60"/>
      <c r="D827" s="61"/>
      <c r="E827" s="205"/>
      <c r="F827" s="205"/>
    </row>
    <row r="828" spans="1:6" ht="14.25">
      <c r="A828" s="69"/>
      <c r="B828" s="64"/>
      <c r="C828" s="60"/>
      <c r="D828" s="61"/>
      <c r="E828" s="206"/>
      <c r="F828" s="205"/>
    </row>
    <row r="829" spans="1:6" ht="99.75">
      <c r="A829" s="69" t="s">
        <v>482</v>
      </c>
      <c r="B829" s="65" t="s">
        <v>1231</v>
      </c>
      <c r="C829" s="60" t="s">
        <v>225</v>
      </c>
      <c r="D829" s="61">
        <v>1</v>
      </c>
      <c r="E829" s="206">
        <v>0</v>
      </c>
      <c r="F829" s="205">
        <f>+E829*$D829</f>
        <v>0</v>
      </c>
    </row>
    <row r="830" spans="1:6" ht="15">
      <c r="A830" s="68"/>
      <c r="B830" s="74"/>
      <c r="C830" s="60"/>
      <c r="D830" s="61"/>
      <c r="E830" s="205"/>
      <c r="F830" s="205"/>
    </row>
    <row r="831" spans="1:6" ht="287.25">
      <c r="A831" s="69" t="s">
        <v>483</v>
      </c>
      <c r="B831" s="65" t="s">
        <v>477</v>
      </c>
      <c r="C831" s="60" t="s">
        <v>225</v>
      </c>
      <c r="D831" s="61">
        <v>1</v>
      </c>
      <c r="E831" s="206">
        <v>0</v>
      </c>
      <c r="F831" s="205">
        <f>+E831*$D831</f>
        <v>0</v>
      </c>
    </row>
    <row r="832" spans="1:6" ht="15">
      <c r="A832" s="69"/>
      <c r="B832" s="74"/>
      <c r="C832" s="60"/>
      <c r="D832" s="61"/>
      <c r="E832" s="206"/>
      <c r="F832" s="205"/>
    </row>
    <row r="833" spans="1:6" ht="256.5">
      <c r="A833" s="69" t="s">
        <v>484</v>
      </c>
      <c r="B833" s="65" t="s">
        <v>1232</v>
      </c>
      <c r="C833" s="60" t="s">
        <v>225</v>
      </c>
      <c r="D833" s="61">
        <v>1</v>
      </c>
      <c r="E833" s="206">
        <v>0</v>
      </c>
      <c r="F833" s="205">
        <f>+E833*$D833</f>
        <v>0</v>
      </c>
    </row>
    <row r="834" spans="1:6" ht="15">
      <c r="A834" s="69"/>
      <c r="B834" s="74"/>
      <c r="C834" s="60"/>
      <c r="D834" s="61"/>
      <c r="E834" s="205"/>
      <c r="F834" s="205"/>
    </row>
    <row r="835" spans="1:6" ht="156.75">
      <c r="A835" s="69" t="s">
        <v>485</v>
      </c>
      <c r="B835" s="76" t="s">
        <v>1233</v>
      </c>
      <c r="C835" s="60" t="s">
        <v>225</v>
      </c>
      <c r="D835" s="61">
        <v>1</v>
      </c>
      <c r="E835" s="206">
        <v>0</v>
      </c>
      <c r="F835" s="205">
        <f>+E835*$D835</f>
        <v>0</v>
      </c>
    </row>
    <row r="836" spans="1:6" ht="14.25">
      <c r="A836" s="69"/>
      <c r="B836" s="64"/>
      <c r="C836" s="60"/>
      <c r="D836" s="61"/>
      <c r="E836" s="205"/>
      <c r="F836" s="205"/>
    </row>
    <row r="837" spans="1:6" ht="242.25">
      <c r="A837" s="69" t="s">
        <v>486</v>
      </c>
      <c r="B837" s="76" t="s">
        <v>1234</v>
      </c>
      <c r="C837" s="60" t="s">
        <v>225</v>
      </c>
      <c r="D837" s="61">
        <v>1</v>
      </c>
      <c r="E837" s="206">
        <v>0</v>
      </c>
      <c r="F837" s="205">
        <f>+E837*$D837</f>
        <v>0</v>
      </c>
    </row>
    <row r="838" spans="1:6" ht="14.25">
      <c r="A838" s="69"/>
      <c r="B838" s="64"/>
      <c r="C838" s="60"/>
      <c r="D838" s="61"/>
      <c r="E838" s="205"/>
      <c r="F838" s="205"/>
    </row>
    <row r="839" spans="1:6" ht="57">
      <c r="A839" s="69" t="s">
        <v>487</v>
      </c>
      <c r="B839" s="64" t="s">
        <v>1235</v>
      </c>
      <c r="C839" s="60" t="s">
        <v>225</v>
      </c>
      <c r="D839" s="61">
        <v>1</v>
      </c>
      <c r="E839" s="206">
        <v>0</v>
      </c>
      <c r="F839" s="205">
        <f>+E839*$D839</f>
        <v>0</v>
      </c>
    </row>
    <row r="840" spans="1:6" ht="14.25">
      <c r="A840" s="69"/>
      <c r="B840" s="64"/>
      <c r="C840" s="60"/>
      <c r="D840" s="61"/>
      <c r="E840" s="205"/>
      <c r="F840" s="205"/>
    </row>
    <row r="841" spans="1:6" ht="85.5">
      <c r="A841" s="69" t="s">
        <v>488</v>
      </c>
      <c r="B841" s="64" t="s">
        <v>1236</v>
      </c>
      <c r="C841" s="60"/>
      <c r="D841" s="99">
        <v>0.05</v>
      </c>
      <c r="E841" s="205"/>
      <c r="F841" s="205">
        <f>SUM(F829:F839)*D841</f>
        <v>0</v>
      </c>
    </row>
    <row r="842" spans="1:6" ht="14.25">
      <c r="A842" s="69"/>
      <c r="B842" s="64"/>
      <c r="C842" s="60"/>
      <c r="D842" s="99"/>
      <c r="E842" s="205"/>
      <c r="F842" s="205"/>
    </row>
    <row r="843" spans="1:6" ht="71.25">
      <c r="A843" s="69" t="s">
        <v>489</v>
      </c>
      <c r="B843" s="64" t="s">
        <v>1237</v>
      </c>
      <c r="C843" s="60" t="s">
        <v>225</v>
      </c>
      <c r="D843" s="61">
        <v>1</v>
      </c>
      <c r="E843" s="206">
        <v>0</v>
      </c>
      <c r="F843" s="205">
        <f>E843*D843</f>
        <v>0</v>
      </c>
    </row>
    <row r="844" spans="1:6" ht="14.25">
      <c r="A844" s="69"/>
      <c r="B844" s="64"/>
      <c r="C844" s="60"/>
      <c r="D844" s="99"/>
      <c r="E844" s="206"/>
      <c r="F844" s="205"/>
    </row>
    <row r="845" spans="1:6" ht="114">
      <c r="A845" s="69" t="s">
        <v>490</v>
      </c>
      <c r="B845" s="76" t="s">
        <v>1238</v>
      </c>
      <c r="C845" s="60" t="s">
        <v>225</v>
      </c>
      <c r="D845" s="102">
        <v>1</v>
      </c>
      <c r="E845" s="206">
        <v>0</v>
      </c>
      <c r="F845" s="205">
        <f>E845*D845</f>
        <v>0</v>
      </c>
    </row>
    <row r="846" spans="1:6" ht="15">
      <c r="A846" s="69"/>
      <c r="B846" s="74" t="s">
        <v>1239</v>
      </c>
      <c r="C846" s="60"/>
      <c r="D846" s="61"/>
      <c r="E846" s="206"/>
      <c r="F846" s="207">
        <f>SUM(F829:F845)</f>
        <v>0</v>
      </c>
    </row>
    <row r="847" spans="1:6" ht="14.25">
      <c r="A847" s="69"/>
      <c r="B847" s="64"/>
      <c r="C847" s="60"/>
      <c r="D847" s="61"/>
      <c r="E847" s="206"/>
      <c r="F847" s="205"/>
    </row>
    <row r="848" spans="1:6" ht="15">
      <c r="A848" s="68" t="s">
        <v>479</v>
      </c>
      <c r="B848" s="74" t="s">
        <v>1226</v>
      </c>
      <c r="C848" s="60"/>
      <c r="D848" s="61"/>
      <c r="E848" s="206"/>
      <c r="F848" s="205"/>
    </row>
    <row r="849" spans="1:6" ht="14.25">
      <c r="A849" s="69"/>
      <c r="B849" s="64"/>
      <c r="C849" s="60"/>
      <c r="D849" s="61"/>
      <c r="E849" s="206"/>
      <c r="F849" s="205"/>
    </row>
    <row r="850" spans="1:6" ht="99.75">
      <c r="A850" s="69" t="s">
        <v>491</v>
      </c>
      <c r="B850" s="64" t="s">
        <v>1241</v>
      </c>
      <c r="C850" s="60" t="s">
        <v>570</v>
      </c>
      <c r="D850" s="61">
        <v>36</v>
      </c>
      <c r="E850" s="206">
        <v>0</v>
      </c>
      <c r="F850" s="205">
        <f>+E850*$D850</f>
        <v>0</v>
      </c>
    </row>
    <row r="851" spans="1:6" ht="14.25">
      <c r="A851" s="69"/>
      <c r="B851" s="64"/>
      <c r="C851" s="60"/>
      <c r="D851" s="61"/>
      <c r="E851" s="206"/>
      <c r="F851" s="205"/>
    </row>
    <row r="852" spans="1:6" ht="128.25">
      <c r="A852" s="69" t="s">
        <v>492</v>
      </c>
      <c r="B852" s="76" t="s">
        <v>1242</v>
      </c>
      <c r="C852" s="60" t="s">
        <v>570</v>
      </c>
      <c r="D852" s="61">
        <v>16</v>
      </c>
      <c r="E852" s="206">
        <v>0</v>
      </c>
      <c r="F852" s="205">
        <f>+E852*$D852</f>
        <v>0</v>
      </c>
    </row>
    <row r="853" spans="1:6" ht="14.25">
      <c r="A853" s="69"/>
      <c r="B853" s="64"/>
      <c r="C853" s="60"/>
      <c r="D853" s="61"/>
      <c r="E853" s="206"/>
      <c r="F853" s="205"/>
    </row>
    <row r="854" spans="1:6" ht="85.5">
      <c r="A854" s="69" t="s">
        <v>493</v>
      </c>
      <c r="B854" s="64" t="s">
        <v>769</v>
      </c>
      <c r="C854" s="60"/>
      <c r="D854" s="61">
        <v>0.05</v>
      </c>
      <c r="E854" s="206"/>
      <c r="F854" s="205">
        <f>SUM(F850:F853)*D854</f>
        <v>0</v>
      </c>
    </row>
    <row r="855" spans="1:6" ht="15">
      <c r="A855" s="69"/>
      <c r="B855" s="74" t="s">
        <v>1244</v>
      </c>
      <c r="C855" s="60"/>
      <c r="D855" s="61"/>
      <c r="E855" s="206"/>
      <c r="F855" s="207">
        <f>SUM(F850:F854)</f>
        <v>0</v>
      </c>
    </row>
    <row r="856" spans="1:6" ht="14.25">
      <c r="A856" s="69"/>
      <c r="B856" s="64"/>
      <c r="C856" s="60"/>
      <c r="D856" s="61"/>
      <c r="E856" s="206"/>
      <c r="F856" s="205"/>
    </row>
    <row r="857" spans="1:6" ht="15">
      <c r="A857" s="68" t="s">
        <v>480</v>
      </c>
      <c r="B857" s="74" t="s">
        <v>1245</v>
      </c>
      <c r="C857" s="60"/>
      <c r="D857" s="61"/>
      <c r="E857" s="206"/>
      <c r="F857" s="205"/>
    </row>
    <row r="858" spans="1:6" ht="57">
      <c r="A858" s="69" t="s">
        <v>494</v>
      </c>
      <c r="B858" s="64" t="s">
        <v>1246</v>
      </c>
      <c r="C858" s="60"/>
      <c r="D858" s="61"/>
      <c r="E858" s="206"/>
      <c r="F858" s="205"/>
    </row>
    <row r="859" spans="1:6" ht="16.5">
      <c r="A859" s="69"/>
      <c r="B859" s="64" t="s">
        <v>1247</v>
      </c>
      <c r="C859" s="60" t="s">
        <v>572</v>
      </c>
      <c r="D859" s="61">
        <v>24.5</v>
      </c>
      <c r="E859" s="206">
        <v>0</v>
      </c>
      <c r="F859" s="205">
        <f>+E859*$D859</f>
        <v>0</v>
      </c>
    </row>
    <row r="860" spans="1:6" ht="16.5">
      <c r="A860" s="69"/>
      <c r="B860" s="64" t="s">
        <v>1248</v>
      </c>
      <c r="C860" s="60" t="s">
        <v>572</v>
      </c>
      <c r="D860" s="61">
        <v>2.5</v>
      </c>
      <c r="E860" s="206">
        <v>0</v>
      </c>
      <c r="F860" s="205">
        <f>+E860*$D860</f>
        <v>0</v>
      </c>
    </row>
    <row r="861" spans="1:6" ht="14.25">
      <c r="A861" s="69"/>
      <c r="B861" s="64"/>
      <c r="C861" s="60"/>
      <c r="D861" s="61"/>
      <c r="E861" s="206"/>
      <c r="F861" s="205"/>
    </row>
    <row r="862" spans="1:6" ht="57">
      <c r="A862" s="69" t="s">
        <v>495</v>
      </c>
      <c r="B862" s="64" t="s">
        <v>1252</v>
      </c>
      <c r="C862" s="60" t="s">
        <v>570</v>
      </c>
      <c r="D862" s="61">
        <v>302</v>
      </c>
      <c r="E862" s="206">
        <v>0</v>
      </c>
      <c r="F862" s="205">
        <f>+E862*$D862</f>
        <v>0</v>
      </c>
    </row>
    <row r="863" spans="1:6" ht="14.25">
      <c r="A863" s="69"/>
      <c r="B863" s="64"/>
      <c r="C863" s="60"/>
      <c r="D863" s="61"/>
      <c r="E863" s="206"/>
      <c r="F863" s="205"/>
    </row>
    <row r="864" spans="1:6" ht="85.5">
      <c r="A864" s="69" t="s">
        <v>496</v>
      </c>
      <c r="B864" s="64" t="s">
        <v>1254</v>
      </c>
      <c r="C864" s="60" t="s">
        <v>572</v>
      </c>
      <c r="D864" s="61">
        <f>ROUND(0.2*D862*1.02,1)</f>
        <v>61.6</v>
      </c>
      <c r="E864" s="206">
        <v>0</v>
      </c>
      <c r="F864" s="205">
        <f>+E864*$D864</f>
        <v>0</v>
      </c>
    </row>
    <row r="865" spans="1:6" ht="14.25">
      <c r="A865" s="69"/>
      <c r="B865" s="64"/>
      <c r="C865" s="60"/>
      <c r="D865" s="61"/>
      <c r="E865" s="206"/>
      <c r="F865" s="205"/>
    </row>
    <row r="866" spans="1:6" ht="85.5">
      <c r="A866" s="69" t="s">
        <v>497</v>
      </c>
      <c r="B866" s="64" t="s">
        <v>1255</v>
      </c>
      <c r="C866" s="60" t="s">
        <v>570</v>
      </c>
      <c r="D866" s="61">
        <f>D862</f>
        <v>302</v>
      </c>
      <c r="E866" s="206">
        <v>0</v>
      </c>
      <c r="F866" s="205">
        <f>+E866*$D866</f>
        <v>0</v>
      </c>
    </row>
    <row r="867" spans="1:6" ht="15">
      <c r="A867" s="69"/>
      <c r="B867" s="74" t="s">
        <v>1256</v>
      </c>
      <c r="C867" s="60"/>
      <c r="D867" s="61"/>
      <c r="E867" s="206"/>
      <c r="F867" s="207">
        <f>SUM(F859:F866)</f>
        <v>0</v>
      </c>
    </row>
    <row r="868" spans="1:6" ht="14.25">
      <c r="A868" s="69"/>
      <c r="B868" s="64"/>
      <c r="C868" s="60"/>
      <c r="D868" s="61"/>
      <c r="E868" s="206"/>
      <c r="F868" s="205"/>
    </row>
    <row r="869" spans="1:6" ht="15">
      <c r="A869" s="68" t="s">
        <v>481</v>
      </c>
      <c r="B869" s="74" t="s">
        <v>1227</v>
      </c>
      <c r="C869" s="60"/>
      <c r="D869" s="61"/>
      <c r="E869" s="206"/>
      <c r="F869" s="205"/>
    </row>
    <row r="870" spans="1:6" ht="14.25">
      <c r="A870" s="69"/>
      <c r="B870" s="64"/>
      <c r="C870" s="60"/>
      <c r="D870" s="61"/>
      <c r="E870" s="206"/>
      <c r="F870" s="205"/>
    </row>
    <row r="871" spans="1:6" ht="42.75">
      <c r="A871" s="69" t="s">
        <v>498</v>
      </c>
      <c r="B871" s="64" t="s">
        <v>1257</v>
      </c>
      <c r="C871" s="60"/>
      <c r="D871" s="61"/>
      <c r="E871" s="206"/>
      <c r="F871" s="205"/>
    </row>
    <row r="872" spans="1:6" ht="228">
      <c r="A872" s="69"/>
      <c r="B872" s="65" t="s">
        <v>1258</v>
      </c>
      <c r="C872" s="60" t="s">
        <v>572</v>
      </c>
      <c r="D872" s="61">
        <f>ROUND(0.15*D862*1.02,1)</f>
        <v>46.2</v>
      </c>
      <c r="E872" s="206">
        <v>0</v>
      </c>
      <c r="F872" s="205">
        <f>+E872*$D872</f>
        <v>0</v>
      </c>
    </row>
    <row r="873" spans="1:6" ht="14.25">
      <c r="A873" s="69"/>
      <c r="B873" s="64"/>
      <c r="C873" s="60"/>
      <c r="D873" s="61"/>
      <c r="E873" s="206"/>
      <c r="F873" s="205"/>
    </row>
    <row r="874" spans="1:6" ht="128.25">
      <c r="A874" s="69" t="s">
        <v>499</v>
      </c>
      <c r="B874" s="76" t="s">
        <v>1259</v>
      </c>
      <c r="C874" s="60" t="s">
        <v>570</v>
      </c>
      <c r="D874" s="61">
        <v>39</v>
      </c>
      <c r="E874" s="206">
        <v>0</v>
      </c>
      <c r="F874" s="205">
        <f>+E874*$D874</f>
        <v>0</v>
      </c>
    </row>
    <row r="875" spans="1:6" ht="14.25">
      <c r="A875" s="69"/>
      <c r="B875" s="64"/>
      <c r="C875" s="60"/>
      <c r="D875" s="61"/>
      <c r="E875" s="206"/>
      <c r="F875" s="205"/>
    </row>
    <row r="876" spans="1:6" ht="99.75">
      <c r="A876" s="69" t="s">
        <v>500</v>
      </c>
      <c r="B876" s="64" t="s">
        <v>418</v>
      </c>
      <c r="C876" s="60" t="s">
        <v>570</v>
      </c>
      <c r="D876" s="61">
        <v>13</v>
      </c>
      <c r="E876" s="206">
        <v>0</v>
      </c>
      <c r="F876" s="205">
        <f>+E876*$D876</f>
        <v>0</v>
      </c>
    </row>
    <row r="877" spans="1:6" ht="14.25">
      <c r="A877" s="69"/>
      <c r="B877" s="64"/>
      <c r="C877" s="60"/>
      <c r="D877" s="61"/>
      <c r="E877" s="206"/>
      <c r="F877" s="205"/>
    </row>
    <row r="878" spans="1:6" ht="28.5">
      <c r="A878" s="69" t="s">
        <v>501</v>
      </c>
      <c r="B878" s="64" t="s">
        <v>1263</v>
      </c>
      <c r="C878" s="60" t="s">
        <v>1130</v>
      </c>
      <c r="D878" s="61">
        <v>52</v>
      </c>
      <c r="E878" s="206">
        <v>0</v>
      </c>
      <c r="F878" s="205">
        <f>+E878*$D878</f>
        <v>0</v>
      </c>
    </row>
    <row r="879" spans="1:6" ht="14.25">
      <c r="A879" s="69"/>
      <c r="B879" s="64"/>
      <c r="C879" s="60"/>
      <c r="D879" s="61"/>
      <c r="E879" s="206"/>
      <c r="F879" s="205"/>
    </row>
    <row r="880" spans="1:6" ht="128.25">
      <c r="A880" s="69" t="s">
        <v>502</v>
      </c>
      <c r="B880" s="76" t="s">
        <v>559</v>
      </c>
      <c r="C880" s="60" t="s">
        <v>570</v>
      </c>
      <c r="D880" s="61">
        <v>17</v>
      </c>
      <c r="E880" s="206">
        <v>0</v>
      </c>
      <c r="F880" s="205">
        <f>+E880*$D880</f>
        <v>0</v>
      </c>
    </row>
    <row r="881" spans="1:6" ht="15">
      <c r="A881" s="69"/>
      <c r="B881" s="74" t="s">
        <v>1227</v>
      </c>
      <c r="C881" s="60"/>
      <c r="D881" s="61"/>
      <c r="E881" s="206"/>
      <c r="F881" s="207">
        <f>SUM(F870:F880)</f>
        <v>0</v>
      </c>
    </row>
    <row r="883" spans="1:2" ht="15.75">
      <c r="A883" s="107">
        <v>10</v>
      </c>
      <c r="B883" s="107" t="s">
        <v>1221</v>
      </c>
    </row>
    <row r="885" spans="1:6" ht="15">
      <c r="A885" s="69" t="s">
        <v>504</v>
      </c>
      <c r="B885" s="74" t="s">
        <v>1225</v>
      </c>
      <c r="C885" s="60"/>
      <c r="D885" s="59"/>
      <c r="E885" s="215"/>
      <c r="F885" s="204">
        <f>F913</f>
        <v>0</v>
      </c>
    </row>
    <row r="886" spans="1:6" ht="15">
      <c r="A886" s="69" t="s">
        <v>505</v>
      </c>
      <c r="B886" s="74" t="s">
        <v>1226</v>
      </c>
      <c r="C886" s="60"/>
      <c r="D886" s="59"/>
      <c r="E886" s="215"/>
      <c r="F886" s="204">
        <f>F926</f>
        <v>0</v>
      </c>
    </row>
    <row r="887" spans="1:6" ht="15">
      <c r="A887" s="69" t="s">
        <v>506</v>
      </c>
      <c r="B887" s="74" t="str">
        <f>B928</f>
        <v>ZEMELJSKA DELA</v>
      </c>
      <c r="C887" s="60"/>
      <c r="D887" s="59"/>
      <c r="E887" s="215"/>
      <c r="F887" s="204">
        <f>F938</f>
        <v>0</v>
      </c>
    </row>
    <row r="888" spans="1:6" ht="15">
      <c r="A888" s="69" t="s">
        <v>507</v>
      </c>
      <c r="B888" s="74" t="s">
        <v>1227</v>
      </c>
      <c r="C888" s="60"/>
      <c r="D888" s="59"/>
      <c r="E888" s="215"/>
      <c r="F888" s="204">
        <f>F952</f>
        <v>0</v>
      </c>
    </row>
    <row r="889" spans="1:6" ht="15">
      <c r="A889" s="69" t="s">
        <v>508</v>
      </c>
      <c r="B889" s="74" t="s">
        <v>1228</v>
      </c>
      <c r="C889" s="60"/>
      <c r="D889" s="59"/>
      <c r="E889" s="215"/>
      <c r="F889" s="204">
        <f>F969</f>
        <v>0</v>
      </c>
    </row>
    <row r="890" spans="1:6" ht="15">
      <c r="A890" s="69" t="s">
        <v>509</v>
      </c>
      <c r="B890" s="74" t="s">
        <v>1229</v>
      </c>
      <c r="C890" s="60"/>
      <c r="D890" s="59"/>
      <c r="E890" s="215"/>
      <c r="F890" s="204">
        <f>F974</f>
        <v>0</v>
      </c>
    </row>
    <row r="891" spans="1:6" ht="15">
      <c r="A891" s="69"/>
      <c r="B891" s="74"/>
      <c r="C891" s="60"/>
      <c r="D891" s="59"/>
      <c r="E891" s="215"/>
      <c r="F891" s="204"/>
    </row>
    <row r="892" spans="1:6" ht="15">
      <c r="A892" s="69"/>
      <c r="B892" s="74" t="s">
        <v>1131</v>
      </c>
      <c r="C892" s="60"/>
      <c r="D892" s="59"/>
      <c r="E892" s="215"/>
      <c r="F892" s="204">
        <f>SUM(F885:F890)</f>
        <v>0</v>
      </c>
    </row>
    <row r="893" spans="1:6" ht="15">
      <c r="A893" s="69"/>
      <c r="B893" s="74"/>
      <c r="C893" s="60"/>
      <c r="D893" s="59"/>
      <c r="E893" s="215"/>
      <c r="F893" s="204"/>
    </row>
    <row r="894" spans="1:6" ht="15">
      <c r="A894" s="68" t="s">
        <v>504</v>
      </c>
      <c r="B894" s="74" t="s">
        <v>1225</v>
      </c>
      <c r="C894" s="60"/>
      <c r="D894" s="61"/>
      <c r="E894" s="205"/>
      <c r="F894" s="205"/>
    </row>
    <row r="895" spans="1:6" ht="14.25">
      <c r="A895" s="69"/>
      <c r="B895" s="64"/>
      <c r="C895" s="60"/>
      <c r="D895" s="61"/>
      <c r="E895" s="206"/>
      <c r="F895" s="205"/>
    </row>
    <row r="896" spans="1:6" ht="99.75">
      <c r="A896" s="69" t="s">
        <v>510</v>
      </c>
      <c r="B896" s="65" t="s">
        <v>1231</v>
      </c>
      <c r="C896" s="60" t="s">
        <v>225</v>
      </c>
      <c r="D896" s="61">
        <v>1</v>
      </c>
      <c r="E896" s="206">
        <v>0</v>
      </c>
      <c r="F896" s="205">
        <f>+E896*$D896</f>
        <v>0</v>
      </c>
    </row>
    <row r="897" spans="1:6" ht="15">
      <c r="A897" s="68"/>
      <c r="B897" s="74"/>
      <c r="C897" s="60"/>
      <c r="D897" s="61"/>
      <c r="E897" s="205"/>
      <c r="F897" s="205"/>
    </row>
    <row r="898" spans="1:6" ht="287.25">
      <c r="A898" s="69" t="s">
        <v>511</v>
      </c>
      <c r="B898" s="65" t="s">
        <v>503</v>
      </c>
      <c r="C898" s="60" t="s">
        <v>225</v>
      </c>
      <c r="D898" s="61">
        <v>1</v>
      </c>
      <c r="E898" s="206">
        <v>0</v>
      </c>
      <c r="F898" s="205">
        <f>+E898*$D898</f>
        <v>0</v>
      </c>
    </row>
    <row r="899" spans="1:6" ht="15">
      <c r="A899" s="69"/>
      <c r="B899" s="74"/>
      <c r="C899" s="60"/>
      <c r="D899" s="61"/>
      <c r="E899" s="206"/>
      <c r="F899" s="205"/>
    </row>
    <row r="900" spans="1:6" ht="256.5">
      <c r="A900" s="69" t="s">
        <v>512</v>
      </c>
      <c r="B900" s="76" t="s">
        <v>1232</v>
      </c>
      <c r="C900" s="60" t="s">
        <v>225</v>
      </c>
      <c r="D900" s="61">
        <v>1</v>
      </c>
      <c r="E900" s="206">
        <v>0</v>
      </c>
      <c r="F900" s="205">
        <f>+E900*$D900</f>
        <v>0</v>
      </c>
    </row>
    <row r="901" spans="1:6" ht="15">
      <c r="A901" s="69"/>
      <c r="B901" s="74"/>
      <c r="C901" s="60"/>
      <c r="D901" s="61"/>
      <c r="E901" s="205"/>
      <c r="F901" s="205"/>
    </row>
    <row r="902" spans="1:6" ht="156.75">
      <c r="A902" s="69" t="s">
        <v>513</v>
      </c>
      <c r="B902" s="76" t="s">
        <v>1233</v>
      </c>
      <c r="C902" s="60" t="s">
        <v>225</v>
      </c>
      <c r="D902" s="61">
        <v>1</v>
      </c>
      <c r="E902" s="206">
        <v>0</v>
      </c>
      <c r="F902" s="205">
        <f>+E902*$D902</f>
        <v>0</v>
      </c>
    </row>
    <row r="903" spans="1:6" ht="14.25">
      <c r="A903" s="69"/>
      <c r="B903" s="64"/>
      <c r="C903" s="60"/>
      <c r="D903" s="61"/>
      <c r="E903" s="205"/>
      <c r="F903" s="205"/>
    </row>
    <row r="904" spans="1:6" ht="242.25">
      <c r="A904" s="69" t="s">
        <v>514</v>
      </c>
      <c r="B904" s="65" t="s">
        <v>1234</v>
      </c>
      <c r="C904" s="60" t="s">
        <v>225</v>
      </c>
      <c r="D904" s="61">
        <v>1</v>
      </c>
      <c r="E904" s="206">
        <v>0</v>
      </c>
      <c r="F904" s="205">
        <f>+E904*$D904</f>
        <v>0</v>
      </c>
    </row>
    <row r="905" spans="1:6" ht="14.25">
      <c r="A905" s="69"/>
      <c r="B905" s="64"/>
      <c r="C905" s="60"/>
      <c r="D905" s="61"/>
      <c r="E905" s="205"/>
      <c r="F905" s="205"/>
    </row>
    <row r="906" spans="1:6" ht="57">
      <c r="A906" s="69" t="s">
        <v>515</v>
      </c>
      <c r="B906" s="64" t="s">
        <v>1235</v>
      </c>
      <c r="C906" s="60" t="s">
        <v>225</v>
      </c>
      <c r="D906" s="61">
        <v>1</v>
      </c>
      <c r="E906" s="206">
        <v>0</v>
      </c>
      <c r="F906" s="205">
        <f>+E906*$D906</f>
        <v>0</v>
      </c>
    </row>
    <row r="907" spans="1:6" ht="14.25">
      <c r="A907" s="69"/>
      <c r="B907" s="64"/>
      <c r="C907" s="60"/>
      <c r="D907" s="61"/>
      <c r="E907" s="205"/>
      <c r="F907" s="205"/>
    </row>
    <row r="908" spans="1:6" ht="85.5">
      <c r="A908" s="69" t="s">
        <v>516</v>
      </c>
      <c r="B908" s="64" t="s">
        <v>1236</v>
      </c>
      <c r="C908" s="60"/>
      <c r="D908" s="99">
        <v>0.05</v>
      </c>
      <c r="E908" s="205"/>
      <c r="F908" s="205">
        <f>SUM(F896:F906)*D908</f>
        <v>0</v>
      </c>
    </row>
    <row r="909" spans="1:6" ht="14.25">
      <c r="A909" s="69"/>
      <c r="B909" s="64"/>
      <c r="C909" s="60"/>
      <c r="D909" s="99"/>
      <c r="E909" s="205"/>
      <c r="F909" s="205"/>
    </row>
    <row r="910" spans="1:6" ht="71.25">
      <c r="A910" s="69" t="s">
        <v>517</v>
      </c>
      <c r="B910" s="64" t="s">
        <v>1237</v>
      </c>
      <c r="C910" s="60" t="s">
        <v>225</v>
      </c>
      <c r="D910" s="61">
        <v>1</v>
      </c>
      <c r="E910" s="206">
        <v>0</v>
      </c>
      <c r="F910" s="205">
        <f>E910*D910</f>
        <v>0</v>
      </c>
    </row>
    <row r="911" spans="1:6" ht="14.25">
      <c r="A911" s="69"/>
      <c r="B911" s="64"/>
      <c r="C911" s="60"/>
      <c r="D911" s="99"/>
      <c r="E911" s="206"/>
      <c r="F911" s="205"/>
    </row>
    <row r="912" spans="1:6" ht="114">
      <c r="A912" s="69" t="s">
        <v>518</v>
      </c>
      <c r="B912" s="76" t="s">
        <v>1238</v>
      </c>
      <c r="C912" s="60" t="s">
        <v>225</v>
      </c>
      <c r="D912" s="102">
        <v>1</v>
      </c>
      <c r="E912" s="206">
        <v>0</v>
      </c>
      <c r="F912" s="205">
        <f>E912*D912</f>
        <v>0</v>
      </c>
    </row>
    <row r="913" spans="1:6" ht="15">
      <c r="A913" s="69"/>
      <c r="B913" s="74" t="s">
        <v>1239</v>
      </c>
      <c r="C913" s="60"/>
      <c r="D913" s="61"/>
      <c r="E913" s="206"/>
      <c r="F913" s="207">
        <f>SUM(F896:F912)</f>
        <v>0</v>
      </c>
    </row>
    <row r="914" spans="1:6" ht="14.25">
      <c r="A914" s="69"/>
      <c r="B914" s="64"/>
      <c r="C914" s="60"/>
      <c r="D914" s="61"/>
      <c r="E914" s="206"/>
      <c r="F914" s="205"/>
    </row>
    <row r="915" spans="1:6" ht="15">
      <c r="A915" s="68" t="s">
        <v>505</v>
      </c>
      <c r="B915" s="74" t="s">
        <v>1226</v>
      </c>
      <c r="C915" s="60"/>
      <c r="D915" s="61"/>
      <c r="E915" s="206"/>
      <c r="F915" s="205"/>
    </row>
    <row r="916" spans="1:6" ht="14.25">
      <c r="A916" s="69"/>
      <c r="B916" s="64"/>
      <c r="C916" s="60"/>
      <c r="D916" s="61"/>
      <c r="E916" s="206"/>
      <c r="F916" s="205"/>
    </row>
    <row r="917" spans="1:6" ht="57">
      <c r="A917" s="69" t="s">
        <v>519</v>
      </c>
      <c r="B917" s="64" t="s">
        <v>1240</v>
      </c>
      <c r="C917" s="60" t="s">
        <v>1130</v>
      </c>
      <c r="D917" s="61">
        <v>18</v>
      </c>
      <c r="E917" s="206">
        <v>0</v>
      </c>
      <c r="F917" s="205">
        <f>+E917*$D917</f>
        <v>0</v>
      </c>
    </row>
    <row r="918" spans="1:6" ht="14.25">
      <c r="A918" s="69"/>
      <c r="B918" s="64"/>
      <c r="C918" s="60"/>
      <c r="D918" s="61"/>
      <c r="E918" s="206"/>
      <c r="F918" s="205"/>
    </row>
    <row r="919" spans="1:6" ht="99.75">
      <c r="A919" s="69" t="s">
        <v>520</v>
      </c>
      <c r="B919" s="64" t="s">
        <v>1241</v>
      </c>
      <c r="C919" s="60" t="s">
        <v>570</v>
      </c>
      <c r="D919" s="61">
        <v>253</v>
      </c>
      <c r="E919" s="206">
        <v>0</v>
      </c>
      <c r="F919" s="205">
        <f>+E919*$D919</f>
        <v>0</v>
      </c>
    </row>
    <row r="920" spans="1:6" ht="14.25">
      <c r="A920" s="69"/>
      <c r="B920" s="64"/>
      <c r="C920" s="60"/>
      <c r="D920" s="61"/>
      <c r="E920" s="206"/>
      <c r="F920" s="205"/>
    </row>
    <row r="921" spans="1:6" ht="128.25">
      <c r="A921" s="69" t="s">
        <v>521</v>
      </c>
      <c r="B921" s="76" t="s">
        <v>1242</v>
      </c>
      <c r="C921" s="60" t="s">
        <v>570</v>
      </c>
      <c r="D921" s="61">
        <v>70</v>
      </c>
      <c r="E921" s="206">
        <v>0</v>
      </c>
      <c r="F921" s="205">
        <f>+E921*$D921</f>
        <v>0</v>
      </c>
    </row>
    <row r="922" spans="1:6" ht="14.25">
      <c r="A922" s="69"/>
      <c r="B922" s="64"/>
      <c r="C922" s="60"/>
      <c r="D922" s="61"/>
      <c r="E922" s="206"/>
      <c r="F922" s="205"/>
    </row>
    <row r="923" spans="1:6" ht="159">
      <c r="A923" s="69" t="s">
        <v>522</v>
      </c>
      <c r="B923" s="76" t="s">
        <v>571</v>
      </c>
      <c r="C923" s="60" t="s">
        <v>572</v>
      </c>
      <c r="D923" s="61">
        <v>3.5</v>
      </c>
      <c r="E923" s="206">
        <v>0</v>
      </c>
      <c r="F923" s="205">
        <f>+E923*$D923</f>
        <v>0</v>
      </c>
    </row>
    <row r="924" spans="1:6" ht="14.25">
      <c r="A924" s="69"/>
      <c r="B924" s="64"/>
      <c r="C924" s="60"/>
      <c r="D924" s="61"/>
      <c r="E924" s="206"/>
      <c r="F924" s="205"/>
    </row>
    <row r="925" spans="1:6" ht="85.5">
      <c r="A925" s="69" t="s">
        <v>523</v>
      </c>
      <c r="B925" s="64" t="s">
        <v>655</v>
      </c>
      <c r="C925" s="60"/>
      <c r="D925" s="61">
        <v>0.05</v>
      </c>
      <c r="E925" s="206"/>
      <c r="F925" s="205">
        <f>SUM(F917:F924)*D925</f>
        <v>0</v>
      </c>
    </row>
    <row r="926" spans="1:6" ht="15">
      <c r="A926" s="69"/>
      <c r="B926" s="74" t="s">
        <v>1244</v>
      </c>
      <c r="C926" s="60"/>
      <c r="D926" s="61"/>
      <c r="E926" s="206"/>
      <c r="F926" s="207">
        <f>SUM(F917:F925)</f>
        <v>0</v>
      </c>
    </row>
    <row r="927" spans="1:6" ht="14.25">
      <c r="A927" s="69"/>
      <c r="B927" s="64"/>
      <c r="C927" s="60"/>
      <c r="D927" s="61"/>
      <c r="E927" s="206"/>
      <c r="F927" s="205"/>
    </row>
    <row r="928" spans="1:6" ht="15">
      <c r="A928" s="68" t="s">
        <v>506</v>
      </c>
      <c r="B928" s="74" t="s">
        <v>1245</v>
      </c>
      <c r="C928" s="60"/>
      <c r="D928" s="61"/>
      <c r="E928" s="206"/>
      <c r="F928" s="205"/>
    </row>
    <row r="929" spans="1:6" ht="57">
      <c r="A929" s="69" t="s">
        <v>524</v>
      </c>
      <c r="B929" s="64" t="s">
        <v>1246</v>
      </c>
      <c r="C929" s="60"/>
      <c r="D929" s="61"/>
      <c r="E929" s="206"/>
      <c r="F929" s="205"/>
    </row>
    <row r="930" spans="1:6" ht="16.5">
      <c r="A930" s="69"/>
      <c r="B930" s="64" t="s">
        <v>1247</v>
      </c>
      <c r="C930" s="60" t="s">
        <v>572</v>
      </c>
      <c r="D930" s="61">
        <v>153</v>
      </c>
      <c r="E930" s="206">
        <v>0</v>
      </c>
      <c r="F930" s="205">
        <f>+E930*$D930</f>
        <v>0</v>
      </c>
    </row>
    <row r="931" spans="1:6" ht="16.5">
      <c r="A931" s="69"/>
      <c r="B931" s="64" t="s">
        <v>1248</v>
      </c>
      <c r="C931" s="60" t="s">
        <v>572</v>
      </c>
      <c r="D931" s="61">
        <v>17</v>
      </c>
      <c r="E931" s="206">
        <v>0</v>
      </c>
      <c r="F931" s="205">
        <f>+E931*$D931</f>
        <v>0</v>
      </c>
    </row>
    <row r="932" spans="1:6" ht="14.25">
      <c r="A932" s="69"/>
      <c r="B932" s="64"/>
      <c r="C932" s="60"/>
      <c r="D932" s="61"/>
      <c r="E932" s="206"/>
      <c r="F932" s="205"/>
    </row>
    <row r="933" spans="1:6" ht="57">
      <c r="A933" s="69" t="s">
        <v>525</v>
      </c>
      <c r="B933" s="64" t="s">
        <v>1252</v>
      </c>
      <c r="C933" s="60" t="s">
        <v>570</v>
      </c>
      <c r="D933" s="61">
        <v>323</v>
      </c>
      <c r="E933" s="206">
        <v>0</v>
      </c>
      <c r="F933" s="205">
        <f>+E933*$D933</f>
        <v>0</v>
      </c>
    </row>
    <row r="934" spans="1:6" ht="14.25">
      <c r="A934" s="69"/>
      <c r="B934" s="64"/>
      <c r="C934" s="60"/>
      <c r="D934" s="61"/>
      <c r="E934" s="206"/>
      <c r="F934" s="205"/>
    </row>
    <row r="935" spans="1:6" ht="85.5">
      <c r="A935" s="69" t="s">
        <v>526</v>
      </c>
      <c r="B935" s="64" t="s">
        <v>1254</v>
      </c>
      <c r="C935" s="60" t="s">
        <v>572</v>
      </c>
      <c r="D935" s="61">
        <f>ROUND(0.2*D933*1.02,1)</f>
        <v>65.9</v>
      </c>
      <c r="E935" s="206">
        <v>0</v>
      </c>
      <c r="F935" s="205">
        <f>+E935*$D935</f>
        <v>0</v>
      </c>
    </row>
    <row r="936" spans="1:6" ht="14.25">
      <c r="A936" s="69"/>
      <c r="B936" s="64"/>
      <c r="C936" s="60"/>
      <c r="D936" s="61"/>
      <c r="E936" s="206"/>
      <c r="F936" s="205"/>
    </row>
    <row r="937" spans="1:6" ht="85.5">
      <c r="A937" s="69" t="s">
        <v>527</v>
      </c>
      <c r="B937" s="64" t="s">
        <v>1255</v>
      </c>
      <c r="C937" s="60" t="s">
        <v>570</v>
      </c>
      <c r="D937" s="61">
        <f>D933</f>
        <v>323</v>
      </c>
      <c r="E937" s="206">
        <v>0</v>
      </c>
      <c r="F937" s="205">
        <f>+E937*$D937</f>
        <v>0</v>
      </c>
    </row>
    <row r="938" spans="1:6" ht="15">
      <c r="A938" s="69"/>
      <c r="B938" s="74" t="s">
        <v>1256</v>
      </c>
      <c r="C938" s="60"/>
      <c r="D938" s="61"/>
      <c r="E938" s="206"/>
      <c r="F938" s="207">
        <f>SUM(F930:F937)</f>
        <v>0</v>
      </c>
    </row>
    <row r="939" spans="1:6" ht="14.25">
      <c r="A939" s="69"/>
      <c r="B939" s="64"/>
      <c r="C939" s="60"/>
      <c r="D939" s="61"/>
      <c r="E939" s="206"/>
      <c r="F939" s="205"/>
    </row>
    <row r="940" spans="1:6" ht="15">
      <c r="A940" s="68" t="s">
        <v>507</v>
      </c>
      <c r="B940" s="74" t="s">
        <v>1227</v>
      </c>
      <c r="C940" s="60"/>
      <c r="D940" s="61"/>
      <c r="E940" s="206"/>
      <c r="F940" s="205"/>
    </row>
    <row r="941" spans="1:6" ht="14.25">
      <c r="A941" s="69"/>
      <c r="B941" s="64"/>
      <c r="C941" s="60"/>
      <c r="D941" s="61"/>
      <c r="E941" s="206"/>
      <c r="F941" s="205"/>
    </row>
    <row r="942" spans="1:6" ht="42.75">
      <c r="A942" s="69" t="s">
        <v>528</v>
      </c>
      <c r="B942" s="64" t="s">
        <v>1257</v>
      </c>
      <c r="C942" s="60"/>
      <c r="D942" s="61"/>
      <c r="E942" s="206"/>
      <c r="F942" s="205"/>
    </row>
    <row r="943" spans="1:6" ht="228">
      <c r="A943" s="69"/>
      <c r="B943" s="76" t="s">
        <v>1258</v>
      </c>
      <c r="C943" s="60" t="s">
        <v>572</v>
      </c>
      <c r="D943" s="61">
        <f>ROUND(0.15*D933*1.02,1)</f>
        <v>49.4</v>
      </c>
      <c r="E943" s="206">
        <v>0</v>
      </c>
      <c r="F943" s="205">
        <f>+E943*$D943</f>
        <v>0</v>
      </c>
    </row>
    <row r="944" spans="1:6" ht="14.25">
      <c r="A944" s="69"/>
      <c r="B944" s="64"/>
      <c r="C944" s="60"/>
      <c r="D944" s="61"/>
      <c r="E944" s="206"/>
      <c r="F944" s="205"/>
    </row>
    <row r="945" spans="1:6" ht="128.25">
      <c r="A945" s="69" t="s">
        <v>529</v>
      </c>
      <c r="B945" s="76" t="s">
        <v>1259</v>
      </c>
      <c r="C945" s="60" t="s">
        <v>570</v>
      </c>
      <c r="D945" s="61">
        <v>171</v>
      </c>
      <c r="E945" s="206">
        <v>0</v>
      </c>
      <c r="F945" s="205">
        <f>+E945*$D945</f>
        <v>0</v>
      </c>
    </row>
    <row r="946" spans="1:6" ht="14.25">
      <c r="A946" s="69"/>
      <c r="B946" s="64"/>
      <c r="C946" s="60"/>
      <c r="D946" s="61"/>
      <c r="E946" s="206"/>
      <c r="F946" s="205"/>
    </row>
    <row r="947" spans="1:6" ht="99.75">
      <c r="A947" s="69" t="s">
        <v>530</v>
      </c>
      <c r="B947" s="64" t="s">
        <v>419</v>
      </c>
      <c r="C947" s="60" t="s">
        <v>570</v>
      </c>
      <c r="D947" s="61">
        <v>152</v>
      </c>
      <c r="E947" s="206">
        <v>0</v>
      </c>
      <c r="F947" s="205">
        <f>+E947*$D947</f>
        <v>0</v>
      </c>
    </row>
    <row r="948" spans="1:6" ht="14.25">
      <c r="A948" s="69"/>
      <c r="B948" s="64"/>
      <c r="C948" s="60"/>
      <c r="D948" s="61"/>
      <c r="E948" s="206"/>
      <c r="F948" s="205"/>
    </row>
    <row r="949" spans="1:6" ht="28.5">
      <c r="A949" s="69" t="s">
        <v>531</v>
      </c>
      <c r="B949" s="64" t="s">
        <v>1263</v>
      </c>
      <c r="C949" s="60" t="s">
        <v>1130</v>
      </c>
      <c r="D949" s="61">
        <v>233</v>
      </c>
      <c r="E949" s="206">
        <v>0</v>
      </c>
      <c r="F949" s="205">
        <f>+E949*$D949</f>
        <v>0</v>
      </c>
    </row>
    <row r="950" spans="1:6" ht="14.25">
      <c r="A950" s="69"/>
      <c r="B950" s="64"/>
      <c r="C950" s="60"/>
      <c r="D950" s="61"/>
      <c r="E950" s="206"/>
      <c r="F950" s="205"/>
    </row>
    <row r="951" spans="1:6" ht="128.25">
      <c r="A951" s="69" t="s">
        <v>532</v>
      </c>
      <c r="B951" s="76" t="s">
        <v>559</v>
      </c>
      <c r="C951" s="60" t="s">
        <v>570</v>
      </c>
      <c r="D951" s="61">
        <f>ROUND(D949*0.3,0)</f>
        <v>70</v>
      </c>
      <c r="E951" s="206">
        <v>0</v>
      </c>
      <c r="F951" s="205">
        <f>+E951*$D951</f>
        <v>0</v>
      </c>
    </row>
    <row r="952" spans="1:6" ht="15">
      <c r="A952" s="69"/>
      <c r="B952" s="74" t="s">
        <v>1227</v>
      </c>
      <c r="C952" s="60"/>
      <c r="D952" s="61"/>
      <c r="E952" s="206"/>
      <c r="F952" s="207">
        <f>SUM(F941:F951)</f>
        <v>0</v>
      </c>
    </row>
    <row r="953" spans="1:6" ht="15">
      <c r="A953" s="69"/>
      <c r="B953" s="74"/>
      <c r="C953" s="60"/>
      <c r="D953" s="61"/>
      <c r="E953" s="206"/>
      <c r="F953" s="207"/>
    </row>
    <row r="954" spans="1:6" ht="15">
      <c r="A954" s="68" t="s">
        <v>508</v>
      </c>
      <c r="B954" s="74" t="s">
        <v>1228</v>
      </c>
      <c r="C954" s="60"/>
      <c r="D954" s="61"/>
      <c r="E954" s="206"/>
      <c r="F954" s="207"/>
    </row>
    <row r="955" spans="1:6" ht="15">
      <c r="A955" s="69"/>
      <c r="B955" s="74"/>
      <c r="C955" s="60"/>
      <c r="D955" s="61"/>
      <c r="E955" s="206"/>
      <c r="F955" s="207"/>
    </row>
    <row r="956" spans="1:6" ht="28.5">
      <c r="A956" s="69" t="s">
        <v>533</v>
      </c>
      <c r="B956" s="64" t="s">
        <v>580</v>
      </c>
      <c r="C956" s="60" t="s">
        <v>224</v>
      </c>
      <c r="D956" s="61">
        <v>0</v>
      </c>
      <c r="E956" s="206">
        <v>0</v>
      </c>
      <c r="F956" s="205">
        <f>+E956*$D956</f>
        <v>0</v>
      </c>
    </row>
    <row r="957" spans="1:6" ht="14.25">
      <c r="A957" s="69"/>
      <c r="B957" s="64"/>
      <c r="C957" s="60"/>
      <c r="D957" s="61"/>
      <c r="E957" s="206"/>
      <c r="F957" s="205"/>
    </row>
    <row r="958" spans="1:6" ht="57">
      <c r="A958" s="69" t="s">
        <v>534</v>
      </c>
      <c r="B958" s="64" t="s">
        <v>581</v>
      </c>
      <c r="C958" s="72" t="s">
        <v>570</v>
      </c>
      <c r="D958" s="61">
        <v>0</v>
      </c>
      <c r="E958" s="206">
        <v>0</v>
      </c>
      <c r="F958" s="205">
        <f>+E958*$D958</f>
        <v>0</v>
      </c>
    </row>
    <row r="959" spans="1:6" ht="14.25">
      <c r="A959" s="69"/>
      <c r="B959" s="64"/>
      <c r="C959" s="72"/>
      <c r="D959" s="61"/>
      <c r="E959" s="206"/>
      <c r="F959" s="205"/>
    </row>
    <row r="960" spans="1:6" ht="45">
      <c r="A960" s="69" t="s">
        <v>535</v>
      </c>
      <c r="B960" s="64" t="s">
        <v>658</v>
      </c>
      <c r="C960" s="72" t="s">
        <v>572</v>
      </c>
      <c r="D960" s="61">
        <v>0</v>
      </c>
      <c r="E960" s="206">
        <v>0</v>
      </c>
      <c r="F960" s="205">
        <f>+E960*$D960</f>
        <v>0</v>
      </c>
    </row>
    <row r="961" spans="1:6" ht="14.25">
      <c r="A961" s="69"/>
      <c r="B961" s="64"/>
      <c r="C961" s="60"/>
      <c r="D961" s="61"/>
      <c r="E961" s="206"/>
      <c r="F961" s="205"/>
    </row>
    <row r="962" spans="1:6" ht="45">
      <c r="A962" s="69" t="s">
        <v>536</v>
      </c>
      <c r="B962" s="64" t="s">
        <v>659</v>
      </c>
      <c r="C962" s="72" t="s">
        <v>572</v>
      </c>
      <c r="D962" s="61">
        <v>0</v>
      </c>
      <c r="E962" s="206">
        <v>0</v>
      </c>
      <c r="F962" s="205">
        <f>+E962*$D962</f>
        <v>0</v>
      </c>
    </row>
    <row r="963" spans="1:6" ht="14.25">
      <c r="A963" s="69"/>
      <c r="B963" s="64"/>
      <c r="C963" s="60"/>
      <c r="D963" s="61"/>
      <c r="E963" s="206"/>
      <c r="F963" s="205"/>
    </row>
    <row r="964" spans="1:6" ht="42.75">
      <c r="A964" s="69" t="s">
        <v>537</v>
      </c>
      <c r="B964" s="64" t="s">
        <v>584</v>
      </c>
      <c r="C964" s="60" t="s">
        <v>564</v>
      </c>
      <c r="D964" s="61">
        <v>0</v>
      </c>
      <c r="E964" s="206">
        <v>0</v>
      </c>
      <c r="F964" s="205">
        <f>+E964*$D964</f>
        <v>0</v>
      </c>
    </row>
    <row r="965" spans="1:6" ht="14.25">
      <c r="A965" s="69"/>
      <c r="B965" s="64"/>
      <c r="C965" s="60"/>
      <c r="D965" s="61"/>
      <c r="E965" s="206"/>
      <c r="F965" s="205"/>
    </row>
    <row r="966" spans="1:6" ht="57">
      <c r="A966" s="69" t="s">
        <v>538</v>
      </c>
      <c r="B966" s="64" t="s">
        <v>585</v>
      </c>
      <c r="C966" s="60" t="s">
        <v>570</v>
      </c>
      <c r="D966" s="61">
        <v>0</v>
      </c>
      <c r="E966" s="206">
        <v>0</v>
      </c>
      <c r="F966" s="205">
        <f>+E966*$D966</f>
        <v>0</v>
      </c>
    </row>
    <row r="967" spans="1:6" ht="14.25">
      <c r="A967" s="69"/>
      <c r="B967" s="64"/>
      <c r="C967" s="60"/>
      <c r="D967" s="61"/>
      <c r="E967" s="206"/>
      <c r="F967" s="205"/>
    </row>
    <row r="968" spans="1:6" ht="85.5">
      <c r="A968" s="69" t="s">
        <v>539</v>
      </c>
      <c r="B968" s="64" t="s">
        <v>656</v>
      </c>
      <c r="C968" s="60" t="s">
        <v>570</v>
      </c>
      <c r="D968" s="61">
        <v>0</v>
      </c>
      <c r="E968" s="206">
        <v>0</v>
      </c>
      <c r="F968" s="205">
        <f>E968*D968</f>
        <v>0</v>
      </c>
    </row>
    <row r="969" spans="1:6" ht="30">
      <c r="A969" s="69"/>
      <c r="B969" s="74" t="s">
        <v>566</v>
      </c>
      <c r="C969" s="60"/>
      <c r="D969" s="61"/>
      <c r="E969" s="206"/>
      <c r="F969" s="207">
        <f>SUM(F956:F968)</f>
        <v>0</v>
      </c>
    </row>
    <row r="970" spans="1:6" ht="15">
      <c r="A970" s="69"/>
      <c r="B970" s="74"/>
      <c r="C970" s="60"/>
      <c r="D970" s="61"/>
      <c r="E970" s="206"/>
      <c r="F970" s="205"/>
    </row>
    <row r="971" spans="1:6" ht="15">
      <c r="A971" s="68" t="s">
        <v>509</v>
      </c>
      <c r="B971" s="74" t="s">
        <v>1229</v>
      </c>
      <c r="C971" s="60"/>
      <c r="D971" s="61"/>
      <c r="E971" s="206"/>
      <c r="F971" s="205"/>
    </row>
    <row r="972" spans="1:6" ht="14.25">
      <c r="A972" s="69"/>
      <c r="B972" s="71"/>
      <c r="C972" s="60"/>
      <c r="D972" s="61"/>
      <c r="E972" s="206"/>
      <c r="F972" s="205"/>
    </row>
    <row r="973" spans="1:6" ht="28.5">
      <c r="A973" s="69" t="s">
        <v>540</v>
      </c>
      <c r="B973" s="64" t="s">
        <v>567</v>
      </c>
      <c r="C973" s="60" t="s">
        <v>224</v>
      </c>
      <c r="D973" s="61">
        <v>0</v>
      </c>
      <c r="E973" s="206">
        <v>0</v>
      </c>
      <c r="F973" s="205">
        <f>+E973*$D973</f>
        <v>0</v>
      </c>
    </row>
    <row r="974" spans="1:6" ht="15">
      <c r="A974" s="69"/>
      <c r="B974" s="74" t="s">
        <v>568</v>
      </c>
      <c r="C974" s="60"/>
      <c r="D974" s="61"/>
      <c r="E974" s="205"/>
      <c r="F974" s="207">
        <f>SUM(F972:F973)</f>
        <v>0</v>
      </c>
    </row>
    <row r="978" spans="1:2" ht="15.75">
      <c r="A978" s="107">
        <v>11</v>
      </c>
      <c r="B978" s="107" t="s">
        <v>1222</v>
      </c>
    </row>
    <row r="980" spans="1:6" ht="15">
      <c r="A980" s="68" t="s">
        <v>542</v>
      </c>
      <c r="B980" s="74" t="s">
        <v>1225</v>
      </c>
      <c r="C980" s="60"/>
      <c r="D980" s="59"/>
      <c r="E980" s="215"/>
      <c r="F980" s="204">
        <f>F1006</f>
        <v>0</v>
      </c>
    </row>
    <row r="981" spans="1:6" ht="15">
      <c r="A981" s="68" t="s">
        <v>543</v>
      </c>
      <c r="B981" s="74" t="s">
        <v>1226</v>
      </c>
      <c r="C981" s="60"/>
      <c r="D981" s="59"/>
      <c r="E981" s="215"/>
      <c r="F981" s="204">
        <f>F1015</f>
        <v>0</v>
      </c>
    </row>
    <row r="982" spans="1:6" ht="15">
      <c r="A982" s="68" t="s">
        <v>544</v>
      </c>
      <c r="B982" s="74" t="str">
        <f>B1017</f>
        <v>ZEMELJSKA DELA</v>
      </c>
      <c r="C982" s="60"/>
      <c r="D982" s="59"/>
      <c r="E982" s="215"/>
      <c r="F982" s="204">
        <f>F1027</f>
        <v>0</v>
      </c>
    </row>
    <row r="983" spans="1:6" ht="15">
      <c r="A983" s="68" t="s">
        <v>545</v>
      </c>
      <c r="B983" s="74" t="s">
        <v>1227</v>
      </c>
      <c r="C983" s="60"/>
      <c r="D983" s="59"/>
      <c r="E983" s="215"/>
      <c r="F983" s="204">
        <f>F1041</f>
        <v>0</v>
      </c>
    </row>
    <row r="984" spans="1:6" ht="15">
      <c r="A984" s="69"/>
      <c r="B984" s="74"/>
      <c r="C984" s="60"/>
      <c r="D984" s="59"/>
      <c r="E984" s="215"/>
      <c r="F984" s="204"/>
    </row>
    <row r="985" spans="1:6" ht="15">
      <c r="A985" s="69"/>
      <c r="B985" s="74" t="s">
        <v>1131</v>
      </c>
      <c r="C985" s="60"/>
      <c r="D985" s="59"/>
      <c r="E985" s="215"/>
      <c r="F985" s="204">
        <f>SUM(F980:F983)</f>
        <v>0</v>
      </c>
    </row>
    <row r="986" spans="1:6" ht="15">
      <c r="A986" s="69"/>
      <c r="B986" s="74"/>
      <c r="C986" s="60"/>
      <c r="D986" s="59"/>
      <c r="E986" s="215"/>
      <c r="F986" s="203"/>
    </row>
    <row r="987" spans="1:6" ht="15">
      <c r="A987" s="68" t="s">
        <v>542</v>
      </c>
      <c r="B987" s="74" t="s">
        <v>1225</v>
      </c>
      <c r="C987" s="60"/>
      <c r="D987" s="61"/>
      <c r="E987" s="205"/>
      <c r="F987" s="205"/>
    </row>
    <row r="988" spans="1:6" ht="14.25">
      <c r="A988" s="69"/>
      <c r="B988" s="64"/>
      <c r="C988" s="60"/>
      <c r="D988" s="61"/>
      <c r="E988" s="206"/>
      <c r="F988" s="205"/>
    </row>
    <row r="989" spans="1:6" ht="99.75">
      <c r="A989" s="69" t="s">
        <v>546</v>
      </c>
      <c r="B989" s="65" t="s">
        <v>1231</v>
      </c>
      <c r="C989" s="60" t="s">
        <v>225</v>
      </c>
      <c r="D989" s="61">
        <v>1</v>
      </c>
      <c r="E989" s="206">
        <v>0</v>
      </c>
      <c r="F989" s="205">
        <f>+E989*$D989</f>
        <v>0</v>
      </c>
    </row>
    <row r="990" spans="1:6" ht="15">
      <c r="A990" s="68"/>
      <c r="B990" s="74"/>
      <c r="C990" s="60"/>
      <c r="D990" s="61"/>
      <c r="E990" s="205"/>
      <c r="F990" s="205"/>
    </row>
    <row r="991" spans="1:6" ht="287.25">
      <c r="A991" s="69" t="s">
        <v>547</v>
      </c>
      <c r="B991" s="65" t="s">
        <v>541</v>
      </c>
      <c r="C991" s="60" t="s">
        <v>225</v>
      </c>
      <c r="D991" s="61">
        <v>1</v>
      </c>
      <c r="E991" s="206">
        <v>0</v>
      </c>
      <c r="F991" s="205">
        <f>+E991*$D991</f>
        <v>0</v>
      </c>
    </row>
    <row r="992" spans="1:6" ht="15">
      <c r="A992" s="69"/>
      <c r="B992" s="74"/>
      <c r="C992" s="60"/>
      <c r="D992" s="61"/>
      <c r="E992" s="206"/>
      <c r="F992" s="205"/>
    </row>
    <row r="993" spans="1:6" ht="256.5">
      <c r="A993" s="69" t="s">
        <v>548</v>
      </c>
      <c r="B993" s="65" t="s">
        <v>1232</v>
      </c>
      <c r="C993" s="60" t="s">
        <v>225</v>
      </c>
      <c r="D993" s="61">
        <v>1</v>
      </c>
      <c r="E993" s="206">
        <v>0</v>
      </c>
      <c r="F993" s="205">
        <f>+E993*$D993</f>
        <v>0</v>
      </c>
    </row>
    <row r="994" spans="1:6" ht="15">
      <c r="A994" s="69"/>
      <c r="B994" s="74"/>
      <c r="C994" s="60"/>
      <c r="D994" s="61"/>
      <c r="E994" s="205"/>
      <c r="F994" s="205"/>
    </row>
    <row r="995" spans="1:6" ht="156.75">
      <c r="A995" s="69" t="s">
        <v>549</v>
      </c>
      <c r="B995" s="76" t="s">
        <v>1233</v>
      </c>
      <c r="C995" s="60" t="s">
        <v>225</v>
      </c>
      <c r="D995" s="61">
        <v>1</v>
      </c>
      <c r="E995" s="206">
        <v>0</v>
      </c>
      <c r="F995" s="205">
        <f>+E995*$D995</f>
        <v>0</v>
      </c>
    </row>
    <row r="996" spans="1:6" ht="14.25">
      <c r="A996" s="69"/>
      <c r="B996" s="64"/>
      <c r="C996" s="60"/>
      <c r="D996" s="61"/>
      <c r="E996" s="205"/>
      <c r="F996" s="205"/>
    </row>
    <row r="997" spans="1:6" ht="242.25">
      <c r="A997" s="69" t="s">
        <v>550</v>
      </c>
      <c r="B997" s="76" t="s">
        <v>1234</v>
      </c>
      <c r="C997" s="60" t="s">
        <v>225</v>
      </c>
      <c r="D997" s="61">
        <v>1</v>
      </c>
      <c r="E997" s="206">
        <v>0</v>
      </c>
      <c r="F997" s="205">
        <f>+E997*$D997</f>
        <v>0</v>
      </c>
    </row>
    <row r="998" spans="1:6" ht="14.25">
      <c r="A998" s="69"/>
      <c r="B998" s="64"/>
      <c r="C998" s="60"/>
      <c r="D998" s="61"/>
      <c r="E998" s="205"/>
      <c r="F998" s="205"/>
    </row>
    <row r="999" spans="1:6" ht="57">
      <c r="A999" s="69" t="s">
        <v>551</v>
      </c>
      <c r="B999" s="64" t="s">
        <v>1235</v>
      </c>
      <c r="C999" s="60" t="s">
        <v>225</v>
      </c>
      <c r="D999" s="61">
        <v>1</v>
      </c>
      <c r="E999" s="206">
        <v>0</v>
      </c>
      <c r="F999" s="205">
        <f>+E999*$D999</f>
        <v>0</v>
      </c>
    </row>
    <row r="1000" spans="1:6" ht="14.25">
      <c r="A1000" s="69"/>
      <c r="B1000" s="64"/>
      <c r="C1000" s="60"/>
      <c r="D1000" s="61"/>
      <c r="E1000" s="205"/>
      <c r="F1000" s="205"/>
    </row>
    <row r="1001" spans="1:6" ht="85.5">
      <c r="A1001" s="69" t="s">
        <v>552</v>
      </c>
      <c r="B1001" s="64" t="s">
        <v>1236</v>
      </c>
      <c r="C1001" s="60"/>
      <c r="D1001" s="99">
        <v>0.05</v>
      </c>
      <c r="E1001" s="205"/>
      <c r="F1001" s="205">
        <f>SUM(F989:F999)*D1001</f>
        <v>0</v>
      </c>
    </row>
    <row r="1002" spans="1:6" ht="14.25">
      <c r="A1002" s="69"/>
      <c r="B1002" s="64"/>
      <c r="C1002" s="60"/>
      <c r="D1002" s="99"/>
      <c r="E1002" s="205"/>
      <c r="F1002" s="205"/>
    </row>
    <row r="1003" spans="1:6" ht="71.25">
      <c r="A1003" s="69" t="s">
        <v>553</v>
      </c>
      <c r="B1003" s="64" t="s">
        <v>1237</v>
      </c>
      <c r="C1003" s="60" t="s">
        <v>225</v>
      </c>
      <c r="D1003" s="61">
        <v>1</v>
      </c>
      <c r="E1003" s="206">
        <v>0</v>
      </c>
      <c r="F1003" s="205">
        <f>E1003*D1003</f>
        <v>0</v>
      </c>
    </row>
    <row r="1004" spans="1:6" ht="14.25">
      <c r="A1004" s="69"/>
      <c r="B1004" s="64"/>
      <c r="C1004" s="60"/>
      <c r="D1004" s="99"/>
      <c r="E1004" s="206"/>
      <c r="F1004" s="205"/>
    </row>
    <row r="1005" spans="1:6" ht="114">
      <c r="A1005" s="69" t="s">
        <v>554</v>
      </c>
      <c r="B1005" s="76" t="s">
        <v>1238</v>
      </c>
      <c r="C1005" s="60" t="s">
        <v>225</v>
      </c>
      <c r="D1005" s="102">
        <v>1</v>
      </c>
      <c r="E1005" s="206">
        <v>0</v>
      </c>
      <c r="F1005" s="205">
        <f>E1005*D1005</f>
        <v>0</v>
      </c>
    </row>
    <row r="1006" spans="1:6" ht="15">
      <c r="A1006" s="69"/>
      <c r="B1006" s="74" t="s">
        <v>1239</v>
      </c>
      <c r="C1006" s="60"/>
      <c r="D1006" s="61"/>
      <c r="E1006" s="206"/>
      <c r="F1006" s="207">
        <f>SUM(F989:F1005)</f>
        <v>0</v>
      </c>
    </row>
    <row r="1007" spans="1:6" ht="14.25">
      <c r="A1007" s="69"/>
      <c r="B1007" s="64"/>
      <c r="C1007" s="60"/>
      <c r="D1007" s="61"/>
      <c r="E1007" s="206"/>
      <c r="F1007" s="205"/>
    </row>
    <row r="1008" spans="1:6" ht="15">
      <c r="A1008" s="68" t="s">
        <v>543</v>
      </c>
      <c r="B1008" s="74" t="s">
        <v>1226</v>
      </c>
      <c r="C1008" s="60"/>
      <c r="D1008" s="61"/>
      <c r="E1008" s="206"/>
      <c r="F1008" s="205"/>
    </row>
    <row r="1009" spans="1:6" ht="14.25">
      <c r="A1009" s="69"/>
      <c r="B1009" s="64"/>
      <c r="C1009" s="60"/>
      <c r="D1009" s="61"/>
      <c r="E1009" s="206"/>
      <c r="F1009" s="205"/>
    </row>
    <row r="1010" spans="1:6" ht="99.75">
      <c r="A1010" s="69" t="s">
        <v>555</v>
      </c>
      <c r="B1010" s="64" t="s">
        <v>1241</v>
      </c>
      <c r="C1010" s="60" t="s">
        <v>570</v>
      </c>
      <c r="D1010" s="61">
        <v>93</v>
      </c>
      <c r="E1010" s="206">
        <v>0</v>
      </c>
      <c r="F1010" s="205">
        <f>+E1010*$D1010</f>
        <v>0</v>
      </c>
    </row>
    <row r="1011" spans="1:6" ht="14.25">
      <c r="A1011" s="69"/>
      <c r="B1011" s="64"/>
      <c r="C1011" s="60"/>
      <c r="D1011" s="61"/>
      <c r="E1011" s="206"/>
      <c r="F1011" s="205"/>
    </row>
    <row r="1012" spans="1:6" ht="128.25">
      <c r="A1012" s="69" t="s">
        <v>556</v>
      </c>
      <c r="B1012" s="76" t="s">
        <v>1242</v>
      </c>
      <c r="C1012" s="60" t="s">
        <v>570</v>
      </c>
      <c r="D1012" s="61">
        <v>24.5</v>
      </c>
      <c r="E1012" s="206">
        <v>0</v>
      </c>
      <c r="F1012" s="205">
        <f>+E1012*$D1012</f>
        <v>0</v>
      </c>
    </row>
    <row r="1013" spans="1:6" ht="14.25">
      <c r="A1013" s="69"/>
      <c r="B1013" s="64"/>
      <c r="C1013" s="60"/>
      <c r="D1013" s="61"/>
      <c r="E1013" s="206"/>
      <c r="F1013" s="205"/>
    </row>
    <row r="1014" spans="1:6" ht="85.5">
      <c r="A1014" s="69" t="s">
        <v>557</v>
      </c>
      <c r="B1014" s="64" t="s">
        <v>769</v>
      </c>
      <c r="C1014" s="60"/>
      <c r="D1014" s="61">
        <v>0.05</v>
      </c>
      <c r="E1014" s="206"/>
      <c r="F1014" s="205">
        <f>SUM(F1010:F1013)*D1014</f>
        <v>0</v>
      </c>
    </row>
    <row r="1015" spans="1:6" ht="15">
      <c r="A1015" s="69"/>
      <c r="B1015" s="74" t="s">
        <v>1244</v>
      </c>
      <c r="C1015" s="60"/>
      <c r="D1015" s="61"/>
      <c r="E1015" s="206"/>
      <c r="F1015" s="207">
        <f>SUM(F1010:F1014)</f>
        <v>0</v>
      </c>
    </row>
    <row r="1016" spans="1:6" ht="14.25">
      <c r="A1016" s="69"/>
      <c r="B1016" s="64"/>
      <c r="C1016" s="60"/>
      <c r="D1016" s="61"/>
      <c r="E1016" s="206"/>
      <c r="F1016" s="205"/>
    </row>
    <row r="1017" spans="1:6" ht="15">
      <c r="A1017" s="68" t="s">
        <v>544</v>
      </c>
      <c r="B1017" s="74" t="s">
        <v>1245</v>
      </c>
      <c r="C1017" s="60"/>
      <c r="D1017" s="61"/>
      <c r="E1017" s="206"/>
      <c r="F1017" s="205"/>
    </row>
    <row r="1018" spans="1:6" ht="57">
      <c r="A1018" s="69" t="s">
        <v>558</v>
      </c>
      <c r="B1018" s="64" t="s">
        <v>1246</v>
      </c>
      <c r="C1018" s="60"/>
      <c r="D1018" s="61"/>
      <c r="E1018" s="206"/>
      <c r="F1018" s="205"/>
    </row>
    <row r="1019" spans="1:6" ht="16.5">
      <c r="A1019" s="69"/>
      <c r="B1019" s="64" t="s">
        <v>1247</v>
      </c>
      <c r="C1019" s="60" t="s">
        <v>572</v>
      </c>
      <c r="D1019" s="61">
        <v>49.5</v>
      </c>
      <c r="E1019" s="206">
        <v>0</v>
      </c>
      <c r="F1019" s="205">
        <f>+E1019*$D1019</f>
        <v>0</v>
      </c>
    </row>
    <row r="1020" spans="1:6" ht="16.5">
      <c r="A1020" s="69"/>
      <c r="B1020" s="64" t="s">
        <v>1248</v>
      </c>
      <c r="C1020" s="60" t="s">
        <v>572</v>
      </c>
      <c r="D1020" s="61">
        <v>5.5</v>
      </c>
      <c r="E1020" s="206">
        <v>0</v>
      </c>
      <c r="F1020" s="205">
        <f>+E1020*$D1020</f>
        <v>0</v>
      </c>
    </row>
    <row r="1021" spans="1:6" ht="14.25">
      <c r="A1021" s="69"/>
      <c r="B1021" s="64"/>
      <c r="C1021" s="60"/>
      <c r="D1021" s="61"/>
      <c r="E1021" s="206"/>
      <c r="F1021" s="205"/>
    </row>
    <row r="1022" spans="1:6" ht="57">
      <c r="A1022" s="69" t="s">
        <v>853</v>
      </c>
      <c r="B1022" s="64" t="s">
        <v>1252</v>
      </c>
      <c r="C1022" s="60" t="s">
        <v>570</v>
      </c>
      <c r="D1022" s="61">
        <v>105</v>
      </c>
      <c r="E1022" s="206">
        <v>0</v>
      </c>
      <c r="F1022" s="205">
        <f>+E1022*$D1022</f>
        <v>0</v>
      </c>
    </row>
    <row r="1023" spans="1:6" ht="14.25">
      <c r="A1023" s="69"/>
      <c r="B1023" s="64"/>
      <c r="C1023" s="60"/>
      <c r="D1023" s="61"/>
      <c r="E1023" s="206"/>
      <c r="F1023" s="205"/>
    </row>
    <row r="1024" spans="1:6" ht="85.5">
      <c r="A1024" s="69" t="s">
        <v>854</v>
      </c>
      <c r="B1024" s="64" t="s">
        <v>1254</v>
      </c>
      <c r="C1024" s="60" t="s">
        <v>572</v>
      </c>
      <c r="D1024" s="61">
        <f>ROUND(0.2*D1022*1.02,1)</f>
        <v>21.4</v>
      </c>
      <c r="E1024" s="206">
        <v>0</v>
      </c>
      <c r="F1024" s="205">
        <f>+E1024*$D1024</f>
        <v>0</v>
      </c>
    </row>
    <row r="1025" spans="1:6" ht="14.25">
      <c r="A1025" s="69"/>
      <c r="B1025" s="64"/>
      <c r="C1025" s="60"/>
      <c r="D1025" s="61"/>
      <c r="E1025" s="206"/>
      <c r="F1025" s="205"/>
    </row>
    <row r="1026" spans="1:6" ht="85.5">
      <c r="A1026" s="69" t="s">
        <v>855</v>
      </c>
      <c r="B1026" s="64" t="s">
        <v>1255</v>
      </c>
      <c r="C1026" s="60" t="s">
        <v>570</v>
      </c>
      <c r="D1026" s="61">
        <f>D1022</f>
        <v>105</v>
      </c>
      <c r="E1026" s="206">
        <v>0</v>
      </c>
      <c r="F1026" s="205">
        <f>+E1026*$D1026</f>
        <v>0</v>
      </c>
    </row>
    <row r="1027" spans="1:6" ht="15">
      <c r="A1027" s="69"/>
      <c r="B1027" s="74" t="s">
        <v>1256</v>
      </c>
      <c r="C1027" s="60"/>
      <c r="D1027" s="61"/>
      <c r="E1027" s="206"/>
      <c r="F1027" s="207">
        <f>SUM(F1019:F1026)</f>
        <v>0</v>
      </c>
    </row>
    <row r="1028" spans="1:6" ht="14.25">
      <c r="A1028" s="69"/>
      <c r="B1028" s="64"/>
      <c r="C1028" s="60"/>
      <c r="D1028" s="61"/>
      <c r="E1028" s="206"/>
      <c r="F1028" s="205"/>
    </row>
    <row r="1029" spans="1:6" ht="15">
      <c r="A1029" s="68" t="s">
        <v>545</v>
      </c>
      <c r="B1029" s="74" t="s">
        <v>1227</v>
      </c>
      <c r="C1029" s="60"/>
      <c r="D1029" s="61"/>
      <c r="E1029" s="206"/>
      <c r="F1029" s="205"/>
    </row>
    <row r="1030" spans="1:6" ht="14.25">
      <c r="A1030" s="69"/>
      <c r="B1030" s="64"/>
      <c r="C1030" s="60"/>
      <c r="D1030" s="61"/>
      <c r="E1030" s="206"/>
      <c r="F1030" s="205"/>
    </row>
    <row r="1031" spans="1:6" ht="42.75">
      <c r="A1031" s="69" t="s">
        <v>856</v>
      </c>
      <c r="B1031" s="64" t="s">
        <v>1257</v>
      </c>
      <c r="C1031" s="60"/>
      <c r="D1031" s="61"/>
      <c r="E1031" s="206"/>
      <c r="F1031" s="205"/>
    </row>
    <row r="1032" spans="1:6" ht="228">
      <c r="A1032" s="69"/>
      <c r="B1032" s="65" t="s">
        <v>1258</v>
      </c>
      <c r="C1032" s="60" t="s">
        <v>572</v>
      </c>
      <c r="D1032" s="61">
        <f>ROUND(0.15*D1022*1.02,1)</f>
        <v>16.1</v>
      </c>
      <c r="E1032" s="206">
        <v>0</v>
      </c>
      <c r="F1032" s="205">
        <f>+E1032*$D1032</f>
        <v>0</v>
      </c>
    </row>
    <row r="1033" spans="1:6" ht="14.25">
      <c r="A1033" s="69"/>
      <c r="B1033" s="64"/>
      <c r="C1033" s="60"/>
      <c r="D1033" s="61"/>
      <c r="E1033" s="206"/>
      <c r="F1033" s="205"/>
    </row>
    <row r="1034" spans="1:6" ht="128.25">
      <c r="A1034" s="69" t="s">
        <v>857</v>
      </c>
      <c r="B1034" s="76" t="s">
        <v>1259</v>
      </c>
      <c r="C1034" s="60" t="s">
        <v>570</v>
      </c>
      <c r="D1034" s="61">
        <v>57</v>
      </c>
      <c r="E1034" s="206">
        <v>0</v>
      </c>
      <c r="F1034" s="205">
        <f>+E1034*$D1034</f>
        <v>0</v>
      </c>
    </row>
    <row r="1035" spans="1:6" ht="14.25">
      <c r="A1035" s="69"/>
      <c r="B1035" s="64"/>
      <c r="C1035" s="60"/>
      <c r="D1035" s="61"/>
      <c r="E1035" s="206"/>
      <c r="F1035" s="205"/>
    </row>
    <row r="1036" spans="1:6" ht="99.75">
      <c r="A1036" s="69" t="s">
        <v>858</v>
      </c>
      <c r="B1036" s="64" t="s">
        <v>419</v>
      </c>
      <c r="C1036" s="60" t="s">
        <v>570</v>
      </c>
      <c r="D1036" s="61">
        <v>48</v>
      </c>
      <c r="E1036" s="206">
        <v>0</v>
      </c>
      <c r="F1036" s="205">
        <f>+E1036*$D1036</f>
        <v>0</v>
      </c>
    </row>
    <row r="1037" spans="1:6" ht="14.25">
      <c r="A1037" s="69"/>
      <c r="B1037" s="64"/>
      <c r="C1037" s="60"/>
      <c r="D1037" s="61"/>
      <c r="E1037" s="206"/>
      <c r="F1037" s="205"/>
    </row>
    <row r="1038" spans="1:6" ht="28.5">
      <c r="A1038" s="69" t="s">
        <v>859</v>
      </c>
      <c r="B1038" s="64" t="s">
        <v>1263</v>
      </c>
      <c r="C1038" s="60" t="s">
        <v>1130</v>
      </c>
      <c r="D1038" s="61">
        <v>81</v>
      </c>
      <c r="E1038" s="206">
        <v>0</v>
      </c>
      <c r="F1038" s="205">
        <f>+E1038*$D1038</f>
        <v>0</v>
      </c>
    </row>
    <row r="1039" spans="1:6" ht="14.25">
      <c r="A1039" s="69"/>
      <c r="B1039" s="64"/>
      <c r="C1039" s="60"/>
      <c r="D1039" s="61"/>
      <c r="E1039" s="206"/>
      <c r="F1039" s="205"/>
    </row>
    <row r="1040" spans="1:6" ht="128.25">
      <c r="A1040" s="69" t="s">
        <v>860</v>
      </c>
      <c r="B1040" s="76" t="s">
        <v>559</v>
      </c>
      <c r="C1040" s="60" t="s">
        <v>570</v>
      </c>
      <c r="D1040" s="61">
        <v>25</v>
      </c>
      <c r="E1040" s="206">
        <v>0</v>
      </c>
      <c r="F1040" s="205">
        <f>+E1040*$D1040</f>
        <v>0</v>
      </c>
    </row>
    <row r="1041" spans="1:6" ht="15">
      <c r="A1041" s="69"/>
      <c r="B1041" s="74" t="s">
        <v>1227</v>
      </c>
      <c r="C1041" s="60"/>
      <c r="D1041" s="61"/>
      <c r="E1041" s="206"/>
      <c r="F1041" s="207">
        <f>SUM(F1030:F1040)</f>
        <v>0</v>
      </c>
    </row>
    <row r="1044" spans="1:2" ht="15.75">
      <c r="A1044" s="107">
        <v>12</v>
      </c>
      <c r="B1044" s="107" t="s">
        <v>1223</v>
      </c>
    </row>
    <row r="1046" spans="1:6" ht="15">
      <c r="A1046" s="69" t="s">
        <v>876</v>
      </c>
      <c r="B1046" s="74" t="s">
        <v>1225</v>
      </c>
      <c r="C1046" s="60"/>
      <c r="D1046" s="59"/>
      <c r="E1046" s="215"/>
      <c r="F1046" s="203">
        <f>F1065</f>
        <v>0</v>
      </c>
    </row>
    <row r="1047" spans="1:6" ht="15">
      <c r="A1047" s="69" t="s">
        <v>877</v>
      </c>
      <c r="B1047" s="74" t="s">
        <v>1226</v>
      </c>
      <c r="C1047" s="60"/>
      <c r="D1047" s="59"/>
      <c r="E1047" s="215"/>
      <c r="F1047" s="203">
        <f>F1076</f>
        <v>0</v>
      </c>
    </row>
    <row r="1048" spans="1:6" ht="15">
      <c r="A1048" s="69" t="s">
        <v>878</v>
      </c>
      <c r="B1048" s="74" t="str">
        <f>B1078</f>
        <v>ZEMELJSKA DELA</v>
      </c>
      <c r="C1048" s="60"/>
      <c r="D1048" s="59"/>
      <c r="E1048" s="215"/>
      <c r="F1048" s="203">
        <f>F1096</f>
        <v>0</v>
      </c>
    </row>
    <row r="1049" spans="1:6" ht="15">
      <c r="A1049" s="69" t="s">
        <v>879</v>
      </c>
      <c r="B1049" s="74" t="s">
        <v>861</v>
      </c>
      <c r="C1049" s="60"/>
      <c r="D1049" s="59"/>
      <c r="E1049" s="215"/>
      <c r="F1049" s="203">
        <f>F1107</f>
        <v>0</v>
      </c>
    </row>
    <row r="1050" spans="1:6" ht="15">
      <c r="A1050" s="69"/>
      <c r="B1050" s="74"/>
      <c r="C1050" s="60"/>
      <c r="D1050" s="59"/>
      <c r="E1050" s="215"/>
      <c r="F1050" s="203"/>
    </row>
    <row r="1051" spans="1:6" ht="15">
      <c r="A1051" s="69"/>
      <c r="B1051" s="74" t="s">
        <v>1131</v>
      </c>
      <c r="C1051" s="60"/>
      <c r="D1051" s="59"/>
      <c r="E1051" s="215"/>
      <c r="F1051" s="203">
        <f>SUM(F1046:F1049)</f>
        <v>0</v>
      </c>
    </row>
    <row r="1052" spans="1:6" ht="15">
      <c r="A1052" s="69"/>
      <c r="B1052" s="74"/>
      <c r="C1052" s="60"/>
      <c r="D1052" s="59"/>
      <c r="E1052" s="215"/>
      <c r="F1052" s="203"/>
    </row>
    <row r="1053" spans="1:6" ht="15">
      <c r="A1053" s="69"/>
      <c r="B1053" s="74"/>
      <c r="C1053" s="60"/>
      <c r="D1053" s="59"/>
      <c r="E1053" s="215"/>
      <c r="F1053" s="203"/>
    </row>
    <row r="1054" spans="1:6" ht="15">
      <c r="A1054" s="68" t="s">
        <v>876</v>
      </c>
      <c r="B1054" s="74" t="s">
        <v>1225</v>
      </c>
      <c r="C1054" s="60"/>
      <c r="D1054" s="61"/>
      <c r="E1054" s="205"/>
      <c r="F1054" s="205"/>
    </row>
    <row r="1055" spans="1:6" ht="14.25">
      <c r="A1055" s="69"/>
      <c r="B1055" s="64"/>
      <c r="C1055" s="60"/>
      <c r="D1055" s="61"/>
      <c r="E1055" s="206"/>
      <c r="F1055" s="205"/>
    </row>
    <row r="1056" spans="1:6" ht="99.75">
      <c r="A1056" s="69" t="s">
        <v>880</v>
      </c>
      <c r="B1056" s="65" t="s">
        <v>1231</v>
      </c>
      <c r="C1056" s="60" t="s">
        <v>225</v>
      </c>
      <c r="D1056" s="61">
        <v>1</v>
      </c>
      <c r="E1056" s="206">
        <v>0</v>
      </c>
      <c r="F1056" s="205">
        <f>+E1056*$D1056</f>
        <v>0</v>
      </c>
    </row>
    <row r="1057" spans="1:6" ht="15">
      <c r="A1057" s="68"/>
      <c r="B1057" s="76"/>
      <c r="C1057" s="60"/>
      <c r="D1057" s="61"/>
      <c r="E1057" s="205"/>
      <c r="F1057" s="205"/>
    </row>
    <row r="1058" spans="1:6" ht="287.25">
      <c r="A1058" s="69" t="s">
        <v>881</v>
      </c>
      <c r="B1058" s="65" t="s">
        <v>875</v>
      </c>
      <c r="C1058" s="60" t="s">
        <v>225</v>
      </c>
      <c r="D1058" s="61">
        <v>1</v>
      </c>
      <c r="E1058" s="206">
        <v>0</v>
      </c>
      <c r="F1058" s="205">
        <f>+E1058*$D1058</f>
        <v>0</v>
      </c>
    </row>
    <row r="1059" spans="1:6" ht="14.25">
      <c r="A1059" s="69"/>
      <c r="B1059" s="60"/>
      <c r="C1059" s="60"/>
      <c r="D1059" s="61"/>
      <c r="E1059" s="206"/>
      <c r="F1059" s="205"/>
    </row>
    <row r="1060" spans="1:6" ht="14.25">
      <c r="A1060" s="69" t="s">
        <v>882</v>
      </c>
      <c r="B1060" s="60" t="s">
        <v>1233</v>
      </c>
      <c r="C1060" s="60" t="s">
        <v>225</v>
      </c>
      <c r="D1060" s="61">
        <v>1</v>
      </c>
      <c r="E1060" s="206">
        <v>0</v>
      </c>
      <c r="F1060" s="205">
        <f>+E1060*$D1060</f>
        <v>0</v>
      </c>
    </row>
    <row r="1061" spans="1:6" ht="14.25">
      <c r="A1061" s="69"/>
      <c r="B1061" s="64"/>
      <c r="C1061" s="60"/>
      <c r="D1061" s="61"/>
      <c r="E1061" s="205"/>
      <c r="F1061" s="205"/>
    </row>
    <row r="1062" spans="1:6" ht="71.25">
      <c r="A1062" s="69" t="s">
        <v>883</v>
      </c>
      <c r="B1062" s="64" t="s">
        <v>1237</v>
      </c>
      <c r="C1062" s="60" t="s">
        <v>225</v>
      </c>
      <c r="D1062" s="61">
        <v>1</v>
      </c>
      <c r="E1062" s="206">
        <v>0</v>
      </c>
      <c r="F1062" s="205">
        <f>E1062*D1062</f>
        <v>0</v>
      </c>
    </row>
    <row r="1063" spans="1:6" ht="14.25">
      <c r="A1063" s="69"/>
      <c r="B1063" s="64"/>
      <c r="C1063" s="60"/>
      <c r="D1063" s="99"/>
      <c r="E1063" s="206"/>
      <c r="F1063" s="205"/>
    </row>
    <row r="1064" spans="1:6" ht="114">
      <c r="A1064" s="69" t="s">
        <v>884</v>
      </c>
      <c r="B1064" s="76" t="s">
        <v>1238</v>
      </c>
      <c r="C1064" s="60" t="s">
        <v>225</v>
      </c>
      <c r="D1064" s="102">
        <v>1</v>
      </c>
      <c r="E1064" s="206">
        <v>0</v>
      </c>
      <c r="F1064" s="205">
        <f>E1064*D1064</f>
        <v>0</v>
      </c>
    </row>
    <row r="1065" spans="1:6" ht="15">
      <c r="A1065" s="69"/>
      <c r="B1065" s="74" t="s">
        <v>1239</v>
      </c>
      <c r="C1065" s="60"/>
      <c r="D1065" s="61"/>
      <c r="E1065" s="206"/>
      <c r="F1065" s="207">
        <f>SUM(F1056:F1064)</f>
        <v>0</v>
      </c>
    </row>
    <row r="1066" spans="1:6" ht="14.25">
      <c r="A1066" s="69"/>
      <c r="B1066" s="64"/>
      <c r="C1066" s="60"/>
      <c r="D1066" s="61"/>
      <c r="E1066" s="206"/>
      <c r="F1066" s="205"/>
    </row>
    <row r="1067" spans="1:6" ht="15">
      <c r="A1067" s="68" t="s">
        <v>877</v>
      </c>
      <c r="B1067" s="74" t="s">
        <v>1226</v>
      </c>
      <c r="C1067" s="60"/>
      <c r="D1067" s="61"/>
      <c r="E1067" s="206"/>
      <c r="F1067" s="205"/>
    </row>
    <row r="1068" spans="1:6" ht="14.25">
      <c r="A1068" s="69"/>
      <c r="B1068" s="64"/>
      <c r="C1068" s="60"/>
      <c r="D1068" s="61"/>
      <c r="E1068" s="206"/>
      <c r="F1068" s="205"/>
    </row>
    <row r="1069" spans="1:6" ht="57">
      <c r="A1069" s="69" t="s">
        <v>885</v>
      </c>
      <c r="B1069" s="64" t="s">
        <v>1240</v>
      </c>
      <c r="C1069" s="60" t="s">
        <v>1130</v>
      </c>
      <c r="D1069" s="61">
        <v>12</v>
      </c>
      <c r="E1069" s="206">
        <v>0</v>
      </c>
      <c r="F1069" s="205">
        <f>+E1069*$D1069</f>
        <v>0</v>
      </c>
    </row>
    <row r="1070" spans="1:6" ht="14.25">
      <c r="A1070" s="69"/>
      <c r="B1070" s="64"/>
      <c r="C1070" s="60"/>
      <c r="D1070" s="61"/>
      <c r="E1070" s="206"/>
      <c r="F1070" s="205"/>
    </row>
    <row r="1071" spans="1:6" ht="99.75">
      <c r="A1071" s="69" t="s">
        <v>886</v>
      </c>
      <c r="B1071" s="64" t="s">
        <v>1241</v>
      </c>
      <c r="C1071" s="60" t="s">
        <v>570</v>
      </c>
      <c r="D1071" s="61">
        <v>1413</v>
      </c>
      <c r="E1071" s="206">
        <v>0</v>
      </c>
      <c r="F1071" s="205">
        <f>+E1071*$D1071</f>
        <v>0</v>
      </c>
    </row>
    <row r="1072" spans="1:6" ht="14.25">
      <c r="A1072" s="69"/>
      <c r="B1072" s="64"/>
      <c r="C1072" s="60"/>
      <c r="D1072" s="61"/>
      <c r="E1072" s="206"/>
      <c r="F1072" s="205"/>
    </row>
    <row r="1073" spans="1:6" ht="128.25">
      <c r="A1073" s="69" t="s">
        <v>887</v>
      </c>
      <c r="B1073" s="76" t="s">
        <v>1242</v>
      </c>
      <c r="C1073" s="60" t="s">
        <v>570</v>
      </c>
      <c r="D1073" s="61">
        <v>35</v>
      </c>
      <c r="E1073" s="206">
        <v>0</v>
      </c>
      <c r="F1073" s="205">
        <f>+E1073*$D1073</f>
        <v>0</v>
      </c>
    </row>
    <row r="1074" spans="1:6" ht="14.25">
      <c r="A1074" s="69"/>
      <c r="B1074" s="64"/>
      <c r="C1074" s="60"/>
      <c r="D1074" s="61"/>
      <c r="E1074" s="206"/>
      <c r="F1074" s="205"/>
    </row>
    <row r="1075" spans="1:6" ht="85.5">
      <c r="A1075" s="69" t="s">
        <v>888</v>
      </c>
      <c r="B1075" s="64" t="s">
        <v>633</v>
      </c>
      <c r="C1075" s="60"/>
      <c r="D1075" s="61">
        <v>0.05</v>
      </c>
      <c r="E1075" s="206"/>
      <c r="F1075" s="205">
        <f>SUM(F1069:F1074)*D1075</f>
        <v>0</v>
      </c>
    </row>
    <row r="1076" spans="1:6" ht="15">
      <c r="A1076" s="69"/>
      <c r="B1076" s="74" t="s">
        <v>1244</v>
      </c>
      <c r="C1076" s="60"/>
      <c r="D1076" s="61"/>
      <c r="E1076" s="206"/>
      <c r="F1076" s="207">
        <f>SUM(F1069:F1075)</f>
        <v>0</v>
      </c>
    </row>
    <row r="1077" spans="1:6" ht="14.25">
      <c r="A1077" s="69"/>
      <c r="B1077" s="64"/>
      <c r="C1077" s="60"/>
      <c r="D1077" s="61"/>
      <c r="E1077" s="206"/>
      <c r="F1077" s="205"/>
    </row>
    <row r="1078" spans="1:6" ht="15">
      <c r="A1078" s="68" t="s">
        <v>878</v>
      </c>
      <c r="B1078" s="74" t="s">
        <v>1245</v>
      </c>
      <c r="C1078" s="60"/>
      <c r="D1078" s="61"/>
      <c r="E1078" s="206"/>
      <c r="F1078" s="205"/>
    </row>
    <row r="1079" spans="1:6" ht="57">
      <c r="A1079" s="69" t="s">
        <v>889</v>
      </c>
      <c r="B1079" s="64" t="s">
        <v>862</v>
      </c>
      <c r="C1079" s="60"/>
      <c r="D1079" s="61"/>
      <c r="E1079" s="206"/>
      <c r="F1079" s="205"/>
    </row>
    <row r="1080" spans="1:6" ht="16.5">
      <c r="A1080" s="69"/>
      <c r="B1080" s="64" t="s">
        <v>863</v>
      </c>
      <c r="C1080" s="60" t="s">
        <v>572</v>
      </c>
      <c r="D1080" s="61">
        <v>408</v>
      </c>
      <c r="E1080" s="206">
        <v>0</v>
      </c>
      <c r="F1080" s="205">
        <f>+E1080*$D1080</f>
        <v>0</v>
      </c>
    </row>
    <row r="1081" spans="1:6" ht="16.5">
      <c r="A1081" s="69"/>
      <c r="B1081" s="64" t="s">
        <v>864</v>
      </c>
      <c r="C1081" s="60" t="s">
        <v>572</v>
      </c>
      <c r="D1081" s="61">
        <v>174</v>
      </c>
      <c r="E1081" s="206">
        <v>0</v>
      </c>
      <c r="F1081" s="205">
        <f>+E1081*$D1081</f>
        <v>0</v>
      </c>
    </row>
    <row r="1082" spans="1:6" ht="14.25">
      <c r="A1082" s="69"/>
      <c r="B1082" s="64"/>
      <c r="C1082" s="60"/>
      <c r="D1082" s="61"/>
      <c r="E1082" s="206"/>
      <c r="F1082" s="205"/>
    </row>
    <row r="1083" spans="1:6" ht="57">
      <c r="A1083" s="69" t="s">
        <v>890</v>
      </c>
      <c r="B1083" s="64" t="s">
        <v>1252</v>
      </c>
      <c r="C1083" s="60" t="s">
        <v>570</v>
      </c>
      <c r="D1083" s="61">
        <v>1703</v>
      </c>
      <c r="E1083" s="206">
        <v>0</v>
      </c>
      <c r="F1083" s="205">
        <f>+E1083*$D1083</f>
        <v>0</v>
      </c>
    </row>
    <row r="1084" spans="1:6" ht="14.25">
      <c r="A1084" s="69"/>
      <c r="B1084" s="64"/>
      <c r="C1084" s="60"/>
      <c r="D1084" s="61"/>
      <c r="E1084" s="206"/>
      <c r="F1084" s="205"/>
    </row>
    <row r="1085" spans="1:6" ht="99.75">
      <c r="A1085" s="69" t="s">
        <v>891</v>
      </c>
      <c r="B1085" s="64" t="s">
        <v>865</v>
      </c>
      <c r="C1085" s="60" t="s">
        <v>572</v>
      </c>
      <c r="D1085" s="61">
        <v>354</v>
      </c>
      <c r="E1085" s="206">
        <v>0</v>
      </c>
      <c r="F1085" s="205">
        <f>+E1085*$D1085</f>
        <v>0</v>
      </c>
    </row>
    <row r="1086" spans="1:6" ht="14.25">
      <c r="A1086" s="69"/>
      <c r="B1086" s="64"/>
      <c r="C1086" s="60"/>
      <c r="D1086" s="61"/>
      <c r="E1086" s="206"/>
      <c r="F1086" s="205"/>
    </row>
    <row r="1087" spans="1:6" ht="85.5">
      <c r="A1087" s="69" t="s">
        <v>892</v>
      </c>
      <c r="B1087" s="64" t="s">
        <v>1254</v>
      </c>
      <c r="C1087" s="60" t="s">
        <v>572</v>
      </c>
      <c r="D1087" s="61">
        <v>58</v>
      </c>
      <c r="E1087" s="206">
        <v>0</v>
      </c>
      <c r="F1087" s="205">
        <f>+E1087*$D1087</f>
        <v>0</v>
      </c>
    </row>
    <row r="1088" spans="1:6" ht="14.25">
      <c r="A1088" s="69"/>
      <c r="B1088" s="64"/>
      <c r="C1088" s="60"/>
      <c r="D1088" s="61"/>
      <c r="E1088" s="206"/>
      <c r="F1088" s="205"/>
    </row>
    <row r="1089" spans="1:6" ht="71.25">
      <c r="A1089" s="69" t="s">
        <v>893</v>
      </c>
      <c r="B1089" s="64" t="s">
        <v>866</v>
      </c>
      <c r="C1089" s="60" t="s">
        <v>570</v>
      </c>
      <c r="D1089" s="61">
        <f>D1083</f>
        <v>1703</v>
      </c>
      <c r="E1089" s="206">
        <v>0</v>
      </c>
      <c r="F1089" s="205">
        <f>+E1089*$D1089</f>
        <v>0</v>
      </c>
    </row>
    <row r="1090" spans="1:6" ht="14.25">
      <c r="A1090" s="69"/>
      <c r="B1090" s="64"/>
      <c r="C1090" s="60"/>
      <c r="D1090" s="61"/>
      <c r="E1090" s="206"/>
      <c r="F1090" s="205"/>
    </row>
    <row r="1091" spans="1:6" ht="128.25">
      <c r="A1091" s="69" t="s">
        <v>894</v>
      </c>
      <c r="B1091" s="65" t="s">
        <v>867</v>
      </c>
      <c r="C1091" s="60" t="s">
        <v>572</v>
      </c>
      <c r="D1091" s="61">
        <v>290</v>
      </c>
      <c r="E1091" s="206">
        <v>0</v>
      </c>
      <c r="F1091" s="205">
        <f>+E1091*$D1091</f>
        <v>0</v>
      </c>
    </row>
    <row r="1092" spans="1:6" ht="14.25">
      <c r="A1092" s="69"/>
      <c r="B1092" s="64"/>
      <c r="C1092" s="60"/>
      <c r="D1092" s="61"/>
      <c r="E1092" s="206"/>
      <c r="F1092" s="205"/>
    </row>
    <row r="1093" spans="1:6" ht="42.75">
      <c r="A1093" s="69" t="s">
        <v>895</v>
      </c>
      <c r="B1093" s="64" t="s">
        <v>868</v>
      </c>
      <c r="C1093" s="60" t="s">
        <v>570</v>
      </c>
      <c r="D1093" s="61">
        <f>D1089</f>
        <v>1703</v>
      </c>
      <c r="E1093" s="206">
        <v>0</v>
      </c>
      <c r="F1093" s="205">
        <f>+E1093*$D1093</f>
        <v>0</v>
      </c>
    </row>
    <row r="1094" spans="1:6" ht="14.25">
      <c r="A1094" s="69"/>
      <c r="B1094" s="64"/>
      <c r="C1094" s="60"/>
      <c r="D1094" s="61"/>
      <c r="E1094" s="206"/>
      <c r="F1094" s="205"/>
    </row>
    <row r="1095" spans="1:6" ht="42.75">
      <c r="A1095" s="69" t="s">
        <v>896</v>
      </c>
      <c r="B1095" s="64" t="s">
        <v>869</v>
      </c>
      <c r="C1095" s="60" t="s">
        <v>572</v>
      </c>
      <c r="D1095" s="61">
        <v>36</v>
      </c>
      <c r="E1095" s="206">
        <v>0</v>
      </c>
      <c r="F1095" s="205">
        <f>+E1095*$D1095</f>
        <v>0</v>
      </c>
    </row>
    <row r="1096" spans="1:6" ht="15">
      <c r="A1096" s="69"/>
      <c r="B1096" s="74" t="s">
        <v>1256</v>
      </c>
      <c r="C1096" s="60"/>
      <c r="D1096" s="61"/>
      <c r="E1096" s="206"/>
      <c r="F1096" s="207">
        <f>SUM(F1080:F1095)</f>
        <v>0</v>
      </c>
    </row>
    <row r="1097" spans="1:6" ht="14.25">
      <c r="A1097" s="69"/>
      <c r="B1097" s="64"/>
      <c r="C1097" s="60"/>
      <c r="D1097" s="61"/>
      <c r="E1097" s="206"/>
      <c r="F1097" s="205"/>
    </row>
    <row r="1098" spans="1:6" ht="15">
      <c r="A1098" s="68" t="s">
        <v>879</v>
      </c>
      <c r="B1098" s="74" t="s">
        <v>861</v>
      </c>
      <c r="C1098" s="60"/>
      <c r="D1098" s="61"/>
      <c r="E1098" s="206"/>
      <c r="F1098" s="205"/>
    </row>
    <row r="1099" spans="1:6" ht="14.25">
      <c r="A1099" s="69"/>
      <c r="B1099" s="64"/>
      <c r="C1099" s="60"/>
      <c r="D1099" s="61"/>
      <c r="E1099" s="206"/>
      <c r="F1099" s="205"/>
    </row>
    <row r="1100" spans="1:6" ht="28.5">
      <c r="A1100" s="69" t="s">
        <v>897</v>
      </c>
      <c r="B1100" s="64" t="s">
        <v>870</v>
      </c>
      <c r="C1100" s="60" t="s">
        <v>1130</v>
      </c>
      <c r="D1100" s="61">
        <f>D1069</f>
        <v>12</v>
      </c>
      <c r="E1100" s="206">
        <v>0</v>
      </c>
      <c r="F1100" s="205">
        <f>+E1100*$D1100</f>
        <v>0</v>
      </c>
    </row>
    <row r="1101" spans="1:6" ht="14.25">
      <c r="A1101" s="69"/>
      <c r="B1101" s="64"/>
      <c r="C1101" s="60"/>
      <c r="D1101" s="61"/>
      <c r="E1101" s="206"/>
      <c r="F1101" s="205"/>
    </row>
    <row r="1102" spans="1:6" ht="42.75">
      <c r="A1102" s="69" t="s">
        <v>898</v>
      </c>
      <c r="B1102" s="64" t="s">
        <v>871</v>
      </c>
      <c r="C1102" s="60" t="s">
        <v>570</v>
      </c>
      <c r="D1102" s="61">
        <v>1413</v>
      </c>
      <c r="E1102" s="206">
        <v>0</v>
      </c>
      <c r="F1102" s="205">
        <f>+E1102*$D1102</f>
        <v>0</v>
      </c>
    </row>
    <row r="1103" spans="1:6" ht="14.25">
      <c r="A1103" s="69"/>
      <c r="B1103" s="64"/>
      <c r="C1103" s="60"/>
      <c r="D1103" s="61"/>
      <c r="E1103" s="206"/>
      <c r="F1103" s="205"/>
    </row>
    <row r="1104" spans="1:6" ht="42.75">
      <c r="A1104" s="69" t="s">
        <v>899</v>
      </c>
      <c r="B1104" s="65" t="s">
        <v>872</v>
      </c>
      <c r="C1104" s="60" t="s">
        <v>570</v>
      </c>
      <c r="D1104" s="61">
        <f>D1102</f>
        <v>1413</v>
      </c>
      <c r="E1104" s="206">
        <v>0</v>
      </c>
      <c r="F1104" s="205">
        <f>+E1104*$D1104</f>
        <v>0</v>
      </c>
    </row>
    <row r="1105" spans="1:6" ht="14.25">
      <c r="A1105" s="69"/>
      <c r="B1105" s="64"/>
      <c r="C1105" s="60"/>
      <c r="D1105" s="61"/>
      <c r="E1105" s="206"/>
      <c r="F1105" s="205"/>
    </row>
    <row r="1106" spans="1:6" ht="42.75">
      <c r="A1106" s="69" t="s">
        <v>892</v>
      </c>
      <c r="B1106" s="64" t="s">
        <v>873</v>
      </c>
      <c r="C1106" s="60" t="s">
        <v>570</v>
      </c>
      <c r="D1106" s="61">
        <f>D1104</f>
        <v>1413</v>
      </c>
      <c r="E1106" s="206">
        <v>0</v>
      </c>
      <c r="F1106" s="205">
        <f>+E1106*$D1106</f>
        <v>0</v>
      </c>
    </row>
    <row r="1107" spans="1:6" ht="15">
      <c r="A1107" s="69"/>
      <c r="B1107" s="74" t="s">
        <v>874</v>
      </c>
      <c r="C1107" s="60"/>
      <c r="D1107" s="61"/>
      <c r="E1107" s="206"/>
      <c r="F1107" s="207">
        <f>SUM(F1099:F1106)</f>
        <v>0</v>
      </c>
    </row>
  </sheetData>
  <sheetProtection password="CBB9" sheet="1" objects="1" scenarios="1"/>
  <printOptions/>
  <pageMargins left="0.75" right="0.75" top="1" bottom="1"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107"/>
  <sheetViews>
    <sheetView workbookViewId="0" topLeftCell="A1">
      <selection activeCell="H34" sqref="H34"/>
    </sheetView>
  </sheetViews>
  <sheetFormatPr defaultColWidth="9.00390625" defaultRowHeight="12.75"/>
  <cols>
    <col min="1" max="1" width="9.75390625" style="0" customWidth="1"/>
    <col min="2" max="2" width="38.125" style="0" customWidth="1"/>
    <col min="3" max="3" width="6.00390625" style="0" customWidth="1"/>
    <col min="4" max="4" width="11.625" style="0" customWidth="1"/>
    <col min="5" max="5" width="13.75390625" style="0" customWidth="1"/>
    <col min="6" max="6" width="14.125" style="0" customWidth="1"/>
    <col min="7" max="7" width="9.75390625" style="0" customWidth="1"/>
    <col min="8" max="8" width="16.00390625" style="0" customWidth="1"/>
    <col min="10" max="10" width="12.375" style="0" customWidth="1"/>
  </cols>
  <sheetData>
    <row r="1" spans="1:6" ht="20.25">
      <c r="A1" s="21">
        <v>1</v>
      </c>
      <c r="B1" s="21" t="s">
        <v>1211</v>
      </c>
      <c r="C1" s="9"/>
      <c r="D1" s="2"/>
      <c r="E1" s="2"/>
      <c r="F1" s="197"/>
    </row>
    <row r="2" spans="1:6" ht="12.75">
      <c r="A2" s="3"/>
      <c r="B2" s="4"/>
      <c r="C2" s="5"/>
      <c r="D2" s="6"/>
      <c r="E2" s="6"/>
      <c r="F2" s="6"/>
    </row>
    <row r="3" spans="1:8" ht="15">
      <c r="A3" s="10">
        <v>1</v>
      </c>
      <c r="B3" s="92" t="s">
        <v>1212</v>
      </c>
      <c r="C3" s="5"/>
      <c r="D3" s="6"/>
      <c r="E3" s="6"/>
      <c r="F3" s="42">
        <f>F30</f>
        <v>0</v>
      </c>
      <c r="H3" s="195"/>
    </row>
    <row r="4" spans="1:8" ht="15">
      <c r="A4" s="10">
        <v>2</v>
      </c>
      <c r="B4" s="92" t="s">
        <v>1213</v>
      </c>
      <c r="C4" s="5"/>
      <c r="D4" s="6"/>
      <c r="E4" s="6"/>
      <c r="F4" s="42">
        <f>F145</f>
        <v>0</v>
      </c>
      <c r="H4" s="195"/>
    </row>
    <row r="5" spans="1:8" ht="15">
      <c r="A5" s="10">
        <v>3</v>
      </c>
      <c r="B5" s="92" t="s">
        <v>1214</v>
      </c>
      <c r="C5" s="5"/>
      <c r="D5" s="6"/>
      <c r="E5" s="6"/>
      <c r="F5" s="42">
        <f>F282</f>
        <v>0</v>
      </c>
      <c r="H5" s="195"/>
    </row>
    <row r="6" spans="1:8" ht="15">
      <c r="A6" s="10">
        <v>4</v>
      </c>
      <c r="B6" s="92" t="s">
        <v>1215</v>
      </c>
      <c r="C6" s="5"/>
      <c r="D6" s="6"/>
      <c r="E6" s="6"/>
      <c r="F6" s="42">
        <f>F362</f>
        <v>0</v>
      </c>
      <c r="H6" s="195"/>
    </row>
    <row r="7" spans="1:8" ht="15">
      <c r="A7" s="10">
        <v>5</v>
      </c>
      <c r="B7" s="92" t="s">
        <v>1216</v>
      </c>
      <c r="C7" s="5"/>
      <c r="D7" s="6"/>
      <c r="E7" s="6"/>
      <c r="F7" s="42">
        <f>F435</f>
        <v>0</v>
      </c>
      <c r="H7" s="195"/>
    </row>
    <row r="8" spans="1:8" ht="15">
      <c r="A8" s="10">
        <v>6</v>
      </c>
      <c r="B8" s="92" t="s">
        <v>1217</v>
      </c>
      <c r="C8" s="5"/>
      <c r="D8" s="6"/>
      <c r="E8" s="6"/>
      <c r="F8" s="42">
        <f>F556</f>
        <v>0</v>
      </c>
      <c r="H8" s="195"/>
    </row>
    <row r="9" spans="1:8" ht="15">
      <c r="A9" s="10">
        <v>7</v>
      </c>
      <c r="B9" s="92" t="s">
        <v>1218</v>
      </c>
      <c r="C9" s="5"/>
      <c r="D9" s="6"/>
      <c r="E9" s="6"/>
      <c r="F9" s="42">
        <f>F677</f>
        <v>0</v>
      </c>
      <c r="H9" s="195"/>
    </row>
    <row r="10" spans="1:8" ht="15">
      <c r="A10" s="10">
        <v>8</v>
      </c>
      <c r="B10" s="92" t="s">
        <v>1219</v>
      </c>
      <c r="C10" s="12"/>
      <c r="D10" s="42"/>
      <c r="E10" s="42"/>
      <c r="F10" s="42">
        <f>F753</f>
        <v>0</v>
      </c>
      <c r="H10" s="195"/>
    </row>
    <row r="11" spans="1:8" ht="15">
      <c r="A11" s="10">
        <v>9</v>
      </c>
      <c r="B11" s="92" t="s">
        <v>1220</v>
      </c>
      <c r="C11" s="12"/>
      <c r="D11" s="42"/>
      <c r="E11" s="42"/>
      <c r="F11" s="42">
        <f>F825</f>
        <v>0</v>
      </c>
      <c r="H11" s="195"/>
    </row>
    <row r="12" spans="1:8" ht="15">
      <c r="A12" s="10">
        <v>10</v>
      </c>
      <c r="B12" s="92" t="s">
        <v>1221</v>
      </c>
      <c r="C12" s="12"/>
      <c r="D12" s="42"/>
      <c r="E12" s="42"/>
      <c r="F12" s="42">
        <f>F892</f>
        <v>0</v>
      </c>
      <c r="H12" s="195"/>
    </row>
    <row r="13" spans="1:8" ht="15">
      <c r="A13" s="10">
        <v>11</v>
      </c>
      <c r="B13" s="92" t="s">
        <v>1222</v>
      </c>
      <c r="C13" s="12"/>
      <c r="D13" s="42"/>
      <c r="E13" s="42"/>
      <c r="F13" s="42">
        <f>F985</f>
        <v>0</v>
      </c>
      <c r="H13" s="195"/>
    </row>
    <row r="14" spans="1:8" ht="15">
      <c r="A14" s="10">
        <v>12</v>
      </c>
      <c r="B14" s="92" t="s">
        <v>1223</v>
      </c>
      <c r="C14" s="12"/>
      <c r="D14" s="42"/>
      <c r="E14" s="42"/>
      <c r="F14" s="42">
        <f>F1051</f>
        <v>0</v>
      </c>
      <c r="H14" s="195"/>
    </row>
    <row r="15" spans="1:8" ht="15">
      <c r="A15" s="10"/>
      <c r="B15" s="92" t="s">
        <v>900</v>
      </c>
      <c r="C15" s="12"/>
      <c r="D15" s="42"/>
      <c r="E15" s="42"/>
      <c r="F15" s="42">
        <f>(F3+F4+F5+F6+F7+F8+F9+F10+F11+F12+F13+F14)*0.1</f>
        <v>0</v>
      </c>
      <c r="H15" s="195"/>
    </row>
    <row r="16" spans="1:6" ht="15">
      <c r="A16" s="10"/>
      <c r="B16" s="11"/>
      <c r="C16" s="12"/>
      <c r="D16" s="42"/>
      <c r="E16" s="42"/>
      <c r="F16" s="42"/>
    </row>
    <row r="17" spans="1:6" ht="15.75">
      <c r="A17" s="10"/>
      <c r="B17" s="15" t="s">
        <v>1224</v>
      </c>
      <c r="C17" s="13"/>
      <c r="D17" s="14"/>
      <c r="E17" s="14"/>
      <c r="F17" s="14">
        <f>SUM(F3:F16)</f>
        <v>0</v>
      </c>
    </row>
    <row r="18" spans="1:6" ht="15.75">
      <c r="A18" s="10"/>
      <c r="C18" s="16"/>
      <c r="D18" s="17"/>
      <c r="E18" s="17"/>
      <c r="F18" s="17"/>
    </row>
    <row r="21" spans="1:2" ht="15.75">
      <c r="A21" s="103">
        <v>1</v>
      </c>
      <c r="B21" s="52" t="s">
        <v>1212</v>
      </c>
    </row>
    <row r="22" ht="12.75">
      <c r="A22" s="101"/>
    </row>
    <row r="23" spans="1:6" ht="15">
      <c r="A23" s="69" t="s">
        <v>226</v>
      </c>
      <c r="B23" s="74" t="s">
        <v>1225</v>
      </c>
      <c r="D23" s="58"/>
      <c r="E23" s="58"/>
      <c r="F23" s="70">
        <f>F52</f>
        <v>0</v>
      </c>
    </row>
    <row r="24" spans="1:6" ht="15">
      <c r="A24" s="69" t="s">
        <v>228</v>
      </c>
      <c r="B24" s="74" t="s">
        <v>1226</v>
      </c>
      <c r="D24" s="58"/>
      <c r="E24" s="58"/>
      <c r="F24" s="70">
        <f>F67</f>
        <v>0</v>
      </c>
    </row>
    <row r="25" spans="1:6" ht="15">
      <c r="A25" s="69" t="s">
        <v>229</v>
      </c>
      <c r="B25" s="74" t="str">
        <f>B69</f>
        <v>ZEMELJSKA DELA</v>
      </c>
      <c r="D25" s="58"/>
      <c r="E25" s="58"/>
      <c r="F25" s="70">
        <f>F85</f>
        <v>0</v>
      </c>
    </row>
    <row r="26" spans="1:6" ht="15">
      <c r="A26" s="69" t="s">
        <v>234</v>
      </c>
      <c r="B26" s="74" t="s">
        <v>1227</v>
      </c>
      <c r="D26" s="58"/>
      <c r="E26" s="58"/>
      <c r="F26" s="70">
        <f>F105</f>
        <v>0</v>
      </c>
    </row>
    <row r="27" spans="1:8" ht="15">
      <c r="A27" s="69" t="s">
        <v>235</v>
      </c>
      <c r="B27" s="74" t="s">
        <v>1228</v>
      </c>
      <c r="D27" s="58"/>
      <c r="E27" s="58"/>
      <c r="F27" s="70">
        <f>F124</f>
        <v>0</v>
      </c>
      <c r="H27" s="195"/>
    </row>
    <row r="28" spans="1:8" ht="15">
      <c r="A28" s="69" t="s">
        <v>236</v>
      </c>
      <c r="B28" s="74" t="s">
        <v>1229</v>
      </c>
      <c r="D28" s="58"/>
      <c r="E28" s="58"/>
      <c r="F28" s="70">
        <f>F132</f>
        <v>0</v>
      </c>
      <c r="H28" s="195"/>
    </row>
    <row r="29" spans="1:6" ht="15">
      <c r="A29" s="69"/>
      <c r="B29" s="74"/>
      <c r="D29" s="58"/>
      <c r="E29" s="58"/>
      <c r="F29" s="70"/>
    </row>
    <row r="30" spans="1:8" ht="15">
      <c r="A30" s="69"/>
      <c r="B30" s="74" t="s">
        <v>1131</v>
      </c>
      <c r="D30" s="58"/>
      <c r="E30" s="58"/>
      <c r="F30" s="70">
        <f>SUM(F23:F28)</f>
        <v>0</v>
      </c>
      <c r="H30" s="195"/>
    </row>
    <row r="31" spans="1:6" ht="15">
      <c r="A31" s="69"/>
      <c r="B31" s="74"/>
      <c r="D31" s="58"/>
      <c r="E31" s="58"/>
      <c r="F31" s="58"/>
    </row>
    <row r="32" spans="1:6" ht="15">
      <c r="A32" s="69"/>
      <c r="B32" s="74"/>
      <c r="D32" s="58"/>
      <c r="E32" s="58"/>
      <c r="F32" s="58"/>
    </row>
    <row r="33" spans="1:6" ht="15">
      <c r="A33" s="68" t="s">
        <v>226</v>
      </c>
      <c r="B33" s="74" t="s">
        <v>1225</v>
      </c>
      <c r="C33" s="60"/>
      <c r="D33" s="61"/>
      <c r="E33" s="61"/>
      <c r="F33" s="61"/>
    </row>
    <row r="34" spans="1:6" ht="14.25">
      <c r="A34" s="69"/>
      <c r="B34" s="64"/>
      <c r="C34" s="60"/>
      <c r="D34" s="61"/>
      <c r="E34" s="62"/>
      <c r="F34" s="61"/>
    </row>
    <row r="35" spans="1:6" ht="99.75">
      <c r="A35" s="69" t="s">
        <v>237</v>
      </c>
      <c r="B35" s="148" t="s">
        <v>1231</v>
      </c>
      <c r="C35" s="60" t="s">
        <v>225</v>
      </c>
      <c r="D35" s="61">
        <f>'ZUN.POV.'!D35-'ZUN.P.-UPR.'!D35</f>
        <v>0</v>
      </c>
      <c r="E35" s="62">
        <v>0</v>
      </c>
      <c r="F35" s="61">
        <f>+E35*$D35</f>
        <v>0</v>
      </c>
    </row>
    <row r="36" spans="1:6" ht="15">
      <c r="A36" s="68"/>
      <c r="B36" s="74"/>
      <c r="C36" s="60"/>
      <c r="D36" s="61"/>
      <c r="E36" s="61"/>
      <c r="F36" s="61"/>
    </row>
    <row r="37" spans="1:6" ht="287.25">
      <c r="A37" s="69" t="s">
        <v>238</v>
      </c>
      <c r="B37" s="65" t="s">
        <v>569</v>
      </c>
      <c r="C37" s="60" t="s">
        <v>225</v>
      </c>
      <c r="D37" s="61">
        <f>'ZUN.POV.'!D37-'ZUN.P.-UPR.'!D37</f>
        <v>0</v>
      </c>
      <c r="E37" s="62">
        <v>0</v>
      </c>
      <c r="F37" s="61">
        <f>+E37*$D37</f>
        <v>0</v>
      </c>
    </row>
    <row r="38" spans="1:6" ht="15">
      <c r="A38" s="69"/>
      <c r="B38" s="74"/>
      <c r="C38" s="60"/>
      <c r="D38" s="61"/>
      <c r="E38" s="62"/>
      <c r="F38" s="61"/>
    </row>
    <row r="39" spans="1:6" ht="256.5">
      <c r="A39" s="69" t="s">
        <v>239</v>
      </c>
      <c r="B39" s="76" t="s">
        <v>1232</v>
      </c>
      <c r="C39" s="60" t="s">
        <v>225</v>
      </c>
      <c r="D39" s="61">
        <f>'ZUN.POV.'!D39-'ZUN.P.-UPR.'!D39</f>
        <v>0</v>
      </c>
      <c r="E39" s="62">
        <v>0</v>
      </c>
      <c r="F39" s="61">
        <f>+E39*$D39</f>
        <v>0</v>
      </c>
    </row>
    <row r="40" spans="1:6" ht="14.25">
      <c r="A40" s="69"/>
      <c r="B40" s="76"/>
      <c r="C40" s="60"/>
      <c r="D40" s="61"/>
      <c r="E40" s="61"/>
      <c r="F40" s="61"/>
    </row>
    <row r="41" spans="1:6" ht="156.75">
      <c r="A41" s="69" t="s">
        <v>240</v>
      </c>
      <c r="B41" s="76" t="s">
        <v>1233</v>
      </c>
      <c r="C41" s="60" t="s">
        <v>225</v>
      </c>
      <c r="D41" s="61">
        <f>'ZUN.POV.'!D41-'ZUN.P.-UPR.'!D41</f>
        <v>0</v>
      </c>
      <c r="E41" s="62">
        <v>0</v>
      </c>
      <c r="F41" s="61">
        <f>+E41*$D41</f>
        <v>0</v>
      </c>
    </row>
    <row r="42" spans="1:6" ht="14.25">
      <c r="A42" s="69"/>
      <c r="B42" s="76"/>
      <c r="C42" s="60"/>
      <c r="D42" s="61"/>
      <c r="E42" s="61"/>
      <c r="F42" s="61"/>
    </row>
    <row r="43" spans="1:6" ht="242.25">
      <c r="A43" s="69" t="s">
        <v>241</v>
      </c>
      <c r="B43" s="76" t="s">
        <v>1234</v>
      </c>
      <c r="C43" s="60" t="s">
        <v>225</v>
      </c>
      <c r="D43" s="61">
        <f>'ZUN.POV.'!D43-'ZUN.P.-UPR.'!D43</f>
        <v>0</v>
      </c>
      <c r="E43" s="62">
        <v>0</v>
      </c>
      <c r="F43" s="61">
        <f>+E43*$D43</f>
        <v>0</v>
      </c>
    </row>
    <row r="44" spans="1:6" ht="14.25">
      <c r="A44" s="69"/>
      <c r="B44" s="64"/>
      <c r="C44" s="60"/>
      <c r="D44" s="61"/>
      <c r="E44" s="61"/>
      <c r="F44" s="61"/>
    </row>
    <row r="45" spans="1:6" ht="57">
      <c r="A45" s="69" t="s">
        <v>242</v>
      </c>
      <c r="B45" s="64" t="s">
        <v>1235</v>
      </c>
      <c r="C45" s="60" t="s">
        <v>225</v>
      </c>
      <c r="D45" s="61">
        <f>'ZUN.POV.'!D45-'ZUN.P.-UPR.'!D45</f>
        <v>0</v>
      </c>
      <c r="E45" s="62">
        <v>0</v>
      </c>
      <c r="F45" s="61">
        <f>+E45*$D45</f>
        <v>0</v>
      </c>
    </row>
    <row r="46" spans="1:6" ht="14.25">
      <c r="A46" s="69"/>
      <c r="B46" s="64"/>
      <c r="C46" s="60"/>
      <c r="D46" s="61"/>
      <c r="E46" s="61"/>
      <c r="F46" s="61"/>
    </row>
    <row r="47" spans="1:6" ht="85.5">
      <c r="A47" s="69" t="s">
        <v>243</v>
      </c>
      <c r="B47" s="64" t="s">
        <v>1236</v>
      </c>
      <c r="C47" s="60"/>
      <c r="D47" s="99">
        <v>0.05</v>
      </c>
      <c r="E47" s="61"/>
      <c r="F47" s="61">
        <f>SUM(F35:F45)*D47</f>
        <v>0</v>
      </c>
    </row>
    <row r="48" spans="1:6" ht="14.25">
      <c r="A48" s="69"/>
      <c r="B48" s="64"/>
      <c r="C48" s="60"/>
      <c r="D48" s="99"/>
      <c r="E48" s="61"/>
      <c r="F48" s="61"/>
    </row>
    <row r="49" spans="1:6" ht="71.25">
      <c r="A49" s="69" t="s">
        <v>244</v>
      </c>
      <c r="B49" s="64" t="s">
        <v>1237</v>
      </c>
      <c r="C49" s="60" t="s">
        <v>225</v>
      </c>
      <c r="D49" s="61">
        <f>'ZUN.POV.'!D49-'ZUN.P.-UPR.'!D49</f>
        <v>0</v>
      </c>
      <c r="E49" s="62">
        <v>0</v>
      </c>
      <c r="F49" s="61">
        <f>E49*D49</f>
        <v>0</v>
      </c>
    </row>
    <row r="50" spans="1:6" ht="14.25">
      <c r="A50" s="69"/>
      <c r="B50" s="64"/>
      <c r="C50" s="60"/>
      <c r="D50" s="99"/>
      <c r="E50" s="62"/>
      <c r="F50" s="61"/>
    </row>
    <row r="51" spans="1:6" ht="114">
      <c r="A51" s="69" t="s">
        <v>245</v>
      </c>
      <c r="B51" s="76" t="s">
        <v>1238</v>
      </c>
      <c r="C51" s="60" t="s">
        <v>225</v>
      </c>
      <c r="D51" s="61">
        <f>'ZUN.POV.'!D51-'ZUN.P.-UPR.'!D51</f>
        <v>0</v>
      </c>
      <c r="E51" s="62">
        <v>0</v>
      </c>
      <c r="F51" s="61">
        <f>E51*D51</f>
        <v>0</v>
      </c>
    </row>
    <row r="52" spans="1:6" ht="15">
      <c r="A52" s="69"/>
      <c r="B52" s="76" t="s">
        <v>1239</v>
      </c>
      <c r="C52" s="60"/>
      <c r="D52" s="61"/>
      <c r="E52" s="62"/>
      <c r="F52" s="66">
        <f>SUM(F35:F51)</f>
        <v>0</v>
      </c>
    </row>
    <row r="53" spans="1:6" ht="14.25">
      <c r="A53" s="69"/>
      <c r="B53" s="76"/>
      <c r="C53" s="60"/>
      <c r="D53" s="61"/>
      <c r="E53" s="62"/>
      <c r="F53" s="61"/>
    </row>
    <row r="54" spans="1:6" ht="15">
      <c r="A54" s="68" t="s">
        <v>228</v>
      </c>
      <c r="B54" s="76" t="s">
        <v>1226</v>
      </c>
      <c r="C54" s="60"/>
      <c r="D54" s="61"/>
      <c r="E54" s="62"/>
      <c r="F54" s="61"/>
    </row>
    <row r="55" spans="1:6" ht="14.25">
      <c r="A55" s="69"/>
      <c r="B55" s="64"/>
      <c r="C55" s="60"/>
      <c r="D55" s="61"/>
      <c r="E55" s="62"/>
      <c r="F55" s="61"/>
    </row>
    <row r="56" spans="1:6" ht="57">
      <c r="A56" s="69" t="s">
        <v>246</v>
      </c>
      <c r="B56" s="64" t="s">
        <v>1240</v>
      </c>
      <c r="C56" s="60" t="s">
        <v>1130</v>
      </c>
      <c r="D56" s="61">
        <f>'ZUN.POV.'!D56-'ZUN.P.-UPR.'!D56</f>
        <v>0</v>
      </c>
      <c r="E56" s="62">
        <v>0</v>
      </c>
      <c r="F56" s="61">
        <f>+E56*$D56</f>
        <v>0</v>
      </c>
    </row>
    <row r="57" spans="1:6" ht="14.25">
      <c r="A57" s="69"/>
      <c r="B57" s="64"/>
      <c r="C57" s="60"/>
      <c r="D57" s="61"/>
      <c r="E57" s="62"/>
      <c r="F57" s="61"/>
    </row>
    <row r="58" spans="1:6" ht="99.75">
      <c r="A58" s="69" t="s">
        <v>247</v>
      </c>
      <c r="B58" s="64" t="s">
        <v>1241</v>
      </c>
      <c r="C58" s="60" t="s">
        <v>570</v>
      </c>
      <c r="D58" s="61">
        <f>'ZUN.POV.'!D58-'ZUN.P.-UPR.'!D58</f>
        <v>0</v>
      </c>
      <c r="E58" s="62">
        <v>0</v>
      </c>
      <c r="F58" s="61">
        <f>+E58*$D58</f>
        <v>0</v>
      </c>
    </row>
    <row r="59" spans="1:6" ht="14.25">
      <c r="A59" s="69"/>
      <c r="B59" s="76"/>
      <c r="C59" s="60"/>
      <c r="D59" s="61"/>
      <c r="E59" s="62"/>
      <c r="F59" s="61"/>
    </row>
    <row r="60" spans="1:6" ht="128.25">
      <c r="A60" s="69" t="s">
        <v>248</v>
      </c>
      <c r="B60" s="76" t="s">
        <v>1242</v>
      </c>
      <c r="C60" s="60" t="s">
        <v>570</v>
      </c>
      <c r="D60" s="61">
        <f>'ZUN.POV.'!D60-'ZUN.P.-UPR.'!D60</f>
        <v>0</v>
      </c>
      <c r="E60" s="62">
        <v>0</v>
      </c>
      <c r="F60" s="61">
        <f>+E60*$D60</f>
        <v>0</v>
      </c>
    </row>
    <row r="61" spans="1:6" ht="14.25">
      <c r="A61" s="69"/>
      <c r="B61" s="64"/>
      <c r="C61" s="60"/>
      <c r="D61" s="61"/>
      <c r="E61" s="62"/>
      <c r="F61" s="61"/>
    </row>
    <row r="62" spans="1:6" ht="159">
      <c r="A62" s="69" t="s">
        <v>258</v>
      </c>
      <c r="B62" s="76" t="s">
        <v>571</v>
      </c>
      <c r="C62" s="60" t="s">
        <v>572</v>
      </c>
      <c r="D62" s="61">
        <f>'ZUN.POV.'!D62-'ZUN.P.-UPR.'!D62</f>
        <v>0</v>
      </c>
      <c r="E62" s="62">
        <v>0</v>
      </c>
      <c r="F62" s="61">
        <f>+E62*$D62</f>
        <v>0</v>
      </c>
    </row>
    <row r="63" spans="1:6" ht="14.25">
      <c r="A63" s="69"/>
      <c r="B63" s="64"/>
      <c r="C63" s="60"/>
      <c r="D63" s="61"/>
      <c r="E63" s="62"/>
      <c r="F63" s="61"/>
    </row>
    <row r="64" spans="1:6" ht="73.5">
      <c r="A64" s="69" t="s">
        <v>249</v>
      </c>
      <c r="B64" s="64" t="s">
        <v>573</v>
      </c>
      <c r="C64" s="60" t="s">
        <v>225</v>
      </c>
      <c r="D64" s="61">
        <f>'ZUN.POV.'!D64-'ZUN.P.-UPR.'!D64</f>
        <v>0</v>
      </c>
      <c r="E64" s="62">
        <v>0</v>
      </c>
      <c r="F64" s="61">
        <f>E64*D64</f>
        <v>0</v>
      </c>
    </row>
    <row r="65" spans="1:6" ht="14.25">
      <c r="A65" s="69"/>
      <c r="B65" s="64"/>
      <c r="C65" s="60"/>
      <c r="D65" s="61"/>
      <c r="E65" s="62"/>
      <c r="F65" s="61"/>
    </row>
    <row r="66" spans="1:6" ht="85.5">
      <c r="A66" s="69" t="s">
        <v>257</v>
      </c>
      <c r="B66" s="64" t="s">
        <v>1243</v>
      </c>
      <c r="C66" s="60"/>
      <c r="D66" s="61">
        <v>0.05</v>
      </c>
      <c r="E66" s="62"/>
      <c r="F66" s="61">
        <f>SUM(F56:F64)*D66</f>
        <v>0</v>
      </c>
    </row>
    <row r="67" spans="1:6" ht="15">
      <c r="A67" s="69"/>
      <c r="B67" s="74" t="s">
        <v>1244</v>
      </c>
      <c r="C67" s="60"/>
      <c r="D67" s="61"/>
      <c r="E67" s="62"/>
      <c r="F67" s="66">
        <f>SUM(F56:F66)</f>
        <v>0</v>
      </c>
    </row>
    <row r="68" spans="1:6" ht="14.25">
      <c r="A68" s="69"/>
      <c r="B68" s="64"/>
      <c r="C68" s="60"/>
      <c r="D68" s="61"/>
      <c r="E68" s="62"/>
      <c r="F68" s="61"/>
    </row>
    <row r="69" spans="1:6" ht="15">
      <c r="A69" s="68" t="s">
        <v>229</v>
      </c>
      <c r="B69" s="74" t="s">
        <v>1245</v>
      </c>
      <c r="C69" s="60"/>
      <c r="D69" s="61"/>
      <c r="E69" s="62"/>
      <c r="F69" s="61"/>
    </row>
    <row r="70" spans="1:6" ht="57">
      <c r="A70" s="69" t="s">
        <v>259</v>
      </c>
      <c r="B70" s="64" t="s">
        <v>1246</v>
      </c>
      <c r="C70" s="60"/>
      <c r="D70" s="61"/>
      <c r="E70" s="62"/>
      <c r="F70" s="61"/>
    </row>
    <row r="71" spans="1:6" ht="16.5">
      <c r="A71" s="69"/>
      <c r="B71" s="64" t="s">
        <v>1247</v>
      </c>
      <c r="C71" s="60" t="s">
        <v>572</v>
      </c>
      <c r="D71" s="61">
        <f>'ZUN.POV.'!D71-'ZUN.P.-UPR.'!D71</f>
        <v>0</v>
      </c>
      <c r="E71" s="62">
        <v>0</v>
      </c>
      <c r="F71" s="61">
        <f>+E71*$D71</f>
        <v>0</v>
      </c>
    </row>
    <row r="72" spans="1:6" ht="16.5">
      <c r="A72" s="69"/>
      <c r="B72" s="64" t="s">
        <v>1248</v>
      </c>
      <c r="C72" s="60" t="s">
        <v>572</v>
      </c>
      <c r="D72" s="61">
        <f>'ZUN.POV.'!D72-'ZUN.P.-UPR.'!D72</f>
        <v>0</v>
      </c>
      <c r="E72" s="62">
        <v>0</v>
      </c>
      <c r="F72" s="61">
        <f>+E72*$D72</f>
        <v>0</v>
      </c>
    </row>
    <row r="73" spans="1:6" ht="14.25">
      <c r="A73" s="69"/>
      <c r="B73" s="64"/>
      <c r="C73" s="60"/>
      <c r="D73" s="61">
        <f>'ZUN.POV.'!D73-'ZUN.P.-UPR.'!D73</f>
        <v>0</v>
      </c>
      <c r="E73" s="62"/>
      <c r="F73" s="61"/>
    </row>
    <row r="74" spans="1:6" ht="85.5">
      <c r="A74" s="69" t="s">
        <v>260</v>
      </c>
      <c r="B74" s="64" t="s">
        <v>1249</v>
      </c>
      <c r="C74" s="60"/>
      <c r="D74" s="61"/>
      <c r="E74" s="62"/>
      <c r="F74" s="61"/>
    </row>
    <row r="75" spans="1:6" ht="16.5">
      <c r="A75" s="69"/>
      <c r="B75" s="64" t="s">
        <v>1250</v>
      </c>
      <c r="C75" s="60" t="s">
        <v>572</v>
      </c>
      <c r="D75" s="61">
        <f>'ZUN.POV.'!D75-'ZUN.P.-UPR.'!D75</f>
        <v>0</v>
      </c>
      <c r="E75" s="62">
        <v>0</v>
      </c>
      <c r="F75" s="61">
        <f>+E75*$D75</f>
        <v>0</v>
      </c>
    </row>
    <row r="76" spans="1:6" ht="16.5">
      <c r="A76" s="69"/>
      <c r="B76" s="64" t="s">
        <v>1251</v>
      </c>
      <c r="C76" s="60" t="s">
        <v>572</v>
      </c>
      <c r="D76" s="61">
        <f>'ZUN.POV.'!D76-'ZUN.P.-UPR.'!D76</f>
        <v>0</v>
      </c>
      <c r="E76" s="62">
        <v>0</v>
      </c>
      <c r="F76" s="61">
        <f>+E76*$D76</f>
        <v>0</v>
      </c>
    </row>
    <row r="77" spans="1:6" ht="14.25">
      <c r="A77" s="69"/>
      <c r="B77" s="64"/>
      <c r="C77" s="60"/>
      <c r="D77" s="61"/>
      <c r="E77" s="62"/>
      <c r="F77" s="61"/>
    </row>
    <row r="78" spans="1:6" ht="57">
      <c r="A78" s="69" t="s">
        <v>261</v>
      </c>
      <c r="B78" s="64" t="s">
        <v>1252</v>
      </c>
      <c r="C78" s="60" t="s">
        <v>570</v>
      </c>
      <c r="D78" s="61">
        <f>'ZUN.POV.'!D78-'ZUN.P.-UPR.'!D78</f>
        <v>0</v>
      </c>
      <c r="E78" s="62">
        <v>0</v>
      </c>
      <c r="F78" s="61">
        <f>+E78*$D78</f>
        <v>0</v>
      </c>
    </row>
    <row r="79" spans="1:6" ht="14.25">
      <c r="A79" s="69"/>
      <c r="B79" s="64"/>
      <c r="C79" s="60"/>
      <c r="D79" s="61"/>
      <c r="E79" s="62"/>
      <c r="F79" s="61"/>
    </row>
    <row r="80" spans="1:6" ht="85.5">
      <c r="A80" s="69" t="s">
        <v>262</v>
      </c>
      <c r="B80" s="64" t="s">
        <v>1253</v>
      </c>
      <c r="C80" s="60" t="s">
        <v>572</v>
      </c>
      <c r="D80" s="61">
        <f>'ZUN.POV.'!D80-'ZUN.P.-UPR.'!D80</f>
        <v>0</v>
      </c>
      <c r="E80" s="62">
        <v>0</v>
      </c>
      <c r="F80" s="61">
        <f>+E80*$D80</f>
        <v>0</v>
      </c>
    </row>
    <row r="81" spans="1:6" ht="14.25">
      <c r="A81" s="69"/>
      <c r="B81" s="64"/>
      <c r="C81" s="60"/>
      <c r="D81" s="61"/>
      <c r="E81" s="62"/>
      <c r="F81" s="61"/>
    </row>
    <row r="82" spans="1:6" ht="85.5">
      <c r="A82" s="69" t="s">
        <v>263</v>
      </c>
      <c r="B82" s="64" t="s">
        <v>1254</v>
      </c>
      <c r="C82" s="60" t="s">
        <v>572</v>
      </c>
      <c r="D82" s="61">
        <f>'ZUN.POV.'!D82-'ZUN.P.-UPR.'!D82</f>
        <v>0</v>
      </c>
      <c r="E82" s="62">
        <v>0</v>
      </c>
      <c r="F82" s="61">
        <f>+E82*$D82</f>
        <v>0</v>
      </c>
    </row>
    <row r="83" spans="1:6" ht="14.25">
      <c r="A83" s="69"/>
      <c r="B83" s="64"/>
      <c r="C83" s="60"/>
      <c r="D83" s="61"/>
      <c r="E83" s="62"/>
      <c r="F83" s="61"/>
    </row>
    <row r="84" spans="1:6" ht="85.5">
      <c r="A84" s="69" t="s">
        <v>264</v>
      </c>
      <c r="B84" s="64" t="s">
        <v>1255</v>
      </c>
      <c r="C84" s="60" t="s">
        <v>570</v>
      </c>
      <c r="D84" s="61">
        <f>D78</f>
        <v>0</v>
      </c>
      <c r="E84" s="62">
        <v>0</v>
      </c>
      <c r="F84" s="61">
        <f>+E84*$D84</f>
        <v>0</v>
      </c>
    </row>
    <row r="85" spans="1:6" ht="15">
      <c r="A85" s="69"/>
      <c r="B85" s="74" t="s">
        <v>1256</v>
      </c>
      <c r="C85" s="60"/>
      <c r="D85" s="61"/>
      <c r="E85" s="62"/>
      <c r="F85" s="66">
        <f>SUM(F71:F84)</f>
        <v>0</v>
      </c>
    </row>
    <row r="86" spans="1:6" ht="14.25">
      <c r="A86" s="69"/>
      <c r="B86" s="64"/>
      <c r="C86" s="60"/>
      <c r="D86" s="61"/>
      <c r="E86" s="62"/>
      <c r="F86" s="61"/>
    </row>
    <row r="87" spans="1:6" ht="15">
      <c r="A87" s="68" t="s">
        <v>234</v>
      </c>
      <c r="B87" s="74" t="s">
        <v>1227</v>
      </c>
      <c r="C87" s="60"/>
      <c r="D87" s="61"/>
      <c r="E87" s="62"/>
      <c r="F87" s="61"/>
    </row>
    <row r="88" spans="1:6" ht="14.25">
      <c r="A88" s="69"/>
      <c r="B88" s="64"/>
      <c r="C88" s="60"/>
      <c r="D88" s="61"/>
      <c r="E88" s="62"/>
      <c r="F88" s="61"/>
    </row>
    <row r="89" spans="1:6" ht="42.75">
      <c r="A89" s="69" t="s">
        <v>275</v>
      </c>
      <c r="B89" s="64" t="s">
        <v>1257</v>
      </c>
      <c r="C89" s="60"/>
      <c r="D89" s="61"/>
      <c r="E89" s="62"/>
      <c r="F89" s="61"/>
    </row>
    <row r="90" spans="1:6" ht="228">
      <c r="A90" s="69"/>
      <c r="B90" s="76" t="s">
        <v>1258</v>
      </c>
      <c r="C90" s="60" t="s">
        <v>572</v>
      </c>
      <c r="D90" s="61">
        <f>ROUND(0.15*D78*1.02,1)</f>
        <v>0</v>
      </c>
      <c r="E90" s="62">
        <v>0</v>
      </c>
      <c r="F90" s="61">
        <f>+E90*$D90</f>
        <v>0</v>
      </c>
    </row>
    <row r="91" spans="1:6" ht="14.25">
      <c r="A91" s="69"/>
      <c r="B91" s="64"/>
      <c r="C91" s="60"/>
      <c r="D91" s="61"/>
      <c r="E91" s="62"/>
      <c r="F91" s="61"/>
    </row>
    <row r="92" spans="1:6" ht="128.25">
      <c r="A92" s="69" t="s">
        <v>276</v>
      </c>
      <c r="B92" s="76" t="s">
        <v>1259</v>
      </c>
      <c r="C92" s="60" t="s">
        <v>570</v>
      </c>
      <c r="D92" s="61">
        <f>'ZUN.POV.'!D92-'ZUN.P.-UPR.'!D92</f>
        <v>0</v>
      </c>
      <c r="E92" s="62">
        <v>0</v>
      </c>
      <c r="F92" s="61">
        <f>+E92*$D92</f>
        <v>0</v>
      </c>
    </row>
    <row r="93" spans="1:6" ht="14.25">
      <c r="A93" s="69"/>
      <c r="B93" s="64"/>
      <c r="C93" s="60"/>
      <c r="D93" s="61"/>
      <c r="E93" s="62"/>
      <c r="F93" s="61"/>
    </row>
    <row r="94" spans="1:6" ht="128.25">
      <c r="A94" s="69" t="s">
        <v>277</v>
      </c>
      <c r="B94" s="76" t="s">
        <v>417</v>
      </c>
      <c r="C94" s="60" t="s">
        <v>570</v>
      </c>
      <c r="D94" s="61">
        <f>'ZUN.POV.'!D94-'ZUN.P.-UPR.'!D94</f>
        <v>0</v>
      </c>
      <c r="E94" s="62">
        <v>0</v>
      </c>
      <c r="F94" s="61">
        <f>+E94*$D94</f>
        <v>0</v>
      </c>
    </row>
    <row r="95" spans="1:6" ht="14.25">
      <c r="A95" s="69"/>
      <c r="B95" s="76"/>
      <c r="C95" s="60"/>
      <c r="D95" s="61"/>
      <c r="E95" s="62"/>
      <c r="F95" s="61"/>
    </row>
    <row r="96" spans="1:6" ht="185.25">
      <c r="A96" s="69" t="s">
        <v>278</v>
      </c>
      <c r="B96" s="65" t="s">
        <v>415</v>
      </c>
      <c r="C96" s="60" t="s">
        <v>570</v>
      </c>
      <c r="D96" s="61">
        <f>'ZUN.POV.'!D96-'ZUN.P.-UPR.'!D96</f>
        <v>0</v>
      </c>
      <c r="E96" s="62">
        <v>0</v>
      </c>
      <c r="F96" s="61">
        <f>+E96*$D96</f>
        <v>0</v>
      </c>
    </row>
    <row r="97" spans="1:6" ht="14.25">
      <c r="A97" s="69"/>
      <c r="B97" s="76"/>
      <c r="C97" s="60"/>
      <c r="D97" s="61"/>
      <c r="E97" s="62"/>
      <c r="F97" s="61"/>
    </row>
    <row r="98" spans="1:6" ht="173.25">
      <c r="A98" s="69" t="s">
        <v>279</v>
      </c>
      <c r="B98" s="76" t="s">
        <v>416</v>
      </c>
      <c r="C98" s="60" t="s">
        <v>225</v>
      </c>
      <c r="D98" s="61">
        <f>'ZUN.POV.'!D98-'ZUN.P.-UPR.'!D98</f>
        <v>0</v>
      </c>
      <c r="E98" s="62">
        <v>0</v>
      </c>
      <c r="F98" s="61">
        <f>+E98*$D98</f>
        <v>0</v>
      </c>
    </row>
    <row r="99" spans="1:6" ht="14.25">
      <c r="A99" s="69"/>
      <c r="B99" s="64"/>
      <c r="C99" s="60"/>
      <c r="D99" s="61"/>
      <c r="E99" s="62"/>
      <c r="F99" s="61"/>
    </row>
    <row r="100" spans="1:6" ht="99.75">
      <c r="A100" s="69" t="s">
        <v>280</v>
      </c>
      <c r="B100" s="64" t="s">
        <v>418</v>
      </c>
      <c r="C100" s="60" t="s">
        <v>570</v>
      </c>
      <c r="D100" s="61">
        <f>'ZUN.POV.'!D100-'ZUN.P.-UPR.'!D100</f>
        <v>0</v>
      </c>
      <c r="E100" s="62">
        <v>0</v>
      </c>
      <c r="F100" s="61">
        <f>+E100*$D100</f>
        <v>0</v>
      </c>
    </row>
    <row r="101" spans="1:6" ht="14.25">
      <c r="A101" s="69"/>
      <c r="B101" s="64"/>
      <c r="C101" s="60"/>
      <c r="D101" s="61"/>
      <c r="E101" s="62"/>
      <c r="F101" s="61"/>
    </row>
    <row r="102" spans="1:6" ht="28.5">
      <c r="A102" s="69" t="s">
        <v>281</v>
      </c>
      <c r="B102" s="64" t="s">
        <v>1263</v>
      </c>
      <c r="C102" s="60" t="s">
        <v>1130</v>
      </c>
      <c r="D102" s="61">
        <f>'ZUN.POV.'!D102-'ZUN.P.-UPR.'!D102</f>
        <v>0</v>
      </c>
      <c r="E102" s="62">
        <v>0</v>
      </c>
      <c r="F102" s="61">
        <f>+E102*$D102</f>
        <v>0</v>
      </c>
    </row>
    <row r="103" spans="1:6" ht="14.25">
      <c r="A103" s="69"/>
      <c r="B103" s="76"/>
      <c r="C103" s="60"/>
      <c r="D103" s="61"/>
      <c r="E103" s="62"/>
      <c r="F103" s="61"/>
    </row>
    <row r="104" spans="1:6" ht="128.25">
      <c r="A104" s="69" t="s">
        <v>282</v>
      </c>
      <c r="B104" s="76" t="s">
        <v>559</v>
      </c>
      <c r="C104" s="60" t="s">
        <v>570</v>
      </c>
      <c r="D104" s="61">
        <f>'ZUN.POV.'!D104-'ZUN.P.-UPR.'!D104</f>
        <v>0</v>
      </c>
      <c r="E104" s="62">
        <v>0</v>
      </c>
      <c r="F104" s="61">
        <f>+E104*$D104</f>
        <v>0</v>
      </c>
    </row>
    <row r="105" spans="1:6" ht="15">
      <c r="A105" s="69"/>
      <c r="B105" s="74" t="s">
        <v>1227</v>
      </c>
      <c r="C105" s="60"/>
      <c r="D105" s="61"/>
      <c r="E105" s="62"/>
      <c r="F105" s="66">
        <f>SUM(F88:F104)</f>
        <v>0</v>
      </c>
    </row>
    <row r="106" spans="1:6" ht="15">
      <c r="A106" s="69"/>
      <c r="B106" s="74"/>
      <c r="C106" s="60"/>
      <c r="D106" s="61"/>
      <c r="E106" s="62"/>
      <c r="F106" s="66"/>
    </row>
    <row r="107" spans="1:6" ht="15">
      <c r="A107" s="68" t="s">
        <v>235</v>
      </c>
      <c r="B107" s="74" t="s">
        <v>1228</v>
      </c>
      <c r="C107" s="60"/>
      <c r="D107" s="61"/>
      <c r="E107" s="62"/>
      <c r="F107" s="66"/>
    </row>
    <row r="108" spans="1:6" ht="15">
      <c r="A108" s="69"/>
      <c r="B108" s="74"/>
      <c r="C108" s="60"/>
      <c r="D108" s="61"/>
      <c r="E108" s="62"/>
      <c r="F108" s="66"/>
    </row>
    <row r="109" spans="1:6" ht="28.5">
      <c r="A109" s="69" t="s">
        <v>283</v>
      </c>
      <c r="B109" s="64" t="s">
        <v>560</v>
      </c>
      <c r="C109" s="60" t="s">
        <v>224</v>
      </c>
      <c r="D109" s="61">
        <f>'ZUN.POV.'!D109-'ZUN.P.-UPR.'!D109</f>
        <v>6</v>
      </c>
      <c r="E109" s="62">
        <v>0</v>
      </c>
      <c r="F109" s="61">
        <f>+E109*$D109</f>
        <v>0</v>
      </c>
    </row>
    <row r="110" spans="1:6" ht="15">
      <c r="A110" s="69"/>
      <c r="B110" s="74"/>
      <c r="C110" s="60"/>
      <c r="D110" s="61"/>
      <c r="E110" s="62"/>
      <c r="F110" s="61"/>
    </row>
    <row r="111" spans="1:6" ht="57">
      <c r="A111" s="69" t="s">
        <v>284</v>
      </c>
      <c r="B111" s="64" t="s">
        <v>561</v>
      </c>
      <c r="C111" s="72" t="s">
        <v>570</v>
      </c>
      <c r="D111" s="61">
        <f>'ZUN.POV.'!D111-'ZUN.P.-UPR.'!D111</f>
        <v>4.6</v>
      </c>
      <c r="E111" s="62">
        <v>0</v>
      </c>
      <c r="F111" s="61">
        <f>+E111*$D111</f>
        <v>0</v>
      </c>
    </row>
    <row r="112" spans="1:6" ht="14.25">
      <c r="A112" s="69"/>
      <c r="B112" s="64"/>
      <c r="C112" s="60"/>
      <c r="D112" s="61"/>
      <c r="E112" s="62"/>
      <c r="F112" s="61"/>
    </row>
    <row r="113" spans="1:6" ht="71.25">
      <c r="A113" s="69" t="s">
        <v>285</v>
      </c>
      <c r="B113" s="64" t="s">
        <v>562</v>
      </c>
      <c r="C113" s="72" t="s">
        <v>570</v>
      </c>
      <c r="D113" s="61">
        <f>'ZUN.POV.'!D113-'ZUN.P.-UPR.'!D113</f>
        <v>17.5</v>
      </c>
      <c r="E113" s="62">
        <v>0</v>
      </c>
      <c r="F113" s="61">
        <f>+E113*$D113</f>
        <v>0</v>
      </c>
    </row>
    <row r="114" spans="1:6" ht="15">
      <c r="A114" s="69"/>
      <c r="B114" s="74"/>
      <c r="C114" s="60"/>
      <c r="D114" s="61"/>
      <c r="E114" s="62"/>
      <c r="F114" s="61"/>
    </row>
    <row r="115" spans="1:6" ht="45">
      <c r="A115" s="69" t="s">
        <v>286</v>
      </c>
      <c r="B115" s="64" t="s">
        <v>574</v>
      </c>
      <c r="C115" s="72" t="s">
        <v>572</v>
      </c>
      <c r="D115" s="61">
        <f>'ZUN.POV.'!D115-'ZUN.P.-UPR.'!D115</f>
        <v>0.9</v>
      </c>
      <c r="E115" s="62">
        <v>0</v>
      </c>
      <c r="F115" s="61">
        <f>+E115*$D115</f>
        <v>0</v>
      </c>
    </row>
    <row r="116" spans="1:6" ht="14.25">
      <c r="A116" s="69"/>
      <c r="B116" s="64"/>
      <c r="C116" s="60"/>
      <c r="D116" s="61"/>
      <c r="E116" s="62"/>
      <c r="F116" s="61"/>
    </row>
    <row r="117" spans="1:6" ht="45">
      <c r="A117" s="69" t="s">
        <v>287</v>
      </c>
      <c r="B117" s="64" t="s">
        <v>575</v>
      </c>
      <c r="C117" s="72" t="s">
        <v>572</v>
      </c>
      <c r="D117" s="61">
        <f>'ZUN.POV.'!D117-'ZUN.P.-UPR.'!D117</f>
        <v>2</v>
      </c>
      <c r="E117" s="62">
        <v>0</v>
      </c>
      <c r="F117" s="61">
        <f>+E117*$D117</f>
        <v>0</v>
      </c>
    </row>
    <row r="118" spans="1:6" ht="14.25">
      <c r="A118" s="69"/>
      <c r="B118" s="64"/>
      <c r="C118" s="60"/>
      <c r="D118" s="61"/>
      <c r="E118" s="62"/>
      <c r="F118" s="61"/>
    </row>
    <row r="119" spans="1:6" ht="45">
      <c r="A119" s="69" t="s">
        <v>288</v>
      </c>
      <c r="B119" s="64" t="s">
        <v>576</v>
      </c>
      <c r="C119" s="72" t="s">
        <v>572</v>
      </c>
      <c r="D119" s="61">
        <f>'ZUN.POV.'!D119-'ZUN.P.-UPR.'!D119</f>
        <v>1.8</v>
      </c>
      <c r="E119" s="62">
        <v>0</v>
      </c>
      <c r="F119" s="61">
        <f>+E119*$D119</f>
        <v>0</v>
      </c>
    </row>
    <row r="120" spans="1:6" ht="14.25">
      <c r="A120" s="69"/>
      <c r="B120" s="64"/>
      <c r="C120" s="60"/>
      <c r="D120" s="61"/>
      <c r="E120" s="62"/>
      <c r="F120" s="61"/>
    </row>
    <row r="121" spans="1:6" ht="28.5">
      <c r="A121" s="69" t="s">
        <v>289</v>
      </c>
      <c r="B121" s="64" t="s">
        <v>563</v>
      </c>
      <c r="C121" s="60" t="s">
        <v>564</v>
      </c>
      <c r="D121" s="61">
        <f>'ZUN.POV.'!D121-'ZUN.P.-UPR.'!D121</f>
        <v>230</v>
      </c>
      <c r="E121" s="62">
        <v>0</v>
      </c>
      <c r="F121" s="61">
        <f>+E121*$D121</f>
        <v>0</v>
      </c>
    </row>
    <row r="122" spans="1:6" ht="14.25">
      <c r="A122" s="69"/>
      <c r="B122" s="64"/>
      <c r="C122" s="60"/>
      <c r="D122" s="61"/>
      <c r="E122" s="62"/>
      <c r="F122" s="61"/>
    </row>
    <row r="123" spans="1:6" ht="85.5">
      <c r="A123" s="69" t="s">
        <v>290</v>
      </c>
      <c r="B123" s="64" t="s">
        <v>565</v>
      </c>
      <c r="C123" s="60" t="s">
        <v>572</v>
      </c>
      <c r="D123" s="61">
        <f>'ZUN.POV.'!D123-'ZUN.P.-UPR.'!D123</f>
        <v>1.3</v>
      </c>
      <c r="E123" s="62">
        <v>0</v>
      </c>
      <c r="F123" s="61">
        <f>+E123*$D123</f>
        <v>0</v>
      </c>
    </row>
    <row r="124" spans="1:6" ht="30">
      <c r="A124" s="69"/>
      <c r="B124" s="74" t="s">
        <v>566</v>
      </c>
      <c r="C124" s="60"/>
      <c r="D124" s="61"/>
      <c r="E124" s="62"/>
      <c r="F124" s="66">
        <f>SUM(F109:F123)</f>
        <v>0</v>
      </c>
    </row>
    <row r="125" spans="1:6" ht="15">
      <c r="A125" s="69"/>
      <c r="B125" s="74"/>
      <c r="C125" s="60"/>
      <c r="D125" s="61"/>
      <c r="E125" s="62"/>
      <c r="F125" s="61"/>
    </row>
    <row r="126" spans="1:6" ht="15">
      <c r="A126" s="68" t="s">
        <v>236</v>
      </c>
      <c r="B126" s="74" t="s">
        <v>1229</v>
      </c>
      <c r="C126" s="60"/>
      <c r="D126" s="61"/>
      <c r="E126" s="62"/>
      <c r="F126" s="61"/>
    </row>
    <row r="127" spans="1:6" ht="14.25">
      <c r="A127" s="69"/>
      <c r="B127" s="71"/>
      <c r="C127" s="60"/>
      <c r="D127" s="61"/>
      <c r="E127" s="62"/>
      <c r="F127" s="61"/>
    </row>
    <row r="128" spans="1:6" ht="28.5">
      <c r="A128" s="69" t="s">
        <v>222</v>
      </c>
      <c r="B128" s="64" t="s">
        <v>567</v>
      </c>
      <c r="C128" s="60" t="s">
        <v>224</v>
      </c>
      <c r="D128" s="61">
        <f>'ZUN.POV.'!D128-'ZUN.P.-UPR.'!D128</f>
        <v>1</v>
      </c>
      <c r="E128" s="62">
        <v>0</v>
      </c>
      <c r="F128" s="61">
        <f>+E128*$D128</f>
        <v>0</v>
      </c>
    </row>
    <row r="129" spans="1:6" ht="14.25">
      <c r="A129" s="69"/>
      <c r="B129" s="71"/>
      <c r="C129" s="60"/>
      <c r="D129" s="61"/>
      <c r="E129" s="62"/>
      <c r="F129" s="61"/>
    </row>
    <row r="130" spans="1:6" ht="250.5" customHeight="1">
      <c r="A130" s="69" t="s">
        <v>223</v>
      </c>
      <c r="B130" s="65" t="s">
        <v>413</v>
      </c>
      <c r="C130" s="60" t="s">
        <v>1130</v>
      </c>
      <c r="D130" s="61">
        <f>'ZUN.POV.'!D130-'ZUN.P.-UPR.'!D130</f>
        <v>6</v>
      </c>
      <c r="E130" s="62">
        <v>0</v>
      </c>
      <c r="F130" s="61">
        <f>+E130*$D130</f>
        <v>0</v>
      </c>
    </row>
    <row r="131" spans="1:6" ht="14.25">
      <c r="A131" s="69"/>
      <c r="B131" s="64"/>
      <c r="C131" s="60"/>
      <c r="D131" s="61"/>
      <c r="E131" s="62"/>
      <c r="F131" s="61"/>
    </row>
    <row r="132" spans="1:6" ht="15">
      <c r="A132" s="69"/>
      <c r="B132" s="74" t="s">
        <v>568</v>
      </c>
      <c r="C132" s="60"/>
      <c r="D132" s="61"/>
      <c r="E132" s="61"/>
      <c r="F132" s="66">
        <f>SUM(F127:F131)</f>
        <v>0</v>
      </c>
    </row>
    <row r="136" spans="1:2" ht="15.75">
      <c r="A136" s="103">
        <v>2</v>
      </c>
      <c r="B136" s="52" t="s">
        <v>1213</v>
      </c>
    </row>
    <row r="138" spans="1:6" ht="15">
      <c r="A138" s="105" t="s">
        <v>1132</v>
      </c>
      <c r="B138" s="74" t="s">
        <v>1225</v>
      </c>
      <c r="C138" s="104"/>
      <c r="D138" s="58"/>
      <c r="E138" s="58"/>
      <c r="F138" s="58">
        <f>F167</f>
        <v>0</v>
      </c>
    </row>
    <row r="139" spans="1:6" ht="15">
      <c r="A139" s="105" t="s">
        <v>592</v>
      </c>
      <c r="B139" s="74" t="s">
        <v>1226</v>
      </c>
      <c r="C139" s="104"/>
      <c r="D139" s="58"/>
      <c r="E139" s="58"/>
      <c r="F139" s="58">
        <f>F185</f>
        <v>0</v>
      </c>
    </row>
    <row r="140" spans="1:6" ht="15">
      <c r="A140" s="105" t="s">
        <v>593</v>
      </c>
      <c r="B140" s="74" t="str">
        <f>B187</f>
        <v>ZEMELJSKA DELA</v>
      </c>
      <c r="C140" s="104"/>
      <c r="D140" s="58"/>
      <c r="E140" s="58"/>
      <c r="F140" s="58">
        <f>F200</f>
        <v>0</v>
      </c>
    </row>
    <row r="141" spans="1:6" ht="15">
      <c r="A141" s="105" t="s">
        <v>594</v>
      </c>
      <c r="B141" s="74" t="s">
        <v>1227</v>
      </c>
      <c r="C141" s="104"/>
      <c r="D141" s="58"/>
      <c r="E141" s="58"/>
      <c r="F141" s="58">
        <f>F221</f>
        <v>0</v>
      </c>
    </row>
    <row r="142" spans="1:6" ht="15">
      <c r="A142" s="105" t="s">
        <v>595</v>
      </c>
      <c r="B142" s="74" t="s">
        <v>1228</v>
      </c>
      <c r="C142" s="104"/>
      <c r="D142" s="58"/>
      <c r="E142" s="58"/>
      <c r="F142" s="58">
        <f>F253</f>
        <v>0</v>
      </c>
    </row>
    <row r="143" spans="1:6" ht="15">
      <c r="A143" s="105" t="s">
        <v>596</v>
      </c>
      <c r="B143" s="74" t="s">
        <v>1229</v>
      </c>
      <c r="C143" s="104"/>
      <c r="D143" s="58"/>
      <c r="E143" s="58"/>
      <c r="F143" s="58">
        <f>F267</f>
        <v>0</v>
      </c>
    </row>
    <row r="144" spans="1:6" ht="15">
      <c r="A144" s="98"/>
      <c r="B144" s="74"/>
      <c r="C144" s="104"/>
      <c r="D144" s="58"/>
      <c r="E144" s="58"/>
      <c r="F144" s="58"/>
    </row>
    <row r="145" spans="1:6" ht="15">
      <c r="A145" s="98"/>
      <c r="B145" s="74" t="s">
        <v>1131</v>
      </c>
      <c r="C145" s="104"/>
      <c r="D145" s="58"/>
      <c r="E145" s="58"/>
      <c r="F145" s="58">
        <f>SUM(F138:F144)</f>
        <v>0</v>
      </c>
    </row>
    <row r="146" spans="1:6" ht="15">
      <c r="A146" s="98"/>
      <c r="B146" s="74"/>
      <c r="C146" s="104"/>
      <c r="D146" s="58"/>
      <c r="E146" s="58"/>
      <c r="F146" s="58"/>
    </row>
    <row r="147" spans="1:6" ht="15">
      <c r="A147" s="68" t="s">
        <v>1132</v>
      </c>
      <c r="B147" s="74" t="s">
        <v>1225</v>
      </c>
      <c r="C147" s="60"/>
      <c r="D147" s="61"/>
      <c r="E147" s="61"/>
      <c r="F147" s="61"/>
    </row>
    <row r="148" spans="1:6" ht="14.25">
      <c r="A148" s="69"/>
      <c r="B148" s="64"/>
      <c r="C148" s="60"/>
      <c r="D148" s="61"/>
      <c r="E148" s="62"/>
      <c r="F148" s="61"/>
    </row>
    <row r="149" spans="1:6" ht="99.75">
      <c r="A149" s="69" t="s">
        <v>1133</v>
      </c>
      <c r="B149" s="65" t="s">
        <v>1231</v>
      </c>
      <c r="C149" s="60" t="s">
        <v>225</v>
      </c>
      <c r="D149" s="61">
        <f>'ZUN.POV.'!D149-'ZUN.P.-UPR.'!D149</f>
        <v>0</v>
      </c>
      <c r="E149" s="62">
        <v>0</v>
      </c>
      <c r="F149" s="61">
        <f>+E149*$D149</f>
        <v>0</v>
      </c>
    </row>
    <row r="150" spans="1:6" ht="15">
      <c r="A150" s="69"/>
      <c r="B150" s="74"/>
      <c r="C150" s="60"/>
      <c r="D150" s="61"/>
      <c r="E150" s="61"/>
      <c r="F150" s="61"/>
    </row>
    <row r="151" spans="1:6" ht="287.25">
      <c r="A151" s="69" t="s">
        <v>1134</v>
      </c>
      <c r="B151" s="65" t="s">
        <v>588</v>
      </c>
      <c r="C151" s="60" t="s">
        <v>225</v>
      </c>
      <c r="D151" s="61">
        <f>'ZUN.POV.'!D151-'ZUN.P.-UPR.'!D151</f>
        <v>0</v>
      </c>
      <c r="E151" s="62">
        <v>0</v>
      </c>
      <c r="F151" s="61">
        <f>+E151*$D151</f>
        <v>0</v>
      </c>
    </row>
    <row r="152" spans="1:6" ht="15">
      <c r="A152" s="69"/>
      <c r="B152" s="74"/>
      <c r="C152" s="60"/>
      <c r="D152" s="61"/>
      <c r="E152" s="62"/>
      <c r="F152" s="61"/>
    </row>
    <row r="153" spans="1:6" ht="256.5">
      <c r="A153" s="69" t="s">
        <v>1135</v>
      </c>
      <c r="B153" s="76" t="s">
        <v>1232</v>
      </c>
      <c r="C153" s="60" t="s">
        <v>225</v>
      </c>
      <c r="D153" s="61">
        <f>'ZUN.POV.'!D153-'ZUN.P.-UPR.'!D153</f>
        <v>0</v>
      </c>
      <c r="E153" s="62">
        <v>0</v>
      </c>
      <c r="F153" s="61">
        <f>+E153*$D153</f>
        <v>0</v>
      </c>
    </row>
    <row r="154" spans="1:6" ht="15">
      <c r="A154" s="69"/>
      <c r="B154" s="74"/>
      <c r="C154" s="60"/>
      <c r="D154" s="61"/>
      <c r="E154" s="61"/>
      <c r="F154" s="61"/>
    </row>
    <row r="155" spans="1:6" ht="156.75">
      <c r="A155" s="69" t="s">
        <v>1136</v>
      </c>
      <c r="B155" s="76" t="s">
        <v>1233</v>
      </c>
      <c r="C155" s="60" t="s">
        <v>225</v>
      </c>
      <c r="D155" s="61">
        <f>'ZUN.POV.'!D155-'ZUN.P.-UPR.'!D155</f>
        <v>0</v>
      </c>
      <c r="E155" s="62">
        <v>0</v>
      </c>
      <c r="F155" s="61">
        <f>+E155*$D155</f>
        <v>0</v>
      </c>
    </row>
    <row r="156" spans="1:6" ht="14.25">
      <c r="A156" s="69"/>
      <c r="B156" s="64"/>
      <c r="C156" s="60"/>
      <c r="D156" s="61"/>
      <c r="E156" s="61"/>
      <c r="F156" s="61"/>
    </row>
    <row r="157" spans="1:6" ht="242.25">
      <c r="A157" s="69" t="s">
        <v>1137</v>
      </c>
      <c r="B157" s="76" t="s">
        <v>1234</v>
      </c>
      <c r="C157" s="60" t="s">
        <v>225</v>
      </c>
      <c r="D157" s="61">
        <f>'ZUN.POV.'!D157-'ZUN.P.-UPR.'!D157</f>
        <v>0</v>
      </c>
      <c r="E157" s="62">
        <v>0</v>
      </c>
      <c r="F157" s="61">
        <f>+E157*$D157</f>
        <v>0</v>
      </c>
    </row>
    <row r="158" spans="1:6" ht="14.25">
      <c r="A158" s="69"/>
      <c r="B158" s="64"/>
      <c r="C158" s="60"/>
      <c r="D158" s="61"/>
      <c r="E158" s="61"/>
      <c r="F158" s="61"/>
    </row>
    <row r="159" spans="1:6" ht="57">
      <c r="A159" s="69" t="s">
        <v>1138</v>
      </c>
      <c r="B159" s="64" t="s">
        <v>1235</v>
      </c>
      <c r="C159" s="60" t="s">
        <v>225</v>
      </c>
      <c r="D159" s="61">
        <f>'ZUN.POV.'!D159-'ZUN.P.-UPR.'!D159</f>
        <v>0</v>
      </c>
      <c r="E159" s="62">
        <v>0</v>
      </c>
      <c r="F159" s="61">
        <f>+E159*$D159</f>
        <v>0</v>
      </c>
    </row>
    <row r="160" spans="1:6" ht="14.25">
      <c r="A160" s="69"/>
      <c r="B160" s="64"/>
      <c r="C160" s="60"/>
      <c r="D160" s="61"/>
      <c r="E160" s="61"/>
      <c r="F160" s="61"/>
    </row>
    <row r="161" spans="1:6" ht="85.5">
      <c r="A161" s="69" t="s">
        <v>1139</v>
      </c>
      <c r="B161" s="64" t="s">
        <v>1236</v>
      </c>
      <c r="C161" s="60"/>
      <c r="D161" s="99">
        <v>0.05</v>
      </c>
      <c r="E161" s="61"/>
      <c r="F161" s="61">
        <f>SUM(F149:F159)*D161</f>
        <v>0</v>
      </c>
    </row>
    <row r="162" spans="1:6" ht="14.25">
      <c r="A162" s="69"/>
      <c r="B162" s="64"/>
      <c r="C162" s="60"/>
      <c r="D162" s="99"/>
      <c r="E162" s="61"/>
      <c r="F162" s="61"/>
    </row>
    <row r="163" spans="1:6" ht="71.25">
      <c r="A163" s="69" t="s">
        <v>1140</v>
      </c>
      <c r="B163" s="64" t="s">
        <v>1237</v>
      </c>
      <c r="C163" s="60" t="s">
        <v>225</v>
      </c>
      <c r="D163" s="61">
        <f>'ZUN.POV.'!D163-'ZUN.P.-UPR.'!D163</f>
        <v>0</v>
      </c>
      <c r="E163" s="62">
        <v>0</v>
      </c>
      <c r="F163" s="61">
        <f>E163*D163</f>
        <v>0</v>
      </c>
    </row>
    <row r="164" spans="1:6" ht="14.25">
      <c r="A164" s="69"/>
      <c r="B164" s="64"/>
      <c r="C164" s="60"/>
      <c r="D164" s="99"/>
      <c r="E164" s="62"/>
      <c r="F164" s="61"/>
    </row>
    <row r="165" spans="1:6" ht="114">
      <c r="A165" s="69" t="s">
        <v>1141</v>
      </c>
      <c r="B165" s="76" t="s">
        <v>1238</v>
      </c>
      <c r="C165" s="60" t="s">
        <v>225</v>
      </c>
      <c r="D165" s="61">
        <f>'ZUN.POV.'!D165-'ZUN.P.-UPR.'!D165</f>
        <v>0</v>
      </c>
      <c r="E165" s="62">
        <v>0</v>
      </c>
      <c r="F165" s="61">
        <f>E165*D165</f>
        <v>0</v>
      </c>
    </row>
    <row r="166" spans="1:6" ht="14.25">
      <c r="A166" s="69"/>
      <c r="B166" s="76"/>
      <c r="C166" s="60"/>
      <c r="D166" s="102"/>
      <c r="E166" s="62"/>
      <c r="F166" s="61"/>
    </row>
    <row r="167" spans="1:6" ht="15">
      <c r="A167" s="69"/>
      <c r="B167" s="74" t="s">
        <v>1239</v>
      </c>
      <c r="C167" s="60"/>
      <c r="D167" s="61"/>
      <c r="E167" s="62"/>
      <c r="F167" s="66">
        <f>SUM(F149:F165)</f>
        <v>0</v>
      </c>
    </row>
    <row r="168" spans="1:6" ht="14.25">
      <c r="A168" s="69"/>
      <c r="B168" s="64"/>
      <c r="C168" s="60"/>
      <c r="D168" s="61"/>
      <c r="E168" s="62"/>
      <c r="F168" s="61"/>
    </row>
    <row r="169" spans="1:6" ht="15">
      <c r="A169" s="68" t="s">
        <v>592</v>
      </c>
      <c r="B169" s="74" t="s">
        <v>1226</v>
      </c>
      <c r="C169" s="60"/>
      <c r="D169" s="61"/>
      <c r="E169" s="62"/>
      <c r="F169" s="61"/>
    </row>
    <row r="170" spans="1:6" ht="14.25">
      <c r="A170" s="69"/>
      <c r="B170" s="64"/>
      <c r="C170" s="60"/>
      <c r="D170" s="61"/>
      <c r="E170" s="62"/>
      <c r="F170" s="61"/>
    </row>
    <row r="171" spans="1:6" ht="57">
      <c r="A171" s="69" t="s">
        <v>597</v>
      </c>
      <c r="B171" s="64" t="s">
        <v>1240</v>
      </c>
      <c r="C171" s="60" t="s">
        <v>1130</v>
      </c>
      <c r="D171" s="61">
        <f>'ZUN.POV.'!D171-'ZUN.P.-UPR.'!D171</f>
        <v>3.0120000000000005</v>
      </c>
      <c r="E171" s="62">
        <v>0</v>
      </c>
      <c r="F171" s="61">
        <f>+E171*$D171</f>
        <v>0</v>
      </c>
    </row>
    <row r="172" spans="1:6" ht="14.25">
      <c r="A172" s="69"/>
      <c r="B172" s="64"/>
      <c r="C172" s="60"/>
      <c r="D172" s="61"/>
      <c r="E172" s="62"/>
      <c r="F172" s="61"/>
    </row>
    <row r="173" spans="1:6" ht="99.75">
      <c r="A173" s="69" t="s">
        <v>598</v>
      </c>
      <c r="B173" s="64" t="s">
        <v>1241</v>
      </c>
      <c r="C173" s="60" t="s">
        <v>570</v>
      </c>
      <c r="D173" s="61">
        <f>'ZUN.POV.'!D173-'ZUN.P.-UPR.'!D173</f>
        <v>279.5</v>
      </c>
      <c r="E173" s="62">
        <v>0</v>
      </c>
      <c r="F173" s="61">
        <f>+E173*$D173</f>
        <v>0</v>
      </c>
    </row>
    <row r="174" spans="1:6" ht="14.25">
      <c r="A174" s="69"/>
      <c r="B174" s="64"/>
      <c r="C174" s="60"/>
      <c r="D174" s="61"/>
      <c r="E174" s="62"/>
      <c r="F174" s="61"/>
    </row>
    <row r="175" spans="1:6" ht="71.25">
      <c r="A175" s="69" t="s">
        <v>599</v>
      </c>
      <c r="B175" s="64" t="s">
        <v>577</v>
      </c>
      <c r="C175" s="60" t="s">
        <v>1130</v>
      </c>
      <c r="D175" s="61">
        <f>'ZUN.POV.'!D175-'ZUN.P.-UPR.'!D175</f>
        <v>10</v>
      </c>
      <c r="E175" s="62">
        <v>0</v>
      </c>
      <c r="F175" s="61">
        <f>+E175*$D175</f>
        <v>0</v>
      </c>
    </row>
    <row r="176" spans="1:6" ht="14.25">
      <c r="A176" s="69"/>
      <c r="B176" s="64"/>
      <c r="C176" s="60"/>
      <c r="D176" s="61"/>
      <c r="E176" s="62"/>
      <c r="F176" s="61"/>
    </row>
    <row r="177" spans="1:6" ht="71.25">
      <c r="A177" s="69" t="s">
        <v>600</v>
      </c>
      <c r="B177" s="64" t="s">
        <v>578</v>
      </c>
      <c r="C177" s="60" t="s">
        <v>1130</v>
      </c>
      <c r="D177" s="61">
        <f>'ZUN.POV.'!D177-'ZUN.P.-UPR.'!D177</f>
        <v>2</v>
      </c>
      <c r="E177" s="62">
        <v>0</v>
      </c>
      <c r="F177" s="61">
        <f>+E177*$D177</f>
        <v>0</v>
      </c>
    </row>
    <row r="178" spans="1:6" ht="14.25">
      <c r="A178" s="69"/>
      <c r="B178" s="64"/>
      <c r="C178" s="60"/>
      <c r="D178" s="61"/>
      <c r="E178" s="62"/>
      <c r="F178" s="61"/>
    </row>
    <row r="179" spans="1:6" ht="128.25">
      <c r="A179" s="69" t="s">
        <v>601</v>
      </c>
      <c r="B179" s="76" t="s">
        <v>1242</v>
      </c>
      <c r="C179" s="60" t="s">
        <v>570</v>
      </c>
      <c r="D179" s="61">
        <f>'ZUN.POV.'!D179-'ZUN.P.-UPR.'!D179</f>
        <v>8.75</v>
      </c>
      <c r="E179" s="62">
        <v>0</v>
      </c>
      <c r="F179" s="61">
        <f>+E179*$D179</f>
        <v>0</v>
      </c>
    </row>
    <row r="180" spans="1:6" ht="14.25">
      <c r="A180" s="69"/>
      <c r="B180" s="64"/>
      <c r="C180" s="60"/>
      <c r="D180" s="61"/>
      <c r="E180" s="62"/>
      <c r="F180" s="61"/>
    </row>
    <row r="181" spans="1:6" ht="159">
      <c r="A181" s="69" t="s">
        <v>602</v>
      </c>
      <c r="B181" s="76" t="s">
        <v>571</v>
      </c>
      <c r="C181" s="60" t="s">
        <v>572</v>
      </c>
      <c r="D181" s="61">
        <f>'ZUN.POV.'!D181-'ZUN.P.-UPR.'!D181</f>
        <v>0.125</v>
      </c>
      <c r="E181" s="62">
        <v>0</v>
      </c>
      <c r="F181" s="61">
        <f>+E181*$D181</f>
        <v>0</v>
      </c>
    </row>
    <row r="182" spans="1:6" ht="14.25">
      <c r="A182" s="69"/>
      <c r="B182" s="64"/>
      <c r="C182" s="60"/>
      <c r="D182" s="61"/>
      <c r="E182" s="62"/>
      <c r="F182" s="61"/>
    </row>
    <row r="183" spans="1:6" ht="85.5">
      <c r="A183" s="69" t="s">
        <v>603</v>
      </c>
      <c r="B183" s="64" t="s">
        <v>579</v>
      </c>
      <c r="C183" s="60"/>
      <c r="D183" s="61">
        <v>0.05</v>
      </c>
      <c r="E183" s="62"/>
      <c r="F183" s="61">
        <f>SUM(F171:F182)*D183</f>
        <v>0</v>
      </c>
    </row>
    <row r="184" spans="1:6" ht="14.25">
      <c r="A184" s="69"/>
      <c r="B184" s="64"/>
      <c r="C184" s="60"/>
      <c r="D184" s="61"/>
      <c r="E184" s="62"/>
      <c r="F184" s="61"/>
    </row>
    <row r="185" spans="1:6" ht="15">
      <c r="A185" s="69"/>
      <c r="B185" s="74" t="s">
        <v>1244</v>
      </c>
      <c r="C185" s="60"/>
      <c r="D185" s="61"/>
      <c r="E185" s="62"/>
      <c r="F185" s="66">
        <f>SUM(F171:F183)</f>
        <v>0</v>
      </c>
    </row>
    <row r="186" spans="1:6" ht="14.25">
      <c r="A186" s="69"/>
      <c r="B186" s="64"/>
      <c r="C186" s="60"/>
      <c r="D186" s="61"/>
      <c r="E186" s="62"/>
      <c r="F186" s="61"/>
    </row>
    <row r="187" spans="1:6" ht="15">
      <c r="A187" s="68" t="s">
        <v>593</v>
      </c>
      <c r="B187" s="74" t="s">
        <v>1245</v>
      </c>
      <c r="C187" s="60"/>
      <c r="D187" s="61"/>
      <c r="E187" s="62"/>
      <c r="F187" s="61"/>
    </row>
    <row r="188" spans="1:6" ht="15">
      <c r="A188" s="68"/>
      <c r="B188" s="74"/>
      <c r="C188" s="60"/>
      <c r="D188" s="61"/>
      <c r="E188" s="62"/>
      <c r="F188" s="61"/>
    </row>
    <row r="189" spans="1:6" ht="57">
      <c r="A189" s="69" t="s">
        <v>604</v>
      </c>
      <c r="B189" s="64" t="s">
        <v>1246</v>
      </c>
      <c r="C189" s="60"/>
      <c r="D189" s="61"/>
      <c r="E189" s="62"/>
      <c r="F189" s="61"/>
    </row>
    <row r="190" spans="1:6" ht="16.5">
      <c r="A190" s="69"/>
      <c r="B190" s="64" t="s">
        <v>1247</v>
      </c>
      <c r="C190" s="60" t="s">
        <v>572</v>
      </c>
      <c r="D190" s="61">
        <f>'ZUN.POV.'!D190-'ZUN.P.-UPR.'!D190</f>
        <v>128.4244</v>
      </c>
      <c r="E190" s="62">
        <v>0</v>
      </c>
      <c r="F190" s="61">
        <f>+E190*$D190</f>
        <v>0</v>
      </c>
    </row>
    <row r="191" spans="1:6" ht="16.5">
      <c r="A191" s="69"/>
      <c r="B191" s="64" t="s">
        <v>1248</v>
      </c>
      <c r="C191" s="60" t="s">
        <v>572</v>
      </c>
      <c r="D191" s="61">
        <f>'ZUN.POV.'!D191-'ZUN.P.-UPR.'!D191</f>
        <v>13.541259999999994</v>
      </c>
      <c r="E191" s="62">
        <v>0</v>
      </c>
      <c r="F191" s="61">
        <f>+E191*$D191</f>
        <v>0</v>
      </c>
    </row>
    <row r="192" spans="1:6" ht="14.25">
      <c r="A192" s="69"/>
      <c r="B192" s="64"/>
      <c r="C192" s="60"/>
      <c r="D192" s="61"/>
      <c r="E192" s="62"/>
      <c r="F192" s="61"/>
    </row>
    <row r="193" spans="1:6" ht="57">
      <c r="A193" s="69" t="s">
        <v>605</v>
      </c>
      <c r="B193" s="64" t="s">
        <v>1252</v>
      </c>
      <c r="C193" s="60" t="s">
        <v>570</v>
      </c>
      <c r="D193" s="61">
        <f>'ZUN.POV.'!D193-'ZUN.P.-UPR.'!D193</f>
        <v>330.4624</v>
      </c>
      <c r="E193" s="62">
        <v>0</v>
      </c>
      <c r="F193" s="61">
        <f>+E193*$D193</f>
        <v>0</v>
      </c>
    </row>
    <row r="194" spans="1:6" ht="14.25">
      <c r="A194" s="69"/>
      <c r="B194" s="64"/>
      <c r="C194" s="60"/>
      <c r="D194" s="61"/>
      <c r="E194" s="62"/>
      <c r="F194" s="61"/>
    </row>
    <row r="195" spans="1:6" ht="14.25">
      <c r="A195" s="69"/>
      <c r="B195" s="64"/>
      <c r="C195" s="60"/>
      <c r="D195" s="61"/>
      <c r="E195" s="62"/>
      <c r="F195" s="61"/>
    </row>
    <row r="196" spans="1:6" ht="85.5">
      <c r="A196" s="69" t="s">
        <v>606</v>
      </c>
      <c r="B196" s="64" t="s">
        <v>1254</v>
      </c>
      <c r="C196" s="60" t="s">
        <v>572</v>
      </c>
      <c r="D196" s="61">
        <f>'ZUN.POV.'!D196-'ZUN.P.-UPR.'!D196</f>
        <v>67.39999999999998</v>
      </c>
      <c r="E196" s="62">
        <v>0</v>
      </c>
      <c r="F196" s="61">
        <f>+E196*$D196</f>
        <v>0</v>
      </c>
    </row>
    <row r="197" spans="1:6" ht="14.25">
      <c r="A197" s="69"/>
      <c r="B197" s="64"/>
      <c r="C197" s="60"/>
      <c r="D197" s="61"/>
      <c r="E197" s="62"/>
      <c r="F197" s="61"/>
    </row>
    <row r="198" spans="1:6" ht="85.5">
      <c r="A198" s="69" t="s">
        <v>607</v>
      </c>
      <c r="B198" s="64" t="s">
        <v>1255</v>
      </c>
      <c r="C198" s="60" t="s">
        <v>570</v>
      </c>
      <c r="D198" s="61">
        <f>'ZUN.POV.'!D198-'ZUN.P.-UPR.'!D198</f>
        <v>330.4624</v>
      </c>
      <c r="E198" s="62">
        <v>0</v>
      </c>
      <c r="F198" s="61">
        <f>+E198*$D198</f>
        <v>0</v>
      </c>
    </row>
    <row r="199" spans="1:6" ht="14.25">
      <c r="A199" s="69"/>
      <c r="B199" s="64"/>
      <c r="C199" s="60"/>
      <c r="D199" s="61"/>
      <c r="E199" s="62"/>
      <c r="F199" s="61"/>
    </row>
    <row r="200" spans="1:6" ht="15">
      <c r="A200" s="69"/>
      <c r="B200" s="74" t="s">
        <v>1256</v>
      </c>
      <c r="C200" s="60"/>
      <c r="D200" s="61"/>
      <c r="E200" s="62"/>
      <c r="F200" s="66">
        <f>SUM(F190:F198)</f>
        <v>0</v>
      </c>
    </row>
    <row r="201" spans="1:6" ht="14.25">
      <c r="A201" s="69"/>
      <c r="B201" s="64"/>
      <c r="C201" s="60"/>
      <c r="D201" s="61"/>
      <c r="E201" s="62"/>
      <c r="F201" s="61"/>
    </row>
    <row r="202" spans="1:6" ht="15">
      <c r="A202" s="68" t="s">
        <v>594</v>
      </c>
      <c r="B202" s="74" t="s">
        <v>1227</v>
      </c>
      <c r="C202" s="60"/>
      <c r="D202" s="61"/>
      <c r="E202" s="62"/>
      <c r="F202" s="61"/>
    </row>
    <row r="203" spans="1:6" ht="14.25">
      <c r="A203" s="69"/>
      <c r="B203" s="64"/>
      <c r="C203" s="60"/>
      <c r="D203" s="61"/>
      <c r="E203" s="62"/>
      <c r="F203" s="61"/>
    </row>
    <row r="204" spans="1:6" ht="42.75">
      <c r="A204" s="69" t="s">
        <v>608</v>
      </c>
      <c r="B204" s="64" t="s">
        <v>1257</v>
      </c>
      <c r="C204" s="60"/>
      <c r="D204" s="61"/>
      <c r="E204" s="62"/>
      <c r="F204" s="61"/>
    </row>
    <row r="205" spans="1:6" ht="228">
      <c r="A205" s="69"/>
      <c r="B205" s="65" t="s">
        <v>1258</v>
      </c>
      <c r="C205" s="60" t="s">
        <v>572</v>
      </c>
      <c r="D205" s="61">
        <f>'ZUN.POV.'!D205-'ZUN.P.-UPR.'!D205</f>
        <v>50.60000000000001</v>
      </c>
      <c r="E205" s="62">
        <v>0</v>
      </c>
      <c r="F205" s="61">
        <f>+E205*$D205</f>
        <v>0</v>
      </c>
    </row>
    <row r="206" spans="1:6" ht="14.25">
      <c r="A206" s="69"/>
      <c r="B206" s="64"/>
      <c r="C206" s="60"/>
      <c r="D206" s="61"/>
      <c r="E206" s="62"/>
      <c r="F206" s="61"/>
    </row>
    <row r="207" spans="1:6" ht="128.25">
      <c r="A207" s="69" t="s">
        <v>609</v>
      </c>
      <c r="B207" s="76" t="s">
        <v>1260</v>
      </c>
      <c r="C207" s="60" t="s">
        <v>570</v>
      </c>
      <c r="D207" s="61">
        <f>'ZUN.POV.'!D207-'ZUN.P.-UPR.'!D207</f>
        <v>85.5</v>
      </c>
      <c r="E207" s="62">
        <v>0</v>
      </c>
      <c r="F207" s="61">
        <f>+E207*$D207</f>
        <v>0</v>
      </c>
    </row>
    <row r="208" spans="1:6" ht="14.25">
      <c r="A208" s="69"/>
      <c r="B208" s="64"/>
      <c r="C208" s="60"/>
      <c r="D208" s="61"/>
      <c r="E208" s="62"/>
      <c r="F208" s="61"/>
    </row>
    <row r="209" spans="1:6" ht="142.5">
      <c r="A209" s="69" t="s">
        <v>610</v>
      </c>
      <c r="B209" s="76" t="s">
        <v>1261</v>
      </c>
      <c r="C209" s="60" t="s">
        <v>570</v>
      </c>
      <c r="D209" s="61">
        <f>'ZUN.POV.'!D209-'ZUN.P.-UPR.'!D209</f>
        <v>135.25</v>
      </c>
      <c r="E209" s="62">
        <v>0</v>
      </c>
      <c r="F209" s="61">
        <f>+E209*$D209</f>
        <v>0</v>
      </c>
    </row>
    <row r="210" spans="1:6" ht="14.25">
      <c r="A210" s="69"/>
      <c r="B210" s="64"/>
      <c r="C210" s="60"/>
      <c r="D210" s="61"/>
      <c r="E210" s="62"/>
      <c r="F210" s="61"/>
    </row>
    <row r="211" spans="1:6" ht="99.75">
      <c r="A211" s="69" t="s">
        <v>611</v>
      </c>
      <c r="B211" s="64" t="s">
        <v>419</v>
      </c>
      <c r="C211" s="60" t="s">
        <v>570</v>
      </c>
      <c r="D211" s="61">
        <f>'ZUN.POV.'!D211-'ZUN.P.-UPR.'!D211</f>
        <v>63.25</v>
      </c>
      <c r="E211" s="62">
        <v>0</v>
      </c>
      <c r="F211" s="61">
        <f>+E211*$D211</f>
        <v>0</v>
      </c>
    </row>
    <row r="212" spans="1:6" ht="14.25">
      <c r="A212" s="69"/>
      <c r="B212" s="64"/>
      <c r="C212" s="60"/>
      <c r="D212" s="61"/>
      <c r="E212" s="62"/>
      <c r="F212" s="61"/>
    </row>
    <row r="213" spans="1:6" ht="28.5">
      <c r="A213" s="69" t="s">
        <v>612</v>
      </c>
      <c r="B213" s="64" t="s">
        <v>1263</v>
      </c>
      <c r="C213" s="60" t="s">
        <v>1130</v>
      </c>
      <c r="D213" s="61">
        <f>'ZUN.POV.'!D213-'ZUN.P.-UPR.'!D213</f>
        <v>45</v>
      </c>
      <c r="E213" s="62">
        <v>0</v>
      </c>
      <c r="F213" s="61">
        <f>+E213*$D213</f>
        <v>0</v>
      </c>
    </row>
    <row r="214" spans="1:6" ht="14.25">
      <c r="A214" s="69"/>
      <c r="B214" s="64"/>
      <c r="C214" s="60"/>
      <c r="D214" s="61"/>
      <c r="E214" s="62"/>
      <c r="F214" s="61"/>
    </row>
    <row r="215" spans="1:6" ht="128.25">
      <c r="A215" s="69" t="s">
        <v>613</v>
      </c>
      <c r="B215" s="76" t="s">
        <v>559</v>
      </c>
      <c r="C215" s="60" t="s">
        <v>570</v>
      </c>
      <c r="D215" s="61">
        <f>'ZUN.POV.'!D215-'ZUN.P.-UPR.'!D215</f>
        <v>13</v>
      </c>
      <c r="E215" s="62">
        <v>0</v>
      </c>
      <c r="F215" s="61">
        <f>+E215*$D215</f>
        <v>0</v>
      </c>
    </row>
    <row r="216" spans="1:6" ht="14.25">
      <c r="A216" s="69"/>
      <c r="B216" s="76"/>
      <c r="C216" s="60"/>
      <c r="D216" s="61"/>
      <c r="E216" s="62"/>
      <c r="F216" s="61"/>
    </row>
    <row r="217" spans="1:6" ht="114">
      <c r="A217" s="69" t="s">
        <v>353</v>
      </c>
      <c r="B217" s="76" t="s">
        <v>455</v>
      </c>
      <c r="C217" s="60" t="s">
        <v>224</v>
      </c>
      <c r="D217" s="61">
        <f>'ZUN.POV.'!D217-'ZUN.P.-UPR.'!D217</f>
        <v>0</v>
      </c>
      <c r="E217" s="62">
        <v>0</v>
      </c>
      <c r="F217" s="61">
        <f>+E217*$D217</f>
        <v>0</v>
      </c>
    </row>
    <row r="218" spans="1:6" ht="14.25">
      <c r="A218" s="69"/>
      <c r="B218" s="76"/>
      <c r="C218" s="60"/>
      <c r="D218" s="61"/>
      <c r="E218" s="62"/>
      <c r="F218" s="61"/>
    </row>
    <row r="219" spans="1:6" ht="228">
      <c r="A219" s="69" t="s">
        <v>456</v>
      </c>
      <c r="B219" s="76" t="s">
        <v>457</v>
      </c>
      <c r="C219" s="60" t="s">
        <v>224</v>
      </c>
      <c r="D219" s="61">
        <f>'ZUN.POV.'!D219-'ZUN.P.-UPR.'!D219</f>
        <v>0</v>
      </c>
      <c r="E219" s="62">
        <v>0</v>
      </c>
      <c r="F219" s="61">
        <f>+E219*$D219</f>
        <v>0</v>
      </c>
    </row>
    <row r="220" spans="1:6" ht="14.25">
      <c r="A220" s="69"/>
      <c r="B220" s="76"/>
      <c r="C220" s="60"/>
      <c r="D220" s="61"/>
      <c r="E220" s="62"/>
      <c r="F220" s="61"/>
    </row>
    <row r="221" spans="1:6" ht="15">
      <c r="A221" s="69"/>
      <c r="B221" s="74" t="s">
        <v>1227</v>
      </c>
      <c r="C221" s="60"/>
      <c r="D221" s="61"/>
      <c r="E221" s="62"/>
      <c r="F221" s="66">
        <f>SUM(F203:F219)</f>
        <v>0</v>
      </c>
    </row>
    <row r="222" spans="1:6" ht="15">
      <c r="A222" s="69"/>
      <c r="B222" s="74"/>
      <c r="C222" s="60"/>
      <c r="D222" s="61"/>
      <c r="E222" s="62"/>
      <c r="F222" s="66"/>
    </row>
    <row r="223" spans="1:6" ht="15">
      <c r="A223" s="68" t="s">
        <v>595</v>
      </c>
      <c r="B223" s="74" t="s">
        <v>1228</v>
      </c>
      <c r="C223" s="60"/>
      <c r="D223" s="61"/>
      <c r="E223" s="62"/>
      <c r="F223" s="66"/>
    </row>
    <row r="224" spans="1:6" ht="15">
      <c r="A224" s="69"/>
      <c r="B224" s="74"/>
      <c r="C224" s="60"/>
      <c r="D224" s="61"/>
      <c r="E224" s="62"/>
      <c r="F224" s="66"/>
    </row>
    <row r="225" spans="1:6" ht="28.5">
      <c r="A225" s="69" t="s">
        <v>614</v>
      </c>
      <c r="B225" s="64" t="s">
        <v>580</v>
      </c>
      <c r="C225" s="60" t="s">
        <v>224</v>
      </c>
      <c r="D225" s="61">
        <f>'ZUN.POV.'!D225-'ZUN.P.-UPR.'!D225</f>
        <v>10</v>
      </c>
      <c r="E225" s="62">
        <v>0</v>
      </c>
      <c r="F225" s="61">
        <f>+E225*$D225</f>
        <v>0</v>
      </c>
    </row>
    <row r="226" spans="1:6" ht="14.25">
      <c r="A226" s="69"/>
      <c r="B226" s="64"/>
      <c r="C226" s="60"/>
      <c r="D226" s="61"/>
      <c r="E226" s="62"/>
      <c r="F226" s="61"/>
    </row>
    <row r="227" spans="1:6" ht="28.5">
      <c r="A227" s="69" t="s">
        <v>615</v>
      </c>
      <c r="B227" s="64" t="s">
        <v>560</v>
      </c>
      <c r="C227" s="60" t="s">
        <v>224</v>
      </c>
      <c r="D227" s="61">
        <f>'ZUN.POV.'!D227-'ZUN.P.-UPR.'!D227</f>
        <v>12</v>
      </c>
      <c r="E227" s="62">
        <v>0</v>
      </c>
      <c r="F227" s="61">
        <f>+E227*$D227</f>
        <v>0</v>
      </c>
    </row>
    <row r="228" spans="1:6" ht="15">
      <c r="A228" s="69"/>
      <c r="B228" s="74"/>
      <c r="C228" s="60"/>
      <c r="D228" s="61"/>
      <c r="E228" s="62"/>
      <c r="F228" s="61"/>
    </row>
    <row r="229" spans="1:6" ht="57">
      <c r="A229" s="69" t="s">
        <v>616</v>
      </c>
      <c r="B229" s="64" t="s">
        <v>561</v>
      </c>
      <c r="C229" s="72" t="s">
        <v>570</v>
      </c>
      <c r="D229" s="61">
        <f>'ZUN.POV.'!D229-'ZUN.P.-UPR.'!D229</f>
        <v>19.5</v>
      </c>
      <c r="E229" s="62">
        <v>0</v>
      </c>
      <c r="F229" s="61">
        <f>+E229*$D229</f>
        <v>0</v>
      </c>
    </row>
    <row r="230" spans="1:6" ht="14.25">
      <c r="A230" s="69"/>
      <c r="B230" s="64"/>
      <c r="C230" s="60"/>
      <c r="D230" s="61"/>
      <c r="E230" s="62"/>
      <c r="F230" s="61"/>
    </row>
    <row r="231" spans="1:6" ht="71.25">
      <c r="A231" s="69" t="s">
        <v>617</v>
      </c>
      <c r="B231" s="64" t="s">
        <v>562</v>
      </c>
      <c r="C231" s="72" t="s">
        <v>570</v>
      </c>
      <c r="D231" s="61">
        <f>'ZUN.POV.'!D231-'ZUN.P.-UPR.'!D231</f>
        <v>39</v>
      </c>
      <c r="E231" s="62">
        <v>0</v>
      </c>
      <c r="F231" s="61">
        <f>+E231*$D231</f>
        <v>0</v>
      </c>
    </row>
    <row r="232" spans="1:6" ht="14.25">
      <c r="A232" s="69"/>
      <c r="B232" s="64"/>
      <c r="C232" s="72"/>
      <c r="D232" s="61"/>
      <c r="E232" s="62"/>
      <c r="F232" s="61"/>
    </row>
    <row r="233" spans="1:6" ht="57">
      <c r="A233" s="69" t="s">
        <v>618</v>
      </c>
      <c r="B233" s="64" t="s">
        <v>581</v>
      </c>
      <c r="C233" s="72" t="s">
        <v>570</v>
      </c>
      <c r="D233" s="61">
        <f>'ZUN.POV.'!D233-'ZUN.P.-UPR.'!D233</f>
        <v>7.8</v>
      </c>
      <c r="E233" s="62">
        <v>0</v>
      </c>
      <c r="F233" s="61">
        <f>+E233*$D233</f>
        <v>0</v>
      </c>
    </row>
    <row r="234" spans="1:6" ht="14.25">
      <c r="A234" s="69"/>
      <c r="B234" s="64"/>
      <c r="C234" s="72"/>
      <c r="D234" s="61"/>
      <c r="E234" s="62"/>
      <c r="F234" s="61"/>
    </row>
    <row r="235" spans="1:6" ht="57">
      <c r="A235" s="69" t="s">
        <v>619</v>
      </c>
      <c r="B235" s="64" t="s">
        <v>582</v>
      </c>
      <c r="C235" s="72" t="s">
        <v>570</v>
      </c>
      <c r="D235" s="61">
        <f>'ZUN.POV.'!D235-'ZUN.P.-UPR.'!D235</f>
        <v>8.2</v>
      </c>
      <c r="E235" s="62">
        <v>0</v>
      </c>
      <c r="F235" s="61">
        <f>+E235*$D235</f>
        <v>0</v>
      </c>
    </row>
    <row r="236" spans="1:6" ht="15">
      <c r="A236" s="69"/>
      <c r="B236" s="74"/>
      <c r="C236" s="60"/>
      <c r="D236" s="61"/>
      <c r="E236" s="62"/>
      <c r="F236" s="61"/>
    </row>
    <row r="237" spans="1:6" ht="45">
      <c r="A237" s="69" t="s">
        <v>620</v>
      </c>
      <c r="B237" s="64" t="s">
        <v>589</v>
      </c>
      <c r="C237" s="72" t="s">
        <v>572</v>
      </c>
      <c r="D237" s="61">
        <f>'ZUN.POV.'!D237-'ZUN.P.-UPR.'!D237</f>
        <v>2.4</v>
      </c>
      <c r="E237" s="62">
        <v>0</v>
      </c>
      <c r="F237" s="61">
        <f>+E237*$D237</f>
        <v>0</v>
      </c>
    </row>
    <row r="238" spans="1:6" ht="14.25">
      <c r="A238" s="69"/>
      <c r="B238" s="64"/>
      <c r="C238" s="72"/>
      <c r="D238" s="61"/>
      <c r="E238" s="62"/>
      <c r="F238" s="61"/>
    </row>
    <row r="239" spans="1:6" ht="45">
      <c r="A239" s="69" t="s">
        <v>621</v>
      </c>
      <c r="B239" s="64" t="s">
        <v>590</v>
      </c>
      <c r="C239" s="72" t="s">
        <v>572</v>
      </c>
      <c r="D239" s="61">
        <f>'ZUN.POV.'!D239-'ZUN.P.-UPR.'!D239</f>
        <v>4</v>
      </c>
      <c r="E239" s="62">
        <v>0</v>
      </c>
      <c r="F239" s="61">
        <f>+E239*$D239</f>
        <v>0</v>
      </c>
    </row>
    <row r="240" spans="1:6" ht="14.25">
      <c r="A240" s="69"/>
      <c r="B240" s="64"/>
      <c r="C240" s="60"/>
      <c r="D240" s="61"/>
      <c r="E240" s="62"/>
      <c r="F240" s="61"/>
    </row>
    <row r="241" spans="1:6" ht="45">
      <c r="A241" s="69" t="s">
        <v>622</v>
      </c>
      <c r="B241" s="64" t="s">
        <v>575</v>
      </c>
      <c r="C241" s="72" t="s">
        <v>572</v>
      </c>
      <c r="D241" s="61">
        <f>'ZUN.POV.'!D241-'ZUN.P.-UPR.'!D241</f>
        <v>6.5</v>
      </c>
      <c r="E241" s="62">
        <v>0</v>
      </c>
      <c r="F241" s="61">
        <f>+E241*$D241</f>
        <v>0</v>
      </c>
    </row>
    <row r="242" spans="1:6" ht="14.25">
      <c r="A242" s="69"/>
      <c r="B242" s="64"/>
      <c r="C242" s="60"/>
      <c r="D242" s="61"/>
      <c r="E242" s="62"/>
      <c r="F242" s="61"/>
    </row>
    <row r="243" spans="1:6" ht="45">
      <c r="A243" s="69" t="s">
        <v>623</v>
      </c>
      <c r="B243" s="64" t="s">
        <v>576</v>
      </c>
      <c r="C243" s="72" t="s">
        <v>572</v>
      </c>
      <c r="D243" s="61">
        <f>'ZUN.POV.'!D243-'ZUN.P.-UPR.'!D243</f>
        <v>9.5</v>
      </c>
      <c r="E243" s="62">
        <v>0</v>
      </c>
      <c r="F243" s="61">
        <f>+E243*$D243</f>
        <v>0</v>
      </c>
    </row>
    <row r="244" spans="1:6" ht="14.25">
      <c r="A244" s="69"/>
      <c r="B244" s="64"/>
      <c r="C244" s="60"/>
      <c r="D244" s="61"/>
      <c r="E244" s="62"/>
      <c r="F244" s="61"/>
    </row>
    <row r="245" spans="1:6" ht="42.75">
      <c r="A245" s="69" t="s">
        <v>624</v>
      </c>
      <c r="B245" s="64" t="s">
        <v>583</v>
      </c>
      <c r="C245" s="60" t="s">
        <v>564</v>
      </c>
      <c r="D245" s="61">
        <f>'ZUN.POV.'!D245-'ZUN.P.-UPR.'!D245</f>
        <v>1100</v>
      </c>
      <c r="E245" s="62">
        <v>0</v>
      </c>
      <c r="F245" s="61">
        <f>+E245*$D245</f>
        <v>0</v>
      </c>
    </row>
    <row r="246" spans="1:6" ht="14.25">
      <c r="A246" s="69"/>
      <c r="B246" s="64"/>
      <c r="C246" s="60"/>
      <c r="D246" s="61"/>
      <c r="E246" s="62"/>
      <c r="F246" s="61"/>
    </row>
    <row r="247" spans="1:6" ht="42.75">
      <c r="A247" s="69" t="s">
        <v>625</v>
      </c>
      <c r="B247" s="64" t="s">
        <v>584</v>
      </c>
      <c r="C247" s="60" t="s">
        <v>564</v>
      </c>
      <c r="D247" s="61">
        <f>'ZUN.POV.'!D247-'ZUN.P.-UPR.'!D247</f>
        <v>320</v>
      </c>
      <c r="E247" s="62">
        <v>0</v>
      </c>
      <c r="F247" s="61">
        <f>+E247*$D247</f>
        <v>0</v>
      </c>
    </row>
    <row r="248" spans="1:6" ht="14.25">
      <c r="A248" s="69"/>
      <c r="B248" s="64"/>
      <c r="C248" s="60"/>
      <c r="D248" s="61"/>
      <c r="E248" s="62"/>
      <c r="F248" s="61"/>
    </row>
    <row r="249" spans="1:6" ht="57">
      <c r="A249" s="69" t="s">
        <v>626</v>
      </c>
      <c r="B249" s="64" t="s">
        <v>585</v>
      </c>
      <c r="C249" s="60" t="s">
        <v>570</v>
      </c>
      <c r="D249" s="61">
        <f>'ZUN.POV.'!D249-'ZUN.P.-UPR.'!D249</f>
        <v>45.5</v>
      </c>
      <c r="E249" s="62">
        <v>0</v>
      </c>
      <c r="F249" s="61">
        <f>+E249*$D249</f>
        <v>0</v>
      </c>
    </row>
    <row r="250" spans="1:6" ht="14.25">
      <c r="A250" s="69"/>
      <c r="B250" s="64"/>
      <c r="C250" s="60"/>
      <c r="D250" s="61"/>
      <c r="E250" s="62"/>
      <c r="F250" s="61"/>
    </row>
    <row r="251" spans="1:6" ht="85.5">
      <c r="A251" s="69" t="s">
        <v>627</v>
      </c>
      <c r="B251" s="64" t="s">
        <v>565</v>
      </c>
      <c r="C251" s="60" t="s">
        <v>572</v>
      </c>
      <c r="D251" s="61">
        <f>'ZUN.POV.'!D251-'ZUN.P.-UPR.'!D251</f>
        <v>1.5</v>
      </c>
      <c r="E251" s="62">
        <v>0</v>
      </c>
      <c r="F251" s="61">
        <f>+E251*$D251</f>
        <v>0</v>
      </c>
    </row>
    <row r="252" spans="1:6" ht="14.25">
      <c r="A252" s="69"/>
      <c r="B252" s="64"/>
      <c r="C252" s="60"/>
      <c r="D252" s="61"/>
      <c r="E252" s="62"/>
      <c r="F252" s="61"/>
    </row>
    <row r="253" spans="1:6" ht="30">
      <c r="A253" s="69"/>
      <c r="B253" s="74" t="s">
        <v>566</v>
      </c>
      <c r="C253" s="60"/>
      <c r="D253" s="61"/>
      <c r="E253" s="62"/>
      <c r="F253" s="66">
        <f>SUM(F225:F251)</f>
        <v>0</v>
      </c>
    </row>
    <row r="254" spans="1:6" ht="15">
      <c r="A254" s="69"/>
      <c r="B254" s="74"/>
      <c r="C254" s="60"/>
      <c r="D254" s="61"/>
      <c r="E254" s="62"/>
      <c r="F254" s="61"/>
    </row>
    <row r="255" spans="1:6" ht="15">
      <c r="A255" s="68" t="s">
        <v>596</v>
      </c>
      <c r="B255" s="74" t="s">
        <v>1229</v>
      </c>
      <c r="C255" s="60"/>
      <c r="D255" s="61"/>
      <c r="E255" s="62"/>
      <c r="F255" s="61"/>
    </row>
    <row r="256" spans="1:6" ht="14.25">
      <c r="A256" s="69"/>
      <c r="B256" s="71"/>
      <c r="C256" s="60"/>
      <c r="D256" s="61"/>
      <c r="E256" s="62"/>
      <c r="F256" s="61"/>
    </row>
    <row r="257" spans="1:6" ht="28.5">
      <c r="A257" s="69" t="s">
        <v>628</v>
      </c>
      <c r="B257" s="64" t="s">
        <v>586</v>
      </c>
      <c r="C257" s="60" t="s">
        <v>570</v>
      </c>
      <c r="D257" s="61">
        <f>'ZUN.POV.'!D257-'ZUN.P.-UPR.'!D257</f>
        <v>78</v>
      </c>
      <c r="E257" s="62">
        <v>0</v>
      </c>
      <c r="F257" s="61">
        <f>+E257*$D257</f>
        <v>0</v>
      </c>
    </row>
    <row r="258" spans="1:6" ht="14.25">
      <c r="A258" s="69"/>
      <c r="B258" s="71"/>
      <c r="C258" s="60"/>
      <c r="D258" s="61"/>
      <c r="E258" s="62"/>
      <c r="F258" s="61"/>
    </row>
    <row r="259" spans="1:6" ht="61.5">
      <c r="A259" s="69" t="s">
        <v>629</v>
      </c>
      <c r="B259" s="64" t="s">
        <v>591</v>
      </c>
      <c r="C259" s="60" t="s">
        <v>570</v>
      </c>
      <c r="D259" s="61">
        <f>'ZUN.POV.'!D259-'ZUN.P.-UPR.'!D259</f>
        <v>78</v>
      </c>
      <c r="E259" s="62">
        <v>0</v>
      </c>
      <c r="F259" s="61">
        <f>+E259*$D259</f>
        <v>0</v>
      </c>
    </row>
    <row r="260" spans="1:6" ht="14.25">
      <c r="A260" s="69"/>
      <c r="B260" s="71"/>
      <c r="C260" s="60"/>
      <c r="D260" s="61"/>
      <c r="E260" s="62"/>
      <c r="F260" s="61"/>
    </row>
    <row r="261" spans="1:6" ht="28.5">
      <c r="A261" s="69" t="s">
        <v>630</v>
      </c>
      <c r="B261" s="64" t="s">
        <v>567</v>
      </c>
      <c r="C261" s="60" t="s">
        <v>224</v>
      </c>
      <c r="D261" s="61">
        <f>'ZUN.POV.'!D261-'ZUN.P.-UPR.'!D261</f>
        <v>5</v>
      </c>
      <c r="E261" s="62">
        <v>0</v>
      </c>
      <c r="F261" s="61">
        <f>+E261*$D261</f>
        <v>0</v>
      </c>
    </row>
    <row r="262" spans="1:6" ht="14.25">
      <c r="A262" s="69"/>
      <c r="B262" s="64"/>
      <c r="C262" s="60"/>
      <c r="D262" s="61"/>
      <c r="E262" s="61"/>
      <c r="F262" s="61"/>
    </row>
    <row r="263" spans="1:6" ht="28.5">
      <c r="A263" s="69" t="s">
        <v>631</v>
      </c>
      <c r="B263" s="64" t="s">
        <v>587</v>
      </c>
      <c r="C263" s="60" t="s">
        <v>224</v>
      </c>
      <c r="D263" s="61">
        <f>'ZUN.POV.'!D263-'ZUN.P.-UPR.'!D263</f>
        <v>7</v>
      </c>
      <c r="E263" s="62">
        <v>0</v>
      </c>
      <c r="F263" s="61">
        <f>+E263*$D263</f>
        <v>0</v>
      </c>
    </row>
    <row r="264" spans="1:6" ht="14.25">
      <c r="A264" s="69"/>
      <c r="B264" s="71"/>
      <c r="C264" s="60"/>
      <c r="D264" s="61"/>
      <c r="E264" s="62"/>
      <c r="F264" s="61"/>
    </row>
    <row r="265" spans="1:6" ht="256.5">
      <c r="A265" s="69" t="s">
        <v>632</v>
      </c>
      <c r="B265" s="65" t="s">
        <v>413</v>
      </c>
      <c r="C265" s="60" t="s">
        <v>1130</v>
      </c>
      <c r="D265" s="61">
        <f>'ZUN.POV.'!D265-'ZUN.P.-UPR.'!D265</f>
        <v>26</v>
      </c>
      <c r="E265" s="62">
        <v>0</v>
      </c>
      <c r="F265" s="61">
        <f>+E265*$D265</f>
        <v>0</v>
      </c>
    </row>
    <row r="266" spans="1:6" ht="14.25">
      <c r="A266" s="69"/>
      <c r="B266" s="64"/>
      <c r="C266" s="60"/>
      <c r="D266" s="61"/>
      <c r="E266" s="62"/>
      <c r="F266" s="61"/>
    </row>
    <row r="267" spans="1:6" ht="15">
      <c r="A267" s="69"/>
      <c r="B267" s="74" t="s">
        <v>568</v>
      </c>
      <c r="C267" s="60"/>
      <c r="D267" s="61"/>
      <c r="E267" s="61"/>
      <c r="F267" s="66">
        <f>SUM(F256:F266)</f>
        <v>0</v>
      </c>
    </row>
    <row r="268" ht="14.25">
      <c r="A268" s="69"/>
    </row>
    <row r="269" ht="14.25">
      <c r="A269" s="69"/>
    </row>
    <row r="270" ht="14.25">
      <c r="A270" s="69"/>
    </row>
    <row r="271" ht="14.25">
      <c r="A271" s="69"/>
    </row>
    <row r="272" ht="14.25">
      <c r="A272" s="69"/>
    </row>
    <row r="273" ht="14.25">
      <c r="A273" s="69"/>
    </row>
    <row r="274" spans="1:2" ht="15.75">
      <c r="A274" s="107">
        <v>3</v>
      </c>
      <c r="B274" s="52" t="s">
        <v>1214</v>
      </c>
    </row>
    <row r="276" spans="1:6" ht="15">
      <c r="A276" s="68" t="s">
        <v>1142</v>
      </c>
      <c r="B276" s="74" t="s">
        <v>1225</v>
      </c>
      <c r="D276" s="58"/>
      <c r="E276" s="58"/>
      <c r="F276" s="58">
        <f>F303</f>
        <v>0</v>
      </c>
    </row>
    <row r="277" spans="1:6" ht="15">
      <c r="A277" s="68" t="s">
        <v>1143</v>
      </c>
      <c r="B277" s="74" t="s">
        <v>1226</v>
      </c>
      <c r="D277" s="58"/>
      <c r="E277" s="58"/>
      <c r="F277" s="58">
        <f>F315</f>
        <v>0</v>
      </c>
    </row>
    <row r="278" spans="1:6" ht="15">
      <c r="A278" s="68" t="s">
        <v>1144</v>
      </c>
      <c r="B278" s="74" t="str">
        <f>B317</f>
        <v>ZEMELJSKA DELA</v>
      </c>
      <c r="D278" s="58"/>
      <c r="E278" s="58"/>
      <c r="F278" s="58">
        <f>F328</f>
        <v>0</v>
      </c>
    </row>
    <row r="279" spans="1:6" ht="15">
      <c r="A279" s="68" t="s">
        <v>1145</v>
      </c>
      <c r="B279" s="74" t="s">
        <v>1227</v>
      </c>
      <c r="D279" s="58"/>
      <c r="E279" s="58"/>
      <c r="F279" s="58">
        <f>F341</f>
        <v>0</v>
      </c>
    </row>
    <row r="280" spans="1:6" ht="15">
      <c r="A280" s="68" t="s">
        <v>1146</v>
      </c>
      <c r="B280" s="74" t="s">
        <v>1229</v>
      </c>
      <c r="D280" s="58"/>
      <c r="E280" s="58"/>
      <c r="F280" s="58">
        <f>F353</f>
        <v>0</v>
      </c>
    </row>
    <row r="281" spans="1:6" ht="15">
      <c r="A281" s="63"/>
      <c r="B281" s="74"/>
      <c r="D281" s="58"/>
      <c r="E281" s="58"/>
      <c r="F281" s="58"/>
    </row>
    <row r="282" spans="1:6" ht="15">
      <c r="A282" s="63"/>
      <c r="B282" s="74" t="s">
        <v>1131</v>
      </c>
      <c r="D282" s="58"/>
      <c r="E282" s="58"/>
      <c r="F282" s="58">
        <f>SUM(F276:F281)</f>
        <v>0</v>
      </c>
    </row>
    <row r="283" spans="1:6" ht="15">
      <c r="A283" s="63"/>
      <c r="B283" s="74"/>
      <c r="D283" s="58"/>
      <c r="E283" s="58"/>
      <c r="F283" s="58"/>
    </row>
    <row r="284" spans="1:6" ht="15">
      <c r="A284" s="68" t="s">
        <v>1142</v>
      </c>
      <c r="B284" s="74" t="s">
        <v>1225</v>
      </c>
      <c r="C284" s="60"/>
      <c r="D284" s="61"/>
      <c r="E284" s="61"/>
      <c r="F284" s="61"/>
    </row>
    <row r="285" spans="1:6" ht="14.25">
      <c r="A285" s="63"/>
      <c r="B285" s="64"/>
      <c r="C285" s="60"/>
      <c r="D285" s="61"/>
      <c r="E285" s="62"/>
      <c r="F285" s="61"/>
    </row>
    <row r="286" spans="1:6" ht="99.75">
      <c r="A286" s="69" t="s">
        <v>1147</v>
      </c>
      <c r="B286" s="76" t="s">
        <v>1231</v>
      </c>
      <c r="C286" s="60" t="s">
        <v>225</v>
      </c>
      <c r="D286" s="61">
        <f>'ZUN.POV.'!D286-'ZUN.P.-UPR.'!D286</f>
        <v>0</v>
      </c>
      <c r="E286" s="62">
        <v>0</v>
      </c>
      <c r="F286" s="61">
        <f>+E286*$D286</f>
        <v>0</v>
      </c>
    </row>
    <row r="287" spans="1:6" ht="15">
      <c r="A287" s="69"/>
      <c r="B287" s="74"/>
      <c r="C287" s="60"/>
      <c r="D287" s="61"/>
      <c r="E287" s="61"/>
      <c r="F287" s="61"/>
    </row>
    <row r="288" spans="1:6" ht="287.25">
      <c r="A288" s="69" t="s">
        <v>1148</v>
      </c>
      <c r="B288" s="65" t="s">
        <v>634</v>
      </c>
      <c r="C288" s="60" t="s">
        <v>225</v>
      </c>
      <c r="D288" s="61">
        <f>'ZUN.POV.'!D288-'ZUN.P.-UPR.'!D288</f>
        <v>0</v>
      </c>
      <c r="E288" s="62">
        <v>0</v>
      </c>
      <c r="F288" s="61">
        <f>+E288*$D288</f>
        <v>0</v>
      </c>
    </row>
    <row r="289" spans="1:6" ht="15">
      <c r="A289" s="69"/>
      <c r="B289" s="74"/>
      <c r="C289" s="60"/>
      <c r="D289" s="61"/>
      <c r="E289" s="62"/>
      <c r="F289" s="61"/>
    </row>
    <row r="290" spans="1:6" ht="256.5">
      <c r="A290" s="69" t="s">
        <v>1149</v>
      </c>
      <c r="B290" s="65" t="s">
        <v>1232</v>
      </c>
      <c r="C290" s="60" t="s">
        <v>225</v>
      </c>
      <c r="D290" s="61">
        <f>'ZUN.POV.'!D290-'ZUN.P.-UPR.'!D290</f>
        <v>0</v>
      </c>
      <c r="E290" s="62">
        <v>0</v>
      </c>
      <c r="F290" s="61">
        <f>+E290*$D290</f>
        <v>0</v>
      </c>
    </row>
    <row r="291" spans="1:6" ht="15">
      <c r="A291" s="69"/>
      <c r="B291" s="74"/>
      <c r="C291" s="60"/>
      <c r="D291" s="61"/>
      <c r="E291" s="61"/>
      <c r="F291" s="61"/>
    </row>
    <row r="292" spans="1:6" ht="156.75">
      <c r="A292" s="69" t="s">
        <v>1150</v>
      </c>
      <c r="B292" s="76" t="s">
        <v>1233</v>
      </c>
      <c r="C292" s="60" t="s">
        <v>225</v>
      </c>
      <c r="D292" s="61">
        <f>'ZUN.POV.'!D292-'ZUN.P.-UPR.'!D292</f>
        <v>0</v>
      </c>
      <c r="E292" s="62">
        <v>0</v>
      </c>
      <c r="F292" s="61">
        <f>+E292*$D292</f>
        <v>0</v>
      </c>
    </row>
    <row r="293" spans="1:6" ht="14.25">
      <c r="A293" s="69"/>
      <c r="B293" s="64"/>
      <c r="C293" s="60"/>
      <c r="D293" s="61"/>
      <c r="E293" s="61"/>
      <c r="F293" s="61"/>
    </row>
    <row r="294" spans="1:6" ht="242.25">
      <c r="A294" s="69" t="s">
        <v>1151</v>
      </c>
      <c r="B294" s="76" t="s">
        <v>1234</v>
      </c>
      <c r="C294" s="60" t="s">
        <v>225</v>
      </c>
      <c r="D294" s="61">
        <f>'ZUN.POV.'!D294-'ZUN.P.-UPR.'!D294</f>
        <v>0</v>
      </c>
      <c r="E294" s="62">
        <v>0</v>
      </c>
      <c r="F294" s="61">
        <f>+E294*$D294</f>
        <v>0</v>
      </c>
    </row>
    <row r="295" spans="1:6" ht="14.25">
      <c r="A295" s="69"/>
      <c r="B295" s="64"/>
      <c r="C295" s="60"/>
      <c r="D295" s="61"/>
      <c r="E295" s="61"/>
      <c r="F295" s="61"/>
    </row>
    <row r="296" spans="1:6" ht="57">
      <c r="A296" s="69" t="s">
        <v>1152</v>
      </c>
      <c r="B296" s="64" t="s">
        <v>1235</v>
      </c>
      <c r="C296" s="60" t="s">
        <v>225</v>
      </c>
      <c r="D296" s="61">
        <f>'ZUN.POV.'!D296-'ZUN.P.-UPR.'!D296</f>
        <v>0</v>
      </c>
      <c r="E296" s="62">
        <v>0</v>
      </c>
      <c r="F296" s="61">
        <f>+E296*$D296</f>
        <v>0</v>
      </c>
    </row>
    <row r="297" spans="1:6" ht="14.25">
      <c r="A297" s="69"/>
      <c r="B297" s="64"/>
      <c r="C297" s="60"/>
      <c r="D297" s="61"/>
      <c r="E297" s="61"/>
      <c r="F297" s="61"/>
    </row>
    <row r="298" spans="1:6" ht="85.5">
      <c r="A298" s="69" t="s">
        <v>1153</v>
      </c>
      <c r="B298" s="64" t="s">
        <v>1236</v>
      </c>
      <c r="C298" s="60"/>
      <c r="D298" s="99">
        <v>0.05</v>
      </c>
      <c r="E298" s="61"/>
      <c r="F298" s="61">
        <f>SUM(F286:F296)*D298</f>
        <v>0</v>
      </c>
    </row>
    <row r="299" spans="1:6" ht="14.25">
      <c r="A299" s="69"/>
      <c r="B299" s="64"/>
      <c r="C299" s="60"/>
      <c r="D299" s="99"/>
      <c r="E299" s="61"/>
      <c r="F299" s="61"/>
    </row>
    <row r="300" spans="1:6" ht="71.25">
      <c r="A300" s="69" t="s">
        <v>1154</v>
      </c>
      <c r="B300" s="64" t="s">
        <v>1237</v>
      </c>
      <c r="C300" s="60" t="s">
        <v>225</v>
      </c>
      <c r="D300" s="61">
        <f>'ZUN.POV.'!D300-'ZUN.P.-UPR.'!D300</f>
        <v>0</v>
      </c>
      <c r="E300" s="62">
        <v>0</v>
      </c>
      <c r="F300" s="61">
        <f>E300*D300</f>
        <v>0</v>
      </c>
    </row>
    <row r="301" spans="1:6" ht="14.25">
      <c r="A301" s="69"/>
      <c r="B301" s="64"/>
      <c r="C301" s="60"/>
      <c r="D301" s="99"/>
      <c r="E301" s="62"/>
      <c r="F301" s="61"/>
    </row>
    <row r="302" spans="1:6" ht="114">
      <c r="A302" s="69" t="s">
        <v>1155</v>
      </c>
      <c r="B302" s="76" t="s">
        <v>1238</v>
      </c>
      <c r="C302" s="60" t="s">
        <v>225</v>
      </c>
      <c r="D302" s="61">
        <f>'ZUN.POV.'!D302-'ZUN.P.-UPR.'!D302</f>
        <v>0</v>
      </c>
      <c r="E302" s="62">
        <v>0</v>
      </c>
      <c r="F302" s="61">
        <f>E302*D302</f>
        <v>0</v>
      </c>
    </row>
    <row r="303" spans="1:6" ht="15">
      <c r="A303" s="69"/>
      <c r="B303" s="74" t="s">
        <v>1239</v>
      </c>
      <c r="C303" s="60"/>
      <c r="D303" s="61"/>
      <c r="E303" s="62"/>
      <c r="F303" s="66">
        <f>SUM(F286:F302)</f>
        <v>0</v>
      </c>
    </row>
    <row r="304" spans="1:6" ht="14.25">
      <c r="A304" s="69"/>
      <c r="B304" s="64"/>
      <c r="C304" s="60"/>
      <c r="D304" s="61"/>
      <c r="E304" s="62"/>
      <c r="F304" s="61"/>
    </row>
    <row r="305" spans="1:6" ht="15">
      <c r="A305" s="68" t="s">
        <v>1143</v>
      </c>
      <c r="B305" s="74" t="s">
        <v>1226</v>
      </c>
      <c r="C305" s="60"/>
      <c r="D305" s="61"/>
      <c r="E305" s="62"/>
      <c r="F305" s="61"/>
    </row>
    <row r="306" spans="1:6" ht="14.25">
      <c r="A306" s="69"/>
      <c r="B306" s="64"/>
      <c r="C306" s="60"/>
      <c r="D306" s="61"/>
      <c r="E306" s="62"/>
      <c r="F306" s="61"/>
    </row>
    <row r="307" spans="1:6" ht="57">
      <c r="A307" s="69" t="s">
        <v>1156</v>
      </c>
      <c r="B307" s="64" t="s">
        <v>1240</v>
      </c>
      <c r="C307" s="60" t="s">
        <v>1130</v>
      </c>
      <c r="D307" s="61">
        <f>'ZUN.POV.'!D307-'ZUN.P.-UPR.'!D307</f>
        <v>0</v>
      </c>
      <c r="E307" s="62">
        <v>0</v>
      </c>
      <c r="F307" s="61">
        <f>+E307*$D307</f>
        <v>0</v>
      </c>
    </row>
    <row r="308" spans="1:6" ht="14.25">
      <c r="A308" s="69"/>
      <c r="B308" s="64"/>
      <c r="C308" s="60"/>
      <c r="D308" s="61"/>
      <c r="E308" s="62"/>
      <c r="F308" s="61"/>
    </row>
    <row r="309" spans="1:6" ht="99.75">
      <c r="A309" s="69" t="s">
        <v>1157</v>
      </c>
      <c r="B309" s="64" t="s">
        <v>1241</v>
      </c>
      <c r="C309" s="60" t="s">
        <v>570</v>
      </c>
      <c r="D309" s="61">
        <f>'ZUN.POV.'!D309-'ZUN.P.-UPR.'!D309</f>
        <v>0</v>
      </c>
      <c r="E309" s="62">
        <v>0</v>
      </c>
      <c r="F309" s="61">
        <f>+E309*$D309</f>
        <v>0</v>
      </c>
    </row>
    <row r="310" spans="1:6" ht="14.25">
      <c r="A310" s="69"/>
      <c r="B310" s="64"/>
      <c r="C310" s="60"/>
      <c r="D310" s="61"/>
      <c r="E310" s="62"/>
      <c r="F310" s="61"/>
    </row>
    <row r="311" spans="1:6" ht="128.25">
      <c r="A311" s="69" t="s">
        <v>1158</v>
      </c>
      <c r="B311" s="76" t="s">
        <v>1242</v>
      </c>
      <c r="C311" s="60" t="s">
        <v>570</v>
      </c>
      <c r="D311" s="61">
        <f>'ZUN.POV.'!D311-'ZUN.P.-UPR.'!D311</f>
        <v>0</v>
      </c>
      <c r="E311" s="62">
        <v>0</v>
      </c>
      <c r="F311" s="61">
        <f>+E311*$D311</f>
        <v>0</v>
      </c>
    </row>
    <row r="312" spans="1:6" ht="14.25">
      <c r="A312" s="69"/>
      <c r="B312" s="64"/>
      <c r="C312" s="60"/>
      <c r="D312" s="61"/>
      <c r="E312" s="62"/>
      <c r="F312" s="61"/>
    </row>
    <row r="313" spans="1:6" ht="85.5">
      <c r="A313" s="69" t="s">
        <v>1159</v>
      </c>
      <c r="B313" s="64" t="s">
        <v>633</v>
      </c>
      <c r="C313" s="60"/>
      <c r="D313" s="61">
        <v>0.05</v>
      </c>
      <c r="E313" s="62"/>
      <c r="F313" s="61">
        <f>SUM(F307:F312)*D313</f>
        <v>0</v>
      </c>
    </row>
    <row r="314" spans="1:6" ht="14.25">
      <c r="A314" s="69"/>
      <c r="B314" s="64"/>
      <c r="C314" s="60"/>
      <c r="D314" s="61"/>
      <c r="E314" s="62"/>
      <c r="F314" s="61"/>
    </row>
    <row r="315" spans="1:6" ht="15">
      <c r="A315" s="69"/>
      <c r="B315" s="74" t="s">
        <v>1244</v>
      </c>
      <c r="C315" s="60"/>
      <c r="D315" s="61"/>
      <c r="E315" s="62"/>
      <c r="F315" s="66">
        <f>SUM(F307:F313)</f>
        <v>0</v>
      </c>
    </row>
    <row r="316" spans="1:6" ht="14.25">
      <c r="A316" s="69"/>
      <c r="B316" s="64"/>
      <c r="C316" s="60"/>
      <c r="D316" s="61"/>
      <c r="E316" s="62"/>
      <c r="F316" s="61"/>
    </row>
    <row r="317" spans="1:6" ht="15">
      <c r="A317" s="68" t="s">
        <v>1144</v>
      </c>
      <c r="B317" s="74" t="s">
        <v>1245</v>
      </c>
      <c r="C317" s="60"/>
      <c r="D317" s="61"/>
      <c r="E317" s="62"/>
      <c r="F317" s="61"/>
    </row>
    <row r="318" spans="1:6" ht="15">
      <c r="A318" s="68"/>
      <c r="B318" s="74"/>
      <c r="C318" s="60"/>
      <c r="D318" s="61"/>
      <c r="E318" s="62"/>
      <c r="F318" s="61"/>
    </row>
    <row r="319" spans="1:6" ht="57">
      <c r="A319" s="69" t="s">
        <v>1160</v>
      </c>
      <c r="B319" s="64" t="s">
        <v>1246</v>
      </c>
      <c r="C319" s="60"/>
      <c r="D319" s="61"/>
      <c r="E319" s="62"/>
      <c r="F319" s="61"/>
    </row>
    <row r="320" spans="1:6" ht="16.5">
      <c r="A320" s="69"/>
      <c r="B320" s="64" t="s">
        <v>1247</v>
      </c>
      <c r="C320" s="60" t="s">
        <v>572</v>
      </c>
      <c r="D320" s="61">
        <f>'ZUN.POV.'!D320-'ZUN.P.-UPR.'!D320</f>
        <v>0</v>
      </c>
      <c r="E320" s="62">
        <v>0</v>
      </c>
      <c r="F320" s="61">
        <f>+E320*$D320</f>
        <v>0</v>
      </c>
    </row>
    <row r="321" spans="1:6" ht="16.5">
      <c r="A321" s="69"/>
      <c r="B321" s="64" t="s">
        <v>1248</v>
      </c>
      <c r="C321" s="60" t="s">
        <v>572</v>
      </c>
      <c r="D321" s="61">
        <f>'ZUN.POV.'!D321-'ZUN.P.-UPR.'!D321</f>
        <v>0</v>
      </c>
      <c r="E321" s="62">
        <v>0</v>
      </c>
      <c r="F321" s="61">
        <f>+E321*$D321</f>
        <v>0</v>
      </c>
    </row>
    <row r="322" spans="1:6" ht="14.25">
      <c r="A322" s="69"/>
      <c r="B322" s="64"/>
      <c r="C322" s="60"/>
      <c r="D322" s="61"/>
      <c r="E322" s="62"/>
      <c r="F322" s="61"/>
    </row>
    <row r="323" spans="1:6" ht="57">
      <c r="A323" s="69" t="s">
        <v>1161</v>
      </c>
      <c r="B323" s="64" t="s">
        <v>1252</v>
      </c>
      <c r="C323" s="60" t="s">
        <v>570</v>
      </c>
      <c r="D323" s="61">
        <f>'ZUN.POV.'!D323-'ZUN.P.-UPR.'!D323</f>
        <v>0</v>
      </c>
      <c r="E323" s="62">
        <v>0</v>
      </c>
      <c r="F323" s="61">
        <f>+E323*$D323</f>
        <v>0</v>
      </c>
    </row>
    <row r="324" spans="1:6" ht="14.25">
      <c r="A324" s="69"/>
      <c r="B324" s="64"/>
      <c r="C324" s="60"/>
      <c r="D324" s="61"/>
      <c r="E324" s="62"/>
      <c r="F324" s="61"/>
    </row>
    <row r="325" spans="1:6" ht="85.5">
      <c r="A325" s="69" t="s">
        <v>1162</v>
      </c>
      <c r="B325" s="64" t="s">
        <v>1254</v>
      </c>
      <c r="C325" s="60" t="s">
        <v>572</v>
      </c>
      <c r="D325" s="61">
        <f>'ZUN.POV.'!D325-'ZUN.P.-UPR.'!D325</f>
        <v>0</v>
      </c>
      <c r="E325" s="62">
        <v>0</v>
      </c>
      <c r="F325" s="61">
        <f>+E325*$D325</f>
        <v>0</v>
      </c>
    </row>
    <row r="326" spans="1:6" ht="14.25">
      <c r="A326" s="69"/>
      <c r="B326" s="64"/>
      <c r="C326" s="60"/>
      <c r="D326" s="61"/>
      <c r="E326" s="62"/>
      <c r="F326" s="61"/>
    </row>
    <row r="327" spans="1:6" ht="85.5">
      <c r="A327" s="69" t="s">
        <v>1163</v>
      </c>
      <c r="B327" s="64" t="s">
        <v>1255</v>
      </c>
      <c r="C327" s="60" t="s">
        <v>570</v>
      </c>
      <c r="D327" s="61">
        <f>'ZUN.POV.'!D327-'ZUN.P.-UPR.'!D327</f>
        <v>0</v>
      </c>
      <c r="E327" s="62">
        <v>0</v>
      </c>
      <c r="F327" s="61">
        <f>+E327*$D327</f>
        <v>0</v>
      </c>
    </row>
    <row r="328" spans="1:6" ht="15">
      <c r="A328" s="69"/>
      <c r="B328" s="74" t="s">
        <v>1256</v>
      </c>
      <c r="C328" s="60"/>
      <c r="D328" s="61"/>
      <c r="E328" s="62"/>
      <c r="F328" s="66">
        <f>SUM(F320:F327)</f>
        <v>0</v>
      </c>
    </row>
    <row r="329" spans="1:6" ht="14.25">
      <c r="A329" s="69"/>
      <c r="B329" s="64"/>
      <c r="C329" s="60"/>
      <c r="D329" s="61"/>
      <c r="E329" s="62"/>
      <c r="F329" s="61"/>
    </row>
    <row r="330" spans="1:6" ht="15">
      <c r="A330" s="68" t="s">
        <v>1145</v>
      </c>
      <c r="B330" s="74" t="s">
        <v>1227</v>
      </c>
      <c r="C330" s="60"/>
      <c r="D330" s="61"/>
      <c r="E330" s="62"/>
      <c r="F330" s="61"/>
    </row>
    <row r="331" spans="1:6" ht="15">
      <c r="A331" s="68"/>
      <c r="B331" s="64"/>
      <c r="C331" s="60"/>
      <c r="D331" s="61"/>
      <c r="E331" s="62"/>
      <c r="F331" s="61"/>
    </row>
    <row r="332" spans="1:6" ht="42.75">
      <c r="A332" s="69" t="s">
        <v>1171</v>
      </c>
      <c r="B332" s="64" t="s">
        <v>1257</v>
      </c>
      <c r="C332" s="60"/>
      <c r="D332" s="61"/>
      <c r="E332" s="62"/>
      <c r="F332" s="61"/>
    </row>
    <row r="333" spans="1:6" ht="228">
      <c r="A333" s="69"/>
      <c r="B333" s="65" t="s">
        <v>1258</v>
      </c>
      <c r="C333" s="60" t="s">
        <v>572</v>
      </c>
      <c r="D333" s="61">
        <f>'ZUN.POV.'!D333-'ZUN.P.-UPR.'!D333</f>
        <v>0</v>
      </c>
      <c r="E333" s="62">
        <v>0</v>
      </c>
      <c r="F333" s="61">
        <f>+E333*$D333</f>
        <v>0</v>
      </c>
    </row>
    <row r="334" spans="1:6" ht="14.25">
      <c r="A334" s="69"/>
      <c r="B334" s="64"/>
      <c r="C334" s="60"/>
      <c r="D334" s="61"/>
      <c r="E334" s="62"/>
      <c r="F334" s="61"/>
    </row>
    <row r="335" spans="1:6" ht="71.25">
      <c r="A335" s="69" t="s">
        <v>1172</v>
      </c>
      <c r="B335" s="64" t="s">
        <v>1262</v>
      </c>
      <c r="C335" s="60" t="s">
        <v>570</v>
      </c>
      <c r="D335" s="61">
        <f>'ZUN.POV.'!D335-'ZUN.P.-UPR.'!D335</f>
        <v>0</v>
      </c>
      <c r="E335" s="62">
        <v>0</v>
      </c>
      <c r="F335" s="61">
        <f>+E335*$D335</f>
        <v>0</v>
      </c>
    </row>
    <row r="336" spans="1:6" ht="14.25">
      <c r="A336" s="69"/>
      <c r="B336" s="64"/>
      <c r="C336" s="60"/>
      <c r="D336" s="61"/>
      <c r="E336" s="62"/>
      <c r="F336" s="61"/>
    </row>
    <row r="337" spans="1:6" ht="28.5">
      <c r="A337" s="69" t="s">
        <v>1173</v>
      </c>
      <c r="B337" s="64" t="s">
        <v>1263</v>
      </c>
      <c r="C337" s="60" t="s">
        <v>1130</v>
      </c>
      <c r="D337" s="61">
        <f>'ZUN.POV.'!D337-'ZUN.P.-UPR.'!D337</f>
        <v>0</v>
      </c>
      <c r="E337" s="62">
        <v>0</v>
      </c>
      <c r="F337" s="61">
        <f>+E337*$D337</f>
        <v>0</v>
      </c>
    </row>
    <row r="338" spans="1:6" ht="14.25">
      <c r="A338" s="69"/>
      <c r="B338" s="64"/>
      <c r="C338" s="60"/>
      <c r="D338" s="61"/>
      <c r="E338" s="62"/>
      <c r="F338" s="61"/>
    </row>
    <row r="339" spans="1:6" ht="128.25">
      <c r="A339" s="69" t="s">
        <v>1174</v>
      </c>
      <c r="B339" s="76" t="s">
        <v>559</v>
      </c>
      <c r="C339" s="60" t="s">
        <v>570</v>
      </c>
      <c r="D339" s="61">
        <f>'ZUN.POV.'!D339-'ZUN.P.-UPR.'!D339</f>
        <v>0</v>
      </c>
      <c r="E339" s="62">
        <v>0</v>
      </c>
      <c r="F339" s="61">
        <f>+E339*$D339</f>
        <v>0</v>
      </c>
    </row>
    <row r="340" spans="1:6" ht="14.25">
      <c r="A340" s="69"/>
      <c r="B340" s="76"/>
      <c r="C340" s="60"/>
      <c r="D340" s="61"/>
      <c r="E340" s="62"/>
      <c r="F340" s="61"/>
    </row>
    <row r="341" spans="1:6" ht="15">
      <c r="A341" s="69"/>
      <c r="B341" s="74" t="s">
        <v>1227</v>
      </c>
      <c r="C341" s="60"/>
      <c r="D341" s="61"/>
      <c r="E341" s="62"/>
      <c r="F341" s="66">
        <f>SUM(F331:F339)</f>
        <v>0</v>
      </c>
    </row>
    <row r="342" spans="1:6" ht="15">
      <c r="A342" s="69"/>
      <c r="B342" s="74"/>
      <c r="C342" s="60"/>
      <c r="D342" s="61"/>
      <c r="E342" s="62"/>
      <c r="F342" s="66"/>
    </row>
    <row r="343" spans="1:6" ht="15">
      <c r="A343" s="68" t="s">
        <v>1146</v>
      </c>
      <c r="B343" s="74" t="s">
        <v>1229</v>
      </c>
      <c r="C343" s="60"/>
      <c r="D343" s="61"/>
      <c r="E343" s="62"/>
      <c r="F343" s="61"/>
    </row>
    <row r="344" spans="1:6" ht="14.25">
      <c r="A344" s="69"/>
      <c r="B344" s="71"/>
      <c r="C344" s="60"/>
      <c r="D344" s="61"/>
      <c r="E344" s="62"/>
      <c r="F344" s="61"/>
    </row>
    <row r="345" spans="1:6" ht="28.5">
      <c r="A345" s="69" t="s">
        <v>1178</v>
      </c>
      <c r="B345" s="64" t="s">
        <v>586</v>
      </c>
      <c r="C345" s="60" t="s">
        <v>570</v>
      </c>
      <c r="D345" s="61">
        <f>'ZUN.POV.'!D345-'ZUN.P.-UPR.'!D345</f>
        <v>12</v>
      </c>
      <c r="E345" s="62">
        <v>0</v>
      </c>
      <c r="F345" s="61">
        <f>+E345*$D345</f>
        <v>0</v>
      </c>
    </row>
    <row r="346" spans="1:6" ht="14.25">
      <c r="A346" s="69"/>
      <c r="B346" s="71"/>
      <c r="C346" s="60"/>
      <c r="D346" s="61"/>
      <c r="E346" s="62"/>
      <c r="F346" s="61"/>
    </row>
    <row r="347" spans="1:6" ht="61.5">
      <c r="A347" s="69" t="s">
        <v>1179</v>
      </c>
      <c r="B347" s="64" t="s">
        <v>591</v>
      </c>
      <c r="C347" s="60" t="s">
        <v>570</v>
      </c>
      <c r="D347" s="61">
        <f>'ZUN.POV.'!D347-'ZUN.P.-UPR.'!D347</f>
        <v>12</v>
      </c>
      <c r="E347" s="62">
        <v>0</v>
      </c>
      <c r="F347" s="61">
        <f>+E347*$D347</f>
        <v>0</v>
      </c>
    </row>
    <row r="348" spans="1:6" ht="14.25">
      <c r="A348" s="69"/>
      <c r="B348" s="71"/>
      <c r="C348" s="60"/>
      <c r="D348" s="61"/>
      <c r="E348" s="62"/>
      <c r="F348" s="61"/>
    </row>
    <row r="349" spans="1:6" ht="28.5">
      <c r="A349" s="69" t="s">
        <v>1180</v>
      </c>
      <c r="B349" s="64" t="s">
        <v>567</v>
      </c>
      <c r="C349" s="60" t="s">
        <v>224</v>
      </c>
      <c r="D349" s="61">
        <f>'ZUN.POV.'!D349-'ZUN.P.-UPR.'!D349</f>
        <v>3</v>
      </c>
      <c r="E349" s="61">
        <v>0</v>
      </c>
      <c r="F349" s="61">
        <f>+E349*$D349</f>
        <v>0</v>
      </c>
    </row>
    <row r="350" spans="1:6" ht="14.25">
      <c r="A350" s="69"/>
      <c r="B350" s="64"/>
      <c r="C350" s="60"/>
      <c r="D350" s="61"/>
      <c r="E350" s="61"/>
      <c r="F350" s="61"/>
    </row>
    <row r="351" spans="1:6" ht="28.5">
      <c r="A351" s="69" t="s">
        <v>1181</v>
      </c>
      <c r="B351" s="64" t="s">
        <v>587</v>
      </c>
      <c r="C351" s="60" t="s">
        <v>224</v>
      </c>
      <c r="D351" s="61">
        <f>'ZUN.POV.'!D351-'ZUN.P.-UPR.'!D351</f>
        <v>7</v>
      </c>
      <c r="E351" s="62">
        <v>0</v>
      </c>
      <c r="F351" s="61">
        <f>+E351*$D351</f>
        <v>0</v>
      </c>
    </row>
    <row r="352" spans="1:6" ht="14.25">
      <c r="A352" s="69"/>
      <c r="B352" s="64"/>
      <c r="C352" s="60"/>
      <c r="D352" s="61"/>
      <c r="E352" s="62"/>
      <c r="F352" s="61"/>
    </row>
    <row r="353" spans="1:6" ht="15">
      <c r="A353" s="69"/>
      <c r="B353" s="74" t="s">
        <v>568</v>
      </c>
      <c r="C353" s="60"/>
      <c r="D353" s="61"/>
      <c r="E353" s="61"/>
      <c r="F353" s="66">
        <f>SUM(F344:F351)</f>
        <v>0</v>
      </c>
    </row>
    <row r="355" spans="1:2" ht="15.75">
      <c r="A355" s="103">
        <v>4</v>
      </c>
      <c r="B355" s="103" t="s">
        <v>1215</v>
      </c>
    </row>
    <row r="357" spans="1:6" ht="15">
      <c r="A357" s="68" t="s">
        <v>1182</v>
      </c>
      <c r="B357" s="74" t="s">
        <v>1225</v>
      </c>
      <c r="D357" s="58"/>
      <c r="E357" s="58"/>
      <c r="F357" s="58">
        <f>F383</f>
        <v>0</v>
      </c>
    </row>
    <row r="358" spans="1:6" ht="15">
      <c r="A358" s="68" t="s">
        <v>636</v>
      </c>
      <c r="B358" s="74" t="s">
        <v>1226</v>
      </c>
      <c r="D358" s="58"/>
      <c r="E358" s="58"/>
      <c r="F358" s="58">
        <f>F394</f>
        <v>0</v>
      </c>
    </row>
    <row r="359" spans="1:6" ht="15">
      <c r="A359" s="68" t="s">
        <v>637</v>
      </c>
      <c r="B359" s="74" t="str">
        <f>B396</f>
        <v>ZEMELJSKA DELA</v>
      </c>
      <c r="D359" s="58"/>
      <c r="E359" s="58"/>
      <c r="F359" s="58">
        <f>F407</f>
        <v>0</v>
      </c>
    </row>
    <row r="360" spans="1:6" ht="15">
      <c r="A360" s="68" t="s">
        <v>638</v>
      </c>
      <c r="B360" s="74" t="s">
        <v>1227</v>
      </c>
      <c r="D360" s="58"/>
      <c r="E360" s="58"/>
      <c r="F360" s="58">
        <f>F424</f>
        <v>0</v>
      </c>
    </row>
    <row r="361" spans="1:6" ht="15">
      <c r="A361" s="63"/>
      <c r="B361" s="74"/>
      <c r="D361" s="58"/>
      <c r="E361" s="58"/>
      <c r="F361" s="58"/>
    </row>
    <row r="362" spans="1:6" ht="15">
      <c r="A362" s="63"/>
      <c r="B362" s="74" t="s">
        <v>1131</v>
      </c>
      <c r="D362" s="58"/>
      <c r="E362" s="58"/>
      <c r="F362" s="58">
        <f>SUM(F357:F360)</f>
        <v>0</v>
      </c>
    </row>
    <row r="363" spans="1:6" ht="15">
      <c r="A363" s="63"/>
      <c r="B363" s="74"/>
      <c r="D363" s="58"/>
      <c r="E363" s="58"/>
      <c r="F363" s="58"/>
    </row>
    <row r="364" spans="1:6" ht="15">
      <c r="A364" s="68" t="s">
        <v>1182</v>
      </c>
      <c r="B364" s="74" t="s">
        <v>1225</v>
      </c>
      <c r="C364" s="60"/>
      <c r="D364" s="61"/>
      <c r="E364" s="61"/>
      <c r="F364" s="61"/>
    </row>
    <row r="365" spans="1:6" ht="14.25">
      <c r="A365" s="69"/>
      <c r="B365" s="64"/>
      <c r="C365" s="60"/>
      <c r="D365" s="61"/>
      <c r="E365" s="62"/>
      <c r="F365" s="61"/>
    </row>
    <row r="366" spans="1:6" ht="99.75">
      <c r="A366" s="69" t="s">
        <v>1183</v>
      </c>
      <c r="B366" s="65" t="s">
        <v>1231</v>
      </c>
      <c r="C366" s="60" t="s">
        <v>225</v>
      </c>
      <c r="D366" s="61">
        <f>'ZUN.POV.'!D366-'ZUN.P.-UPR.'!D366</f>
        <v>0</v>
      </c>
      <c r="E366" s="62">
        <v>0</v>
      </c>
      <c r="F366" s="61">
        <f>+E366*$D366</f>
        <v>0</v>
      </c>
    </row>
    <row r="367" spans="1:6" ht="15">
      <c r="A367" s="69"/>
      <c r="B367" s="74"/>
      <c r="C367" s="60"/>
      <c r="D367" s="61"/>
      <c r="E367" s="61"/>
      <c r="F367" s="61"/>
    </row>
    <row r="368" spans="1:6" ht="287.25">
      <c r="A368" s="69" t="s">
        <v>1184</v>
      </c>
      <c r="B368" s="65" t="s">
        <v>635</v>
      </c>
      <c r="C368" s="60" t="s">
        <v>225</v>
      </c>
      <c r="D368" s="61">
        <f>'ZUN.POV.'!D368-'ZUN.P.-UPR.'!D368</f>
        <v>0</v>
      </c>
      <c r="E368" s="62">
        <v>0</v>
      </c>
      <c r="F368" s="61">
        <f>+E368*$D368</f>
        <v>0</v>
      </c>
    </row>
    <row r="369" spans="1:6" ht="15">
      <c r="A369" s="69"/>
      <c r="B369" s="74"/>
      <c r="C369" s="60"/>
      <c r="D369" s="61"/>
      <c r="E369" s="62"/>
      <c r="F369" s="61"/>
    </row>
    <row r="370" spans="1:6" ht="256.5">
      <c r="A370" s="69" t="s">
        <v>1185</v>
      </c>
      <c r="B370" s="65" t="s">
        <v>1232</v>
      </c>
      <c r="C370" s="60" t="s">
        <v>225</v>
      </c>
      <c r="D370" s="61">
        <f>'ZUN.POV.'!D370-'ZUN.P.-UPR.'!D370</f>
        <v>0</v>
      </c>
      <c r="E370" s="62">
        <v>0</v>
      </c>
      <c r="F370" s="61">
        <f>+E370*$D370</f>
        <v>0</v>
      </c>
    </row>
    <row r="371" spans="1:6" ht="15">
      <c r="A371" s="69"/>
      <c r="B371" s="74"/>
      <c r="C371" s="60"/>
      <c r="D371" s="61"/>
      <c r="E371" s="61"/>
      <c r="F371" s="61"/>
    </row>
    <row r="372" spans="1:6" ht="156.75">
      <c r="A372" s="69" t="s">
        <v>1186</v>
      </c>
      <c r="B372" s="76" t="s">
        <v>1233</v>
      </c>
      <c r="C372" s="60" t="s">
        <v>225</v>
      </c>
      <c r="D372" s="61">
        <f>'ZUN.POV.'!D372-'ZUN.P.-UPR.'!D372</f>
        <v>0</v>
      </c>
      <c r="E372" s="62">
        <v>0</v>
      </c>
      <c r="F372" s="61">
        <f>+E372*$D372</f>
        <v>0</v>
      </c>
    </row>
    <row r="373" spans="1:6" ht="14.25">
      <c r="A373" s="69"/>
      <c r="B373" s="64"/>
      <c r="C373" s="60"/>
      <c r="D373" s="61"/>
      <c r="E373" s="61"/>
      <c r="F373" s="61"/>
    </row>
    <row r="374" spans="1:6" ht="242.25">
      <c r="A374" s="69" t="s">
        <v>1187</v>
      </c>
      <c r="B374" s="65" t="s">
        <v>1234</v>
      </c>
      <c r="C374" s="60" t="s">
        <v>225</v>
      </c>
      <c r="D374" s="61">
        <f>'ZUN.POV.'!D374-'ZUN.P.-UPR.'!D374</f>
        <v>0</v>
      </c>
      <c r="E374" s="62">
        <v>0</v>
      </c>
      <c r="F374" s="61">
        <f>+E374*$D374</f>
        <v>0</v>
      </c>
    </row>
    <row r="375" spans="1:6" ht="14.25">
      <c r="A375" s="69"/>
      <c r="B375" s="64"/>
      <c r="C375" s="60"/>
      <c r="D375" s="61"/>
      <c r="E375" s="61"/>
      <c r="F375" s="61"/>
    </row>
    <row r="376" spans="1:6" ht="57">
      <c r="A376" s="69" t="s">
        <v>1188</v>
      </c>
      <c r="B376" s="64" t="s">
        <v>1235</v>
      </c>
      <c r="C376" s="60" t="s">
        <v>225</v>
      </c>
      <c r="D376" s="61">
        <f>'ZUN.POV.'!D376-'ZUN.P.-UPR.'!D376</f>
        <v>0</v>
      </c>
      <c r="E376" s="62">
        <v>0</v>
      </c>
      <c r="F376" s="61">
        <f>+E376*$D376</f>
        <v>0</v>
      </c>
    </row>
    <row r="377" spans="1:6" ht="14.25">
      <c r="A377" s="69"/>
      <c r="B377" s="64"/>
      <c r="C377" s="60"/>
      <c r="D377" s="61"/>
      <c r="E377" s="61"/>
      <c r="F377" s="61"/>
    </row>
    <row r="378" spans="1:6" ht="85.5">
      <c r="A378" s="69" t="s">
        <v>1189</v>
      </c>
      <c r="B378" s="64" t="s">
        <v>1236</v>
      </c>
      <c r="C378" s="60"/>
      <c r="D378" s="99">
        <v>0.05</v>
      </c>
      <c r="E378" s="61"/>
      <c r="F378" s="61">
        <f>SUM(F366:F376)*D378</f>
        <v>0</v>
      </c>
    </row>
    <row r="379" spans="1:6" ht="14.25">
      <c r="A379" s="69"/>
      <c r="B379" s="64"/>
      <c r="C379" s="60"/>
      <c r="D379" s="99"/>
      <c r="E379" s="61"/>
      <c r="F379" s="61"/>
    </row>
    <row r="380" spans="1:6" ht="71.25">
      <c r="A380" s="69" t="s">
        <v>639</v>
      </c>
      <c r="B380" s="64" t="s">
        <v>1237</v>
      </c>
      <c r="C380" s="60" t="s">
        <v>225</v>
      </c>
      <c r="D380" s="61">
        <f>'ZUN.POV.'!D380-'ZUN.P.-UPR.'!D380</f>
        <v>0</v>
      </c>
      <c r="E380" s="62">
        <v>0</v>
      </c>
      <c r="F380" s="61">
        <f>E380*D380</f>
        <v>0</v>
      </c>
    </row>
    <row r="381" spans="1:6" ht="14.25">
      <c r="A381" s="69"/>
      <c r="B381" s="64"/>
      <c r="C381" s="60"/>
      <c r="D381" s="99"/>
      <c r="E381" s="62"/>
      <c r="F381" s="61"/>
    </row>
    <row r="382" spans="1:6" ht="114">
      <c r="A382" s="69" t="s">
        <v>640</v>
      </c>
      <c r="B382" s="76" t="s">
        <v>1238</v>
      </c>
      <c r="C382" s="60" t="s">
        <v>225</v>
      </c>
      <c r="D382" s="61">
        <f>'ZUN.POV.'!D382-'ZUN.P.-UPR.'!D382</f>
        <v>0</v>
      </c>
      <c r="E382" s="62">
        <v>0</v>
      </c>
      <c r="F382" s="61">
        <f>E382*D382</f>
        <v>0</v>
      </c>
    </row>
    <row r="383" spans="1:6" ht="15">
      <c r="A383" s="69"/>
      <c r="B383" s="74" t="s">
        <v>1239</v>
      </c>
      <c r="C383" s="60"/>
      <c r="D383" s="61"/>
      <c r="E383" s="62"/>
      <c r="F383" s="66">
        <f>SUM(F366:F382)</f>
        <v>0</v>
      </c>
    </row>
    <row r="384" spans="1:6" ht="14.25">
      <c r="A384" s="69"/>
      <c r="B384" s="64"/>
      <c r="C384" s="60"/>
      <c r="D384" s="61"/>
      <c r="E384" s="62"/>
      <c r="F384" s="61"/>
    </row>
    <row r="385" spans="1:6" ht="15">
      <c r="A385" s="68" t="s">
        <v>636</v>
      </c>
      <c r="B385" s="74" t="s">
        <v>1226</v>
      </c>
      <c r="C385" s="60"/>
      <c r="D385" s="61"/>
      <c r="E385" s="62"/>
      <c r="F385" s="61"/>
    </row>
    <row r="386" spans="1:6" ht="14.25">
      <c r="A386" s="69"/>
      <c r="B386" s="64"/>
      <c r="C386" s="60"/>
      <c r="D386" s="61"/>
      <c r="E386" s="62"/>
      <c r="F386" s="61"/>
    </row>
    <row r="387" spans="1:6" ht="57">
      <c r="A387" s="69" t="s">
        <v>641</v>
      </c>
      <c r="B387" s="64" t="s">
        <v>1240</v>
      </c>
      <c r="C387" s="60" t="s">
        <v>1130</v>
      </c>
      <c r="D387" s="61">
        <f>'ZUN.POV.'!D387-'ZUN.P.-UPR.'!D387</f>
        <v>0</v>
      </c>
      <c r="E387" s="62">
        <v>0</v>
      </c>
      <c r="F387" s="61">
        <f>+E387*$D387</f>
        <v>0</v>
      </c>
    </row>
    <row r="388" spans="1:6" ht="14.25">
      <c r="A388" s="69"/>
      <c r="B388" s="64"/>
      <c r="C388" s="60"/>
      <c r="D388" s="61"/>
      <c r="E388" s="62"/>
      <c r="F388" s="61"/>
    </row>
    <row r="389" spans="1:6" ht="99.75">
      <c r="A389" s="69" t="s">
        <v>642</v>
      </c>
      <c r="B389" s="64" t="s">
        <v>1241</v>
      </c>
      <c r="C389" s="60" t="s">
        <v>570</v>
      </c>
      <c r="D389" s="61">
        <f>'ZUN.POV.'!D389-'ZUN.P.-UPR.'!D389</f>
        <v>0</v>
      </c>
      <c r="E389" s="62">
        <v>0</v>
      </c>
      <c r="F389" s="61">
        <f>+E389*$D389</f>
        <v>0</v>
      </c>
    </row>
    <row r="390" spans="1:6" ht="14.25">
      <c r="A390" s="69"/>
      <c r="B390" s="76"/>
      <c r="C390" s="60"/>
      <c r="D390" s="61"/>
      <c r="E390" s="62"/>
      <c r="F390" s="61"/>
    </row>
    <row r="391" spans="1:6" ht="128.25">
      <c r="A391" s="69" t="s">
        <v>643</v>
      </c>
      <c r="B391" s="76" t="s">
        <v>1242</v>
      </c>
      <c r="C391" s="60" t="s">
        <v>570</v>
      </c>
      <c r="D391" s="61">
        <f>'ZUN.POV.'!D391-'ZUN.P.-UPR.'!D391</f>
        <v>0</v>
      </c>
      <c r="E391" s="62">
        <v>0</v>
      </c>
      <c r="F391" s="61">
        <f>+E391*$D391</f>
        <v>0</v>
      </c>
    </row>
    <row r="392" spans="1:6" ht="14.25">
      <c r="A392" s="69"/>
      <c r="B392" s="64"/>
      <c r="C392" s="60"/>
      <c r="D392" s="61"/>
      <c r="E392" s="62"/>
      <c r="F392" s="61"/>
    </row>
    <row r="393" spans="1:6" ht="85.5">
      <c r="A393" s="69" t="s">
        <v>644</v>
      </c>
      <c r="B393" s="64" t="s">
        <v>633</v>
      </c>
      <c r="C393" s="60"/>
      <c r="D393" s="61">
        <v>0.05</v>
      </c>
      <c r="E393" s="62"/>
      <c r="F393" s="61">
        <f>SUM(F387:F392)*D393</f>
        <v>0</v>
      </c>
    </row>
    <row r="394" spans="1:6" ht="15">
      <c r="A394" s="69"/>
      <c r="B394" s="74" t="s">
        <v>1244</v>
      </c>
      <c r="C394" s="60"/>
      <c r="D394" s="61"/>
      <c r="E394" s="62"/>
      <c r="F394" s="66">
        <f>SUM(F387:F393)</f>
        <v>0</v>
      </c>
    </row>
    <row r="395" spans="1:6" ht="14.25">
      <c r="A395" s="69"/>
      <c r="B395" s="64"/>
      <c r="C395" s="60"/>
      <c r="D395" s="61"/>
      <c r="E395" s="62"/>
      <c r="F395" s="61"/>
    </row>
    <row r="396" spans="1:6" ht="15">
      <c r="A396" s="68" t="s">
        <v>637</v>
      </c>
      <c r="B396" s="74" t="s">
        <v>1245</v>
      </c>
      <c r="C396" s="60"/>
      <c r="D396" s="61"/>
      <c r="E396" s="62"/>
      <c r="F396" s="61"/>
    </row>
    <row r="397" spans="1:6" ht="15">
      <c r="A397" s="68"/>
      <c r="B397" s="74"/>
      <c r="C397" s="60"/>
      <c r="D397" s="61"/>
      <c r="E397" s="62"/>
      <c r="F397" s="61"/>
    </row>
    <row r="398" spans="1:6" ht="57">
      <c r="A398" s="69" t="s">
        <v>645</v>
      </c>
      <c r="B398" s="64" t="s">
        <v>1246</v>
      </c>
      <c r="C398" s="60"/>
      <c r="D398" s="61"/>
      <c r="E398" s="62"/>
      <c r="F398" s="61"/>
    </row>
    <row r="399" spans="1:6" ht="16.5">
      <c r="A399" s="69"/>
      <c r="B399" s="64" t="s">
        <v>1247</v>
      </c>
      <c r="C399" s="60" t="s">
        <v>572</v>
      </c>
      <c r="D399" s="61">
        <f>'ZUN.POV.'!D399-'ZUN.P.-UPR.'!D399</f>
        <v>0</v>
      </c>
      <c r="E399" s="62">
        <v>0</v>
      </c>
      <c r="F399" s="61">
        <f>+E399*$D399</f>
        <v>0</v>
      </c>
    </row>
    <row r="400" spans="1:6" ht="16.5">
      <c r="A400" s="69"/>
      <c r="B400" s="64" t="s">
        <v>1248</v>
      </c>
      <c r="C400" s="60" t="s">
        <v>572</v>
      </c>
      <c r="D400" s="61">
        <f>'ZUN.POV.'!D400-'ZUN.P.-UPR.'!D400</f>
        <v>0</v>
      </c>
      <c r="E400" s="62">
        <v>0</v>
      </c>
      <c r="F400" s="61">
        <f>+E400*$D400</f>
        <v>0</v>
      </c>
    </row>
    <row r="401" spans="1:6" ht="14.25">
      <c r="A401" s="69"/>
      <c r="B401" s="64"/>
      <c r="C401" s="60"/>
      <c r="D401" s="61"/>
      <c r="E401" s="62"/>
      <c r="F401" s="61"/>
    </row>
    <row r="402" spans="1:6" ht="57">
      <c r="A402" s="69" t="s">
        <v>646</v>
      </c>
      <c r="B402" s="64" t="s">
        <v>1252</v>
      </c>
      <c r="C402" s="60" t="s">
        <v>570</v>
      </c>
      <c r="D402" s="61">
        <f>'ZUN.POV.'!D402-'ZUN.P.-UPR.'!D402</f>
        <v>0</v>
      </c>
      <c r="E402" s="62">
        <v>0</v>
      </c>
      <c r="F402" s="61">
        <f>+E402*$D402</f>
        <v>0</v>
      </c>
    </row>
    <row r="403" spans="1:6" ht="14.25">
      <c r="A403" s="69"/>
      <c r="B403" s="64"/>
      <c r="C403" s="60"/>
      <c r="D403" s="61"/>
      <c r="E403" s="62"/>
      <c r="F403" s="61"/>
    </row>
    <row r="404" spans="1:6" ht="85.5">
      <c r="A404" s="69" t="s">
        <v>647</v>
      </c>
      <c r="B404" s="64" t="s">
        <v>1254</v>
      </c>
      <c r="C404" s="60" t="s">
        <v>572</v>
      </c>
      <c r="D404" s="61">
        <f>'ZUN.POV.'!D404-'ZUN.P.-UPR.'!D404</f>
        <v>0</v>
      </c>
      <c r="E404" s="62">
        <v>0</v>
      </c>
      <c r="F404" s="61">
        <f>+E404*$D404</f>
        <v>0</v>
      </c>
    </row>
    <row r="405" spans="1:6" ht="14.25">
      <c r="A405" s="69"/>
      <c r="B405" s="64"/>
      <c r="C405" s="60"/>
      <c r="D405" s="61"/>
      <c r="E405" s="62"/>
      <c r="F405" s="61"/>
    </row>
    <row r="406" spans="1:6" ht="85.5">
      <c r="A406" s="69" t="s">
        <v>648</v>
      </c>
      <c r="B406" s="64" t="s">
        <v>1255</v>
      </c>
      <c r="C406" s="60" t="s">
        <v>570</v>
      </c>
      <c r="D406" s="61">
        <f>'ZUN.POV.'!D406-'ZUN.P.-UPR.'!D406</f>
        <v>0</v>
      </c>
      <c r="E406" s="62">
        <v>0</v>
      </c>
      <c r="F406" s="61">
        <f>+E406*$D406</f>
        <v>0</v>
      </c>
    </row>
    <row r="407" spans="1:6" ht="15">
      <c r="A407" s="69"/>
      <c r="B407" s="74" t="s">
        <v>1256</v>
      </c>
      <c r="C407" s="60"/>
      <c r="D407" s="61"/>
      <c r="E407" s="62"/>
      <c r="F407" s="66">
        <f>SUM(F399:F406)</f>
        <v>0</v>
      </c>
    </row>
    <row r="408" spans="1:6" ht="15">
      <c r="A408" s="68"/>
      <c r="B408" s="64"/>
      <c r="C408" s="60"/>
      <c r="D408" s="61"/>
      <c r="E408" s="62"/>
      <c r="F408" s="61"/>
    </row>
    <row r="409" spans="1:6" ht="15">
      <c r="A409" s="68" t="s">
        <v>638</v>
      </c>
      <c r="B409" s="74" t="s">
        <v>1227</v>
      </c>
      <c r="C409" s="60"/>
      <c r="D409" s="61"/>
      <c r="E409" s="62"/>
      <c r="F409" s="61"/>
    </row>
    <row r="410" spans="1:6" ht="14.25">
      <c r="A410" s="69"/>
      <c r="B410" s="64"/>
      <c r="C410" s="60"/>
      <c r="D410" s="61"/>
      <c r="E410" s="62"/>
      <c r="F410" s="61"/>
    </row>
    <row r="411" spans="1:6" ht="42.75">
      <c r="A411" s="69" t="s">
        <v>649</v>
      </c>
      <c r="B411" s="64" t="s">
        <v>1257</v>
      </c>
      <c r="C411" s="60"/>
      <c r="D411" s="61"/>
      <c r="E411" s="62"/>
      <c r="F411" s="61"/>
    </row>
    <row r="412" spans="1:6" ht="228">
      <c r="A412" s="69"/>
      <c r="B412" s="65" t="s">
        <v>1258</v>
      </c>
      <c r="C412" s="60" t="s">
        <v>572</v>
      </c>
      <c r="D412" s="61">
        <f>'ZUN.POV.'!D412-'ZUN.P.-UPR.'!D412</f>
        <v>0</v>
      </c>
      <c r="E412" s="62">
        <v>0</v>
      </c>
      <c r="F412" s="61">
        <f>+E412*$D412</f>
        <v>0</v>
      </c>
    </row>
    <row r="413" spans="1:6" ht="14.25">
      <c r="A413" s="69"/>
      <c r="B413" s="64"/>
      <c r="C413" s="60"/>
      <c r="D413" s="61"/>
      <c r="E413" s="62"/>
      <c r="F413" s="61"/>
    </row>
    <row r="414" spans="1:6" ht="128.25">
      <c r="A414" s="69" t="s">
        <v>650</v>
      </c>
      <c r="B414" s="76" t="s">
        <v>1259</v>
      </c>
      <c r="C414" s="60" t="s">
        <v>570</v>
      </c>
      <c r="D414" s="61">
        <f>'ZUN.POV.'!D414-'ZUN.P.-UPR.'!D414</f>
        <v>0</v>
      </c>
      <c r="E414" s="62">
        <v>0</v>
      </c>
      <c r="F414" s="61">
        <f>+E414*$D414</f>
        <v>0</v>
      </c>
    </row>
    <row r="415" spans="1:6" ht="14.25">
      <c r="A415" s="69"/>
      <c r="B415" s="64"/>
      <c r="C415" s="60"/>
      <c r="D415" s="61"/>
      <c r="E415" s="62"/>
      <c r="F415" s="61"/>
    </row>
    <row r="416" spans="1:6" ht="142.5">
      <c r="A416" s="69" t="s">
        <v>651</v>
      </c>
      <c r="B416" s="65" t="s">
        <v>1261</v>
      </c>
      <c r="C416" s="60" t="s">
        <v>570</v>
      </c>
      <c r="D416" s="61">
        <f>'ZUN.POV.'!D416-'ZUN.P.-UPR.'!D416</f>
        <v>0</v>
      </c>
      <c r="E416" s="62">
        <v>0</v>
      </c>
      <c r="F416" s="61">
        <f>+E416*$D416</f>
        <v>0</v>
      </c>
    </row>
    <row r="417" spans="1:6" ht="14.25">
      <c r="A417" s="69"/>
      <c r="B417" s="64"/>
      <c r="C417" s="60"/>
      <c r="D417" s="61"/>
      <c r="E417" s="62"/>
      <c r="F417" s="61"/>
    </row>
    <row r="418" spans="1:6" ht="99.75">
      <c r="A418" s="69" t="s">
        <v>652</v>
      </c>
      <c r="B418" s="64" t="s">
        <v>419</v>
      </c>
      <c r="C418" s="60" t="s">
        <v>570</v>
      </c>
      <c r="D418" s="61">
        <f>'ZUN.POV.'!D418-'ZUN.P.-UPR.'!D418</f>
        <v>0</v>
      </c>
      <c r="E418" s="62">
        <v>0</v>
      </c>
      <c r="F418" s="61">
        <f>+E418*$D418</f>
        <v>0</v>
      </c>
    </row>
    <row r="419" spans="1:6" ht="14.25">
      <c r="A419" s="69"/>
      <c r="B419" s="64"/>
      <c r="C419" s="60"/>
      <c r="D419" s="61"/>
      <c r="E419" s="62"/>
      <c r="F419" s="61"/>
    </row>
    <row r="420" spans="1:6" ht="28.5">
      <c r="A420" s="69" t="s">
        <v>653</v>
      </c>
      <c r="B420" s="64" t="s">
        <v>1263</v>
      </c>
      <c r="C420" s="60" t="s">
        <v>1130</v>
      </c>
      <c r="D420" s="61">
        <f>'ZUN.POV.'!D420-'ZUN.P.-UPR.'!D420</f>
        <v>0</v>
      </c>
      <c r="E420" s="62">
        <v>0</v>
      </c>
      <c r="F420" s="61">
        <f>+E420*$D420</f>
        <v>0</v>
      </c>
    </row>
    <row r="421" spans="1:6" ht="14.25">
      <c r="A421" s="69"/>
      <c r="B421" s="64"/>
      <c r="C421" s="60"/>
      <c r="D421" s="61"/>
      <c r="E421" s="62"/>
      <c r="F421" s="61"/>
    </row>
    <row r="422" spans="1:6" ht="128.25">
      <c r="A422" s="69" t="s">
        <v>654</v>
      </c>
      <c r="B422" s="76" t="s">
        <v>559</v>
      </c>
      <c r="C422" s="60" t="s">
        <v>570</v>
      </c>
      <c r="D422" s="61">
        <f>'ZUN.POV.'!D422-'ZUN.P.-UPR.'!D422</f>
        <v>0</v>
      </c>
      <c r="E422" s="62">
        <v>0</v>
      </c>
      <c r="F422" s="61">
        <f>+E422*$D422</f>
        <v>0</v>
      </c>
    </row>
    <row r="423" spans="1:6" ht="14.25">
      <c r="A423" s="69"/>
      <c r="B423" s="76"/>
      <c r="C423" s="60"/>
      <c r="D423" s="61"/>
      <c r="E423" s="62"/>
      <c r="F423" s="61"/>
    </row>
    <row r="424" spans="2:6" ht="16.5">
      <c r="B424" s="93" t="s">
        <v>1227</v>
      </c>
      <c r="C424" s="94"/>
      <c r="D424" s="95"/>
      <c r="E424" s="96"/>
      <c r="F424" s="97">
        <f>SUM(F411:F423)</f>
        <v>0</v>
      </c>
    </row>
    <row r="426" spans="1:2" ht="15.75">
      <c r="A426" s="103">
        <v>5</v>
      </c>
      <c r="B426" s="52" t="s">
        <v>1216</v>
      </c>
    </row>
    <row r="428" spans="1:6" ht="15">
      <c r="A428" s="68" t="s">
        <v>660</v>
      </c>
      <c r="B428" s="74" t="s">
        <v>1225</v>
      </c>
      <c r="C428" s="108"/>
      <c r="D428" s="58"/>
      <c r="E428" s="58"/>
      <c r="F428" s="58">
        <f>F457</f>
        <v>0</v>
      </c>
    </row>
    <row r="429" spans="1:6" ht="15">
      <c r="A429" s="68" t="s">
        <v>661</v>
      </c>
      <c r="B429" s="74" t="s">
        <v>1226</v>
      </c>
      <c r="C429" s="108"/>
      <c r="D429" s="58"/>
      <c r="E429" s="58"/>
      <c r="F429" s="58">
        <f>F470</f>
        <v>0</v>
      </c>
    </row>
    <row r="430" spans="1:6" ht="15">
      <c r="A430" s="68" t="s">
        <v>662</v>
      </c>
      <c r="B430" s="74" t="str">
        <f>B472</f>
        <v>ZEMELJSKA DELA</v>
      </c>
      <c r="C430" s="108"/>
      <c r="D430" s="58"/>
      <c r="E430" s="58"/>
      <c r="F430" s="58">
        <f>F488</f>
        <v>0</v>
      </c>
    </row>
    <row r="431" spans="1:6" ht="15">
      <c r="A431" s="68" t="s">
        <v>663</v>
      </c>
      <c r="B431" s="74" t="s">
        <v>1227</v>
      </c>
      <c r="C431" s="108"/>
      <c r="D431" s="58"/>
      <c r="E431" s="58"/>
      <c r="F431" s="58">
        <f>F502</f>
        <v>0</v>
      </c>
    </row>
    <row r="432" spans="1:6" ht="15">
      <c r="A432" s="68" t="s">
        <v>664</v>
      </c>
      <c r="B432" s="74" t="s">
        <v>1228</v>
      </c>
      <c r="C432" s="108"/>
      <c r="D432" s="58"/>
      <c r="E432" s="58"/>
      <c r="F432" s="58">
        <f>F535</f>
        <v>0</v>
      </c>
    </row>
    <row r="433" spans="1:6" ht="15">
      <c r="A433" s="68" t="s">
        <v>665</v>
      </c>
      <c r="B433" s="74" t="s">
        <v>1229</v>
      </c>
      <c r="C433" s="108"/>
      <c r="D433" s="58"/>
      <c r="E433" s="58"/>
      <c r="F433" s="58">
        <f>F545</f>
        <v>0</v>
      </c>
    </row>
    <row r="434" spans="1:6" ht="15">
      <c r="A434" s="63"/>
      <c r="B434" s="74"/>
      <c r="C434" s="108"/>
      <c r="D434" s="58"/>
      <c r="E434" s="58"/>
      <c r="F434" s="58"/>
    </row>
    <row r="435" spans="1:6" ht="15">
      <c r="A435" s="63"/>
      <c r="B435" s="74" t="s">
        <v>1131</v>
      </c>
      <c r="C435" s="108"/>
      <c r="D435" s="58"/>
      <c r="E435" s="58"/>
      <c r="F435" s="58">
        <f>SUM(F428:F433)</f>
        <v>0</v>
      </c>
    </row>
    <row r="436" spans="1:6" ht="15">
      <c r="A436" s="63"/>
      <c r="B436" s="74"/>
      <c r="C436" s="108"/>
      <c r="D436" s="58"/>
      <c r="E436" s="58"/>
      <c r="F436" s="58"/>
    </row>
    <row r="437" spans="1:6" ht="15">
      <c r="A437" s="68" t="s">
        <v>660</v>
      </c>
      <c r="B437" s="74" t="s">
        <v>1225</v>
      </c>
      <c r="C437" s="60"/>
      <c r="D437" s="61"/>
      <c r="E437" s="61"/>
      <c r="F437" s="61"/>
    </row>
    <row r="438" spans="1:6" ht="14.25">
      <c r="A438" s="69"/>
      <c r="B438" s="64"/>
      <c r="C438" s="60"/>
      <c r="D438" s="61"/>
      <c r="E438" s="62"/>
      <c r="F438" s="61"/>
    </row>
    <row r="439" spans="1:6" ht="99.75">
      <c r="A439" s="69" t="s">
        <v>666</v>
      </c>
      <c r="B439" s="65" t="s">
        <v>1231</v>
      </c>
      <c r="C439" s="60" t="s">
        <v>225</v>
      </c>
      <c r="D439" s="61">
        <f>'ZUN.POV.'!D439-'ZUN.P.-UPR.'!D439</f>
        <v>0</v>
      </c>
      <c r="E439" s="62">
        <v>0</v>
      </c>
      <c r="F439" s="61">
        <f>+E439*$D439</f>
        <v>0</v>
      </c>
    </row>
    <row r="440" spans="1:6" ht="15">
      <c r="A440" s="69"/>
      <c r="B440" s="74"/>
      <c r="C440" s="60"/>
      <c r="D440" s="61"/>
      <c r="E440" s="61"/>
      <c r="F440" s="61"/>
    </row>
    <row r="441" spans="1:6" ht="287.25">
      <c r="A441" s="69" t="s">
        <v>667</v>
      </c>
      <c r="B441" s="65" t="s">
        <v>657</v>
      </c>
      <c r="C441" s="60" t="s">
        <v>225</v>
      </c>
      <c r="D441" s="61">
        <f>'ZUN.POV.'!D441-'ZUN.P.-UPR.'!D441</f>
        <v>0</v>
      </c>
      <c r="E441" s="62">
        <v>0</v>
      </c>
      <c r="F441" s="61">
        <f>+E441*$D441</f>
        <v>0</v>
      </c>
    </row>
    <row r="442" spans="1:6" ht="15">
      <c r="A442" s="69"/>
      <c r="B442" s="74"/>
      <c r="C442" s="60"/>
      <c r="D442" s="61"/>
      <c r="E442" s="62"/>
      <c r="F442" s="61"/>
    </row>
    <row r="443" spans="1:6" ht="256.5">
      <c r="A443" s="69" t="s">
        <v>668</v>
      </c>
      <c r="B443" s="65" t="s">
        <v>1232</v>
      </c>
      <c r="C443" s="60" t="s">
        <v>225</v>
      </c>
      <c r="D443" s="61">
        <f>'ZUN.POV.'!D443-'ZUN.P.-UPR.'!D443</f>
        <v>0</v>
      </c>
      <c r="E443" s="62">
        <v>0</v>
      </c>
      <c r="F443" s="61">
        <f>+E443*$D443</f>
        <v>0</v>
      </c>
    </row>
    <row r="444" spans="1:6" ht="15">
      <c r="A444" s="69"/>
      <c r="B444" s="74"/>
      <c r="C444" s="60"/>
      <c r="D444" s="61"/>
      <c r="E444" s="61"/>
      <c r="F444" s="61"/>
    </row>
    <row r="445" spans="1:6" ht="156.75">
      <c r="A445" s="69" t="s">
        <v>669</v>
      </c>
      <c r="B445" s="76" t="s">
        <v>1233</v>
      </c>
      <c r="C445" s="60" t="s">
        <v>225</v>
      </c>
      <c r="D445" s="61">
        <f>'ZUN.POV.'!D445-'ZUN.P.-UPR.'!D445</f>
        <v>0</v>
      </c>
      <c r="E445" s="62">
        <v>0</v>
      </c>
      <c r="F445" s="61">
        <f>+E445*$D445</f>
        <v>0</v>
      </c>
    </row>
    <row r="446" spans="1:6" ht="14.25">
      <c r="A446" s="69"/>
      <c r="B446" s="64"/>
      <c r="C446" s="60"/>
      <c r="D446" s="61"/>
      <c r="E446" s="61"/>
      <c r="F446" s="61"/>
    </row>
    <row r="447" spans="1:6" ht="242.25">
      <c r="A447" s="69" t="s">
        <v>670</v>
      </c>
      <c r="B447" s="65" t="s">
        <v>1234</v>
      </c>
      <c r="C447" s="60" t="s">
        <v>225</v>
      </c>
      <c r="D447" s="61">
        <f>'ZUN.POV.'!D447-'ZUN.P.-UPR.'!D447</f>
        <v>0</v>
      </c>
      <c r="E447" s="62">
        <v>0</v>
      </c>
      <c r="F447" s="61">
        <f>+E447*$D447</f>
        <v>0</v>
      </c>
    </row>
    <row r="448" spans="1:6" ht="14.25">
      <c r="A448" s="69"/>
      <c r="B448" s="64"/>
      <c r="C448" s="60"/>
      <c r="D448" s="61"/>
      <c r="E448" s="61"/>
      <c r="F448" s="61"/>
    </row>
    <row r="449" spans="1:6" ht="57">
      <c r="A449" s="69" t="s">
        <v>671</v>
      </c>
      <c r="B449" s="64" t="s">
        <v>1235</v>
      </c>
      <c r="C449" s="60" t="s">
        <v>225</v>
      </c>
      <c r="D449" s="61">
        <f>'ZUN.POV.'!D449-'ZUN.P.-UPR.'!D449</f>
        <v>0</v>
      </c>
      <c r="E449" s="62">
        <v>0</v>
      </c>
      <c r="F449" s="61">
        <f>+E449*$D449</f>
        <v>0</v>
      </c>
    </row>
    <row r="450" spans="1:6" ht="14.25">
      <c r="A450" s="69"/>
      <c r="B450" s="64"/>
      <c r="C450" s="60"/>
      <c r="D450" s="61"/>
      <c r="E450" s="61"/>
      <c r="F450" s="61"/>
    </row>
    <row r="451" spans="1:6" ht="85.5">
      <c r="A451" s="69" t="s">
        <v>672</v>
      </c>
      <c r="B451" s="64" t="s">
        <v>1236</v>
      </c>
      <c r="C451" s="60"/>
      <c r="D451" s="99">
        <v>0.05</v>
      </c>
      <c r="E451" s="61"/>
      <c r="F451" s="61">
        <f>SUM(F439:F449)*D451</f>
        <v>0</v>
      </c>
    </row>
    <row r="452" spans="1:6" ht="14.25">
      <c r="A452" s="69"/>
      <c r="B452" s="64"/>
      <c r="C452" s="60"/>
      <c r="D452" s="99"/>
      <c r="E452" s="61"/>
      <c r="F452" s="61"/>
    </row>
    <row r="453" spans="1:6" ht="71.25">
      <c r="A453" s="69" t="s">
        <v>673</v>
      </c>
      <c r="B453" s="64" t="s">
        <v>1237</v>
      </c>
      <c r="C453" s="60" t="s">
        <v>225</v>
      </c>
      <c r="D453" s="61">
        <f>'ZUN.POV.'!D453-'ZUN.P.-UPR.'!D453</f>
        <v>0</v>
      </c>
      <c r="E453" s="62">
        <v>0</v>
      </c>
      <c r="F453" s="61">
        <f>E453*D453</f>
        <v>0</v>
      </c>
    </row>
    <row r="454" spans="1:6" ht="14.25">
      <c r="A454" s="69"/>
      <c r="B454" s="64"/>
      <c r="C454" s="60"/>
      <c r="D454" s="99"/>
      <c r="E454" s="62"/>
      <c r="F454" s="61"/>
    </row>
    <row r="455" spans="1:6" ht="114">
      <c r="A455" s="69" t="s">
        <v>674</v>
      </c>
      <c r="B455" s="65" t="s">
        <v>1238</v>
      </c>
      <c r="C455" s="60" t="s">
        <v>225</v>
      </c>
      <c r="D455" s="61">
        <f>'ZUN.POV.'!D455-'ZUN.P.-UPR.'!D455</f>
        <v>0</v>
      </c>
      <c r="E455" s="62">
        <v>0</v>
      </c>
      <c r="F455" s="61">
        <f>E455*D455</f>
        <v>0</v>
      </c>
    </row>
    <row r="456" spans="1:6" ht="14.25">
      <c r="A456" s="69"/>
      <c r="B456" s="76"/>
      <c r="C456" s="60"/>
      <c r="D456" s="102"/>
      <c r="E456" s="62"/>
      <c r="F456" s="61"/>
    </row>
    <row r="457" spans="1:6" ht="15">
      <c r="A457" s="69"/>
      <c r="B457" s="74" t="s">
        <v>1239</v>
      </c>
      <c r="C457" s="60"/>
      <c r="D457" s="61"/>
      <c r="E457" s="62"/>
      <c r="F457" s="66">
        <f>SUM(F439:F455)</f>
        <v>0</v>
      </c>
    </row>
    <row r="458" spans="1:6" ht="14.25">
      <c r="A458" s="69"/>
      <c r="B458" s="64"/>
      <c r="C458" s="60"/>
      <c r="D458" s="61"/>
      <c r="E458" s="62"/>
      <c r="F458" s="61"/>
    </row>
    <row r="459" spans="1:6" ht="15">
      <c r="A459" s="68" t="s">
        <v>661</v>
      </c>
      <c r="B459" s="74" t="s">
        <v>1226</v>
      </c>
      <c r="C459" s="60"/>
      <c r="D459" s="61"/>
      <c r="E459" s="62"/>
      <c r="F459" s="61"/>
    </row>
    <row r="460" spans="1:6" ht="14.25">
      <c r="A460" s="69"/>
      <c r="B460" s="64"/>
      <c r="C460" s="60"/>
      <c r="D460" s="61"/>
      <c r="E460" s="62"/>
      <c r="F460" s="61"/>
    </row>
    <row r="461" spans="1:6" ht="57">
      <c r="A461" s="69" t="s">
        <v>675</v>
      </c>
      <c r="B461" s="64" t="s">
        <v>1240</v>
      </c>
      <c r="C461" s="60" t="s">
        <v>1130</v>
      </c>
      <c r="D461" s="61">
        <f>'ZUN.POV.'!D461-'ZUN.P.-UPR.'!D461</f>
        <v>0</v>
      </c>
      <c r="E461" s="62">
        <v>0</v>
      </c>
      <c r="F461" s="61">
        <f>+E461*$D461</f>
        <v>0</v>
      </c>
    </row>
    <row r="462" spans="1:6" ht="14.25">
      <c r="A462" s="69"/>
      <c r="B462" s="64"/>
      <c r="C462" s="60"/>
      <c r="D462" s="61"/>
      <c r="E462" s="62"/>
      <c r="F462" s="61"/>
    </row>
    <row r="463" spans="1:6" ht="99.75">
      <c r="A463" s="69" t="s">
        <v>676</v>
      </c>
      <c r="B463" s="64" t="s">
        <v>1241</v>
      </c>
      <c r="C463" s="60" t="s">
        <v>570</v>
      </c>
      <c r="D463" s="61">
        <f>'ZUN.POV.'!D463-'ZUN.P.-UPR.'!D463</f>
        <v>0</v>
      </c>
      <c r="E463" s="62">
        <v>0</v>
      </c>
      <c r="F463" s="61">
        <f>+E463*$D463</f>
        <v>0</v>
      </c>
    </row>
    <row r="464" spans="1:6" ht="14.25">
      <c r="A464" s="69"/>
      <c r="B464" s="64"/>
      <c r="C464" s="60"/>
      <c r="D464" s="61"/>
      <c r="E464" s="62"/>
      <c r="F464" s="61"/>
    </row>
    <row r="465" spans="1:6" ht="128.25">
      <c r="A465" s="69" t="s">
        <v>677</v>
      </c>
      <c r="B465" s="76" t="s">
        <v>1242</v>
      </c>
      <c r="C465" s="60" t="s">
        <v>570</v>
      </c>
      <c r="D465" s="61">
        <f>'ZUN.POV.'!D465-'ZUN.P.-UPR.'!D465</f>
        <v>0</v>
      </c>
      <c r="E465" s="62">
        <v>0</v>
      </c>
      <c r="F465" s="61">
        <f>+E465*$D465</f>
        <v>0</v>
      </c>
    </row>
    <row r="466" spans="1:6" ht="14.25">
      <c r="A466" s="69"/>
      <c r="B466" s="64"/>
      <c r="C466" s="60"/>
      <c r="D466" s="61"/>
      <c r="E466" s="62"/>
      <c r="F466" s="61"/>
    </row>
    <row r="467" spans="1:6" ht="159">
      <c r="A467" s="69" t="s">
        <v>678</v>
      </c>
      <c r="B467" s="76" t="s">
        <v>571</v>
      </c>
      <c r="C467" s="60" t="s">
        <v>572</v>
      </c>
      <c r="D467" s="61">
        <f>'ZUN.POV.'!D467-'ZUN.P.-UPR.'!D467</f>
        <v>0</v>
      </c>
      <c r="E467" s="62">
        <v>0</v>
      </c>
      <c r="F467" s="61">
        <f>+E467*$D467</f>
        <v>0</v>
      </c>
    </row>
    <row r="468" spans="1:6" ht="14.25">
      <c r="A468" s="69"/>
      <c r="B468" s="64"/>
      <c r="C468" s="60"/>
      <c r="D468" s="61"/>
      <c r="E468" s="62"/>
      <c r="F468" s="61"/>
    </row>
    <row r="469" spans="1:6" ht="85.5">
      <c r="A469" s="69" t="s">
        <v>679</v>
      </c>
      <c r="B469" s="64" t="s">
        <v>655</v>
      </c>
      <c r="C469" s="60"/>
      <c r="D469" s="61">
        <v>0.05</v>
      </c>
      <c r="E469" s="62"/>
      <c r="F469" s="61">
        <f>SUM(F461:F468)*D469</f>
        <v>0</v>
      </c>
    </row>
    <row r="470" spans="1:6" ht="15">
      <c r="A470" s="69"/>
      <c r="B470" s="74" t="s">
        <v>1244</v>
      </c>
      <c r="C470" s="60"/>
      <c r="D470" s="61"/>
      <c r="E470" s="62"/>
      <c r="F470" s="66">
        <f>SUM(F461:F469)</f>
        <v>0</v>
      </c>
    </row>
    <row r="471" spans="1:6" ht="14.25">
      <c r="A471" s="69"/>
      <c r="B471" s="64"/>
      <c r="C471" s="60"/>
      <c r="D471" s="61"/>
      <c r="E471" s="62"/>
      <c r="F471" s="61"/>
    </row>
    <row r="472" spans="1:6" ht="15">
      <c r="A472" s="68" t="s">
        <v>662</v>
      </c>
      <c r="B472" s="74" t="s">
        <v>1245</v>
      </c>
      <c r="C472" s="60"/>
      <c r="D472" s="61"/>
      <c r="E472" s="62"/>
      <c r="F472" s="61"/>
    </row>
    <row r="473" spans="1:6" ht="57">
      <c r="A473" s="69" t="s">
        <v>680</v>
      </c>
      <c r="B473" s="64" t="s">
        <v>1246</v>
      </c>
      <c r="C473" s="60"/>
      <c r="D473" s="61"/>
      <c r="E473" s="62"/>
      <c r="F473" s="61"/>
    </row>
    <row r="474" spans="1:6" ht="16.5">
      <c r="A474" s="69"/>
      <c r="B474" s="64" t="s">
        <v>1247</v>
      </c>
      <c r="C474" s="60" t="s">
        <v>572</v>
      </c>
      <c r="D474" s="61">
        <f>'ZUN.POV.'!D474-'ZUN.P.-UPR.'!D474</f>
        <v>0</v>
      </c>
      <c r="E474" s="62">
        <v>0</v>
      </c>
      <c r="F474" s="61">
        <f>+E474*$D474</f>
        <v>0</v>
      </c>
    </row>
    <row r="475" spans="1:6" ht="16.5">
      <c r="A475" s="69"/>
      <c r="B475" s="64" t="s">
        <v>1248</v>
      </c>
      <c r="C475" s="60" t="s">
        <v>572</v>
      </c>
      <c r="D475" s="61">
        <f>'ZUN.POV.'!D475-'ZUN.P.-UPR.'!D475</f>
        <v>0</v>
      </c>
      <c r="E475" s="62">
        <v>0</v>
      </c>
      <c r="F475" s="61">
        <f>+E475*$D475</f>
        <v>0</v>
      </c>
    </row>
    <row r="476" spans="1:6" ht="14.25">
      <c r="A476" s="69"/>
      <c r="B476" s="64"/>
      <c r="C476" s="60"/>
      <c r="D476" s="61"/>
      <c r="E476" s="62"/>
      <c r="F476" s="61"/>
    </row>
    <row r="477" spans="1:6" ht="85.5">
      <c r="A477" s="69" t="s">
        <v>681</v>
      </c>
      <c r="B477" s="64" t="s">
        <v>1249</v>
      </c>
      <c r="C477" s="60"/>
      <c r="D477" s="61"/>
      <c r="E477" s="62"/>
      <c r="F477" s="61"/>
    </row>
    <row r="478" spans="1:6" ht="16.5">
      <c r="A478" s="69"/>
      <c r="B478" s="64" t="s">
        <v>1250</v>
      </c>
      <c r="C478" s="60" t="s">
        <v>572</v>
      </c>
      <c r="D478" s="61">
        <f>'ZUN.POV.'!D478-'ZUN.P.-UPR.'!D478</f>
        <v>0</v>
      </c>
      <c r="E478" s="62">
        <v>0</v>
      </c>
      <c r="F478" s="61">
        <f>+E478*$D478</f>
        <v>0</v>
      </c>
    </row>
    <row r="479" spans="1:6" ht="16.5">
      <c r="A479" s="69"/>
      <c r="B479" s="64" t="s">
        <v>1251</v>
      </c>
      <c r="C479" s="60" t="s">
        <v>572</v>
      </c>
      <c r="D479" s="61">
        <f>'ZUN.POV.'!D479-'ZUN.P.-UPR.'!D479</f>
        <v>0</v>
      </c>
      <c r="E479" s="62">
        <v>0</v>
      </c>
      <c r="F479" s="61">
        <f>+E479*$D479</f>
        <v>0</v>
      </c>
    </row>
    <row r="480" spans="1:6" ht="14.25">
      <c r="A480" s="69"/>
      <c r="B480" s="64"/>
      <c r="C480" s="60"/>
      <c r="D480" s="61"/>
      <c r="E480" s="62"/>
      <c r="F480" s="61"/>
    </row>
    <row r="481" spans="1:6" ht="57">
      <c r="A481" s="69" t="s">
        <v>682</v>
      </c>
      <c r="B481" s="64" t="s">
        <v>1252</v>
      </c>
      <c r="C481" s="60" t="s">
        <v>570</v>
      </c>
      <c r="D481" s="61">
        <f>'ZUN.POV.'!D481-'ZUN.P.-UPR.'!D481</f>
        <v>0</v>
      </c>
      <c r="E481" s="62">
        <v>0</v>
      </c>
      <c r="F481" s="61">
        <f>+E481*$D481</f>
        <v>0</v>
      </c>
    </row>
    <row r="482" spans="1:6" ht="14.25">
      <c r="A482" s="69"/>
      <c r="B482" s="64"/>
      <c r="C482" s="60"/>
      <c r="D482" s="61"/>
      <c r="E482" s="62"/>
      <c r="F482" s="61"/>
    </row>
    <row r="483" spans="1:6" ht="85.5">
      <c r="A483" s="69" t="s">
        <v>683</v>
      </c>
      <c r="B483" s="64" t="s">
        <v>1253</v>
      </c>
      <c r="C483" s="60" t="s">
        <v>572</v>
      </c>
      <c r="D483" s="61">
        <f>'ZUN.POV.'!D483-'ZUN.P.-UPR.'!D483</f>
        <v>0</v>
      </c>
      <c r="E483" s="62">
        <v>0</v>
      </c>
      <c r="F483" s="61">
        <f>+E483*$D483</f>
        <v>0</v>
      </c>
    </row>
    <row r="484" spans="1:6" ht="14.25">
      <c r="A484" s="69"/>
      <c r="B484" s="64"/>
      <c r="C484" s="60"/>
      <c r="D484" s="61"/>
      <c r="E484" s="62"/>
      <c r="F484" s="61"/>
    </row>
    <row r="485" spans="1:6" ht="85.5">
      <c r="A485" s="69" t="s">
        <v>684</v>
      </c>
      <c r="B485" s="64" t="s">
        <v>1254</v>
      </c>
      <c r="C485" s="60" t="s">
        <v>572</v>
      </c>
      <c r="D485" s="61">
        <f>'ZUN.POV.'!D485-'ZUN.P.-UPR.'!D485</f>
        <v>0</v>
      </c>
      <c r="E485" s="62">
        <v>0</v>
      </c>
      <c r="F485" s="61">
        <f>+E485*$D485</f>
        <v>0</v>
      </c>
    </row>
    <row r="486" spans="1:6" ht="14.25">
      <c r="A486" s="69"/>
      <c r="B486" s="64"/>
      <c r="C486" s="60"/>
      <c r="D486" s="61"/>
      <c r="E486" s="62"/>
      <c r="F486" s="61"/>
    </row>
    <row r="487" spans="1:6" ht="85.5">
      <c r="A487" s="69" t="s">
        <v>685</v>
      </c>
      <c r="B487" s="64" t="s">
        <v>1255</v>
      </c>
      <c r="C487" s="60" t="s">
        <v>570</v>
      </c>
      <c r="D487" s="61">
        <f>'ZUN.POV.'!D487-'ZUN.P.-UPR.'!D487</f>
        <v>0</v>
      </c>
      <c r="E487" s="62">
        <v>0</v>
      </c>
      <c r="F487" s="61">
        <f>+E487*$D487</f>
        <v>0</v>
      </c>
    </row>
    <row r="488" spans="1:6" ht="15">
      <c r="A488" s="69"/>
      <c r="B488" s="74" t="s">
        <v>1256</v>
      </c>
      <c r="C488" s="60"/>
      <c r="D488" s="61"/>
      <c r="E488" s="62"/>
      <c r="F488" s="66">
        <f>SUM(F474:F487)</f>
        <v>0</v>
      </c>
    </row>
    <row r="489" spans="1:6" ht="14.25">
      <c r="A489" s="69"/>
      <c r="B489" s="64"/>
      <c r="C489" s="60"/>
      <c r="D489" s="61"/>
      <c r="E489" s="62"/>
      <c r="F489" s="61"/>
    </row>
    <row r="490" spans="1:6" ht="15">
      <c r="A490" s="68" t="s">
        <v>663</v>
      </c>
      <c r="B490" s="74" t="s">
        <v>1227</v>
      </c>
      <c r="C490" s="60"/>
      <c r="D490" s="61"/>
      <c r="E490" s="62"/>
      <c r="F490" s="61"/>
    </row>
    <row r="491" spans="1:6" ht="14.25">
      <c r="A491" s="69"/>
      <c r="B491" s="64"/>
      <c r="C491" s="60"/>
      <c r="D491" s="61"/>
      <c r="E491" s="62"/>
      <c r="F491" s="61"/>
    </row>
    <row r="492" spans="1:6" ht="42.75">
      <c r="A492" s="69" t="s">
        <v>686</v>
      </c>
      <c r="B492" s="64" t="s">
        <v>1257</v>
      </c>
      <c r="C492" s="60"/>
      <c r="D492" s="61"/>
      <c r="E492" s="62"/>
      <c r="F492" s="61"/>
    </row>
    <row r="493" spans="1:6" ht="228">
      <c r="A493" s="69"/>
      <c r="B493" s="76" t="s">
        <v>1258</v>
      </c>
      <c r="C493" s="60" t="s">
        <v>572</v>
      </c>
      <c r="D493" s="61">
        <f>'ZUN.POV.'!D493-'ZUN.P.-UPR.'!D493</f>
        <v>0</v>
      </c>
      <c r="E493" s="62">
        <v>0</v>
      </c>
      <c r="F493" s="61">
        <f>+E493*$D493</f>
        <v>0</v>
      </c>
    </row>
    <row r="494" spans="1:6" ht="14.25">
      <c r="A494" s="69"/>
      <c r="B494" s="64"/>
      <c r="C494" s="60"/>
      <c r="D494" s="61"/>
      <c r="E494" s="62"/>
      <c r="F494" s="61"/>
    </row>
    <row r="495" spans="1:6" ht="128.25">
      <c r="A495" s="69" t="s">
        <v>687</v>
      </c>
      <c r="B495" s="76" t="s">
        <v>1259</v>
      </c>
      <c r="C495" s="60" t="s">
        <v>570</v>
      </c>
      <c r="D495" s="61">
        <f>'ZUN.POV.'!D495-'ZUN.P.-UPR.'!D495</f>
        <v>0</v>
      </c>
      <c r="E495" s="62">
        <v>0</v>
      </c>
      <c r="F495" s="61">
        <f>+E495*$D495</f>
        <v>0</v>
      </c>
    </row>
    <row r="496" spans="1:6" ht="14.25">
      <c r="A496" s="69"/>
      <c r="B496" s="64"/>
      <c r="C496" s="60"/>
      <c r="D496" s="61"/>
      <c r="E496" s="62"/>
      <c r="F496" s="61"/>
    </row>
    <row r="497" spans="1:6" ht="99.75">
      <c r="A497" s="69" t="s">
        <v>688</v>
      </c>
      <c r="B497" s="64" t="s">
        <v>418</v>
      </c>
      <c r="C497" s="60" t="s">
        <v>570</v>
      </c>
      <c r="D497" s="61">
        <f>'ZUN.POV.'!D497-'ZUN.P.-UPR.'!D497</f>
        <v>0</v>
      </c>
      <c r="E497" s="62">
        <v>0</v>
      </c>
      <c r="F497" s="61">
        <f>+E497*$D497</f>
        <v>0</v>
      </c>
    </row>
    <row r="498" spans="1:6" ht="14.25">
      <c r="A498" s="69"/>
      <c r="B498" s="64"/>
      <c r="C498" s="60"/>
      <c r="D498" s="61"/>
      <c r="E498" s="62"/>
      <c r="F498" s="61"/>
    </row>
    <row r="499" spans="1:6" ht="28.5">
      <c r="A499" s="69" t="s">
        <v>689</v>
      </c>
      <c r="B499" s="64" t="s">
        <v>1263</v>
      </c>
      <c r="C499" s="60" t="s">
        <v>1130</v>
      </c>
      <c r="D499" s="61">
        <f>'ZUN.POV.'!D499-'ZUN.P.-UPR.'!D499</f>
        <v>0</v>
      </c>
      <c r="E499" s="62">
        <v>0</v>
      </c>
      <c r="F499" s="61">
        <f>+E499*$D499</f>
        <v>0</v>
      </c>
    </row>
    <row r="500" spans="1:6" ht="14.25">
      <c r="A500" s="69"/>
      <c r="B500" s="64"/>
      <c r="C500" s="60"/>
      <c r="D500" s="61"/>
      <c r="E500" s="62"/>
      <c r="F500" s="61"/>
    </row>
    <row r="501" spans="1:6" ht="128.25">
      <c r="A501" s="69" t="s">
        <v>690</v>
      </c>
      <c r="B501" s="76" t="s">
        <v>559</v>
      </c>
      <c r="C501" s="60" t="s">
        <v>570</v>
      </c>
      <c r="D501" s="61">
        <f>'ZUN.POV.'!D501-'ZUN.P.-UPR.'!D501</f>
        <v>0</v>
      </c>
      <c r="E501" s="62">
        <v>0</v>
      </c>
      <c r="F501" s="61">
        <f>+E501*$D501</f>
        <v>0</v>
      </c>
    </row>
    <row r="502" spans="1:6" ht="15">
      <c r="A502" s="69"/>
      <c r="B502" s="74" t="s">
        <v>1227</v>
      </c>
      <c r="C502" s="60"/>
      <c r="D502" s="61"/>
      <c r="E502" s="62"/>
      <c r="F502" s="66">
        <f>SUM(F491:F501)</f>
        <v>0</v>
      </c>
    </row>
    <row r="503" spans="1:6" ht="15">
      <c r="A503" s="69"/>
      <c r="B503" s="74"/>
      <c r="C503" s="60"/>
      <c r="D503" s="61"/>
      <c r="E503" s="62"/>
      <c r="F503" s="66"/>
    </row>
    <row r="504" spans="1:6" ht="15">
      <c r="A504" s="68" t="s">
        <v>664</v>
      </c>
      <c r="B504" s="74" t="s">
        <v>1228</v>
      </c>
      <c r="C504" s="60"/>
      <c r="D504" s="61"/>
      <c r="E504" s="62"/>
      <c r="F504" s="66"/>
    </row>
    <row r="505" spans="1:6" ht="15">
      <c r="A505" s="69"/>
      <c r="B505" s="74"/>
      <c r="C505" s="60"/>
      <c r="D505" s="61"/>
      <c r="E505" s="62"/>
      <c r="F505" s="66"/>
    </row>
    <row r="506" spans="1:6" ht="28.5">
      <c r="A506" s="69" t="s">
        <v>691</v>
      </c>
      <c r="B506" s="64" t="s">
        <v>580</v>
      </c>
      <c r="C506" s="60" t="s">
        <v>224</v>
      </c>
      <c r="D506" s="61">
        <f>'ZUN.POV.'!D506-'ZUN.P.-UPR.'!D506</f>
        <v>0</v>
      </c>
      <c r="E506" s="62">
        <v>0</v>
      </c>
      <c r="F506" s="61">
        <f>+E506*$D506</f>
        <v>0</v>
      </c>
    </row>
    <row r="507" spans="1:6" ht="14.25">
      <c r="A507" s="69"/>
      <c r="B507" s="64"/>
      <c r="C507" s="60"/>
      <c r="D507" s="61"/>
      <c r="E507" s="62"/>
      <c r="F507" s="61"/>
    </row>
    <row r="508" spans="1:6" ht="28.5">
      <c r="A508" s="69" t="s">
        <v>692</v>
      </c>
      <c r="B508" s="64" t="s">
        <v>560</v>
      </c>
      <c r="C508" s="60" t="s">
        <v>224</v>
      </c>
      <c r="D508" s="61">
        <f>'ZUN.POV.'!D508-'ZUN.P.-UPR.'!D508</f>
        <v>0</v>
      </c>
      <c r="E508" s="62">
        <v>0</v>
      </c>
      <c r="F508" s="61">
        <f>+E508*$D508</f>
        <v>0</v>
      </c>
    </row>
    <row r="509" spans="1:6" ht="15">
      <c r="A509" s="69"/>
      <c r="B509" s="74"/>
      <c r="C509" s="60"/>
      <c r="D509" s="61"/>
      <c r="E509" s="62"/>
      <c r="F509" s="61"/>
    </row>
    <row r="510" spans="1:6" ht="57">
      <c r="A510" s="69" t="s">
        <v>693</v>
      </c>
      <c r="B510" s="64" t="s">
        <v>561</v>
      </c>
      <c r="C510" s="72" t="s">
        <v>570</v>
      </c>
      <c r="D510" s="61">
        <f>'ZUN.POV.'!D510-'ZUN.P.-UPR.'!D510</f>
        <v>0</v>
      </c>
      <c r="E510" s="62">
        <v>0</v>
      </c>
      <c r="F510" s="61">
        <f>+E510*$D510</f>
        <v>0</v>
      </c>
    </row>
    <row r="511" spans="1:6" ht="14.25">
      <c r="A511" s="69"/>
      <c r="B511" s="64"/>
      <c r="C511" s="60"/>
      <c r="D511" s="61"/>
      <c r="E511" s="62"/>
      <c r="F511" s="61"/>
    </row>
    <row r="512" spans="1:6" ht="71.25">
      <c r="A512" s="69" t="s">
        <v>694</v>
      </c>
      <c r="B512" s="64" t="s">
        <v>562</v>
      </c>
      <c r="C512" s="72" t="s">
        <v>570</v>
      </c>
      <c r="D512" s="61">
        <f>'ZUN.POV.'!D512-'ZUN.P.-UPR.'!D512</f>
        <v>0</v>
      </c>
      <c r="E512" s="62">
        <v>0</v>
      </c>
      <c r="F512" s="61">
        <f>+E512*$D512</f>
        <v>0</v>
      </c>
    </row>
    <row r="513" spans="1:6" ht="14.25">
      <c r="A513" s="69"/>
      <c r="B513" s="64"/>
      <c r="C513" s="72"/>
      <c r="D513" s="61"/>
      <c r="E513" s="62"/>
      <c r="F513" s="61"/>
    </row>
    <row r="514" spans="1:6" ht="57">
      <c r="A514" s="69" t="s">
        <v>696</v>
      </c>
      <c r="B514" s="64" t="s">
        <v>581</v>
      </c>
      <c r="C514" s="72" t="s">
        <v>570</v>
      </c>
      <c r="D514" s="61">
        <f>'ZUN.POV.'!D514-'ZUN.P.-UPR.'!D514</f>
        <v>0</v>
      </c>
      <c r="E514" s="62">
        <v>0</v>
      </c>
      <c r="F514" s="61">
        <f>+E514*$D514</f>
        <v>0</v>
      </c>
    </row>
    <row r="515" spans="1:6" ht="14.25">
      <c r="A515" s="69"/>
      <c r="B515" s="64"/>
      <c r="C515" s="72"/>
      <c r="D515" s="61"/>
      <c r="E515" s="62"/>
      <c r="F515" s="61"/>
    </row>
    <row r="516" spans="1:6" ht="45">
      <c r="A516" s="69" t="s">
        <v>695</v>
      </c>
      <c r="B516" s="64" t="s">
        <v>589</v>
      </c>
      <c r="C516" s="72" t="s">
        <v>572</v>
      </c>
      <c r="D516" s="61">
        <f>'ZUN.POV.'!D516-'ZUN.P.-UPR.'!D516</f>
        <v>0</v>
      </c>
      <c r="E516" s="62">
        <v>0</v>
      </c>
      <c r="F516" s="61">
        <f>+E516*$D516</f>
        <v>0</v>
      </c>
    </row>
    <row r="517" spans="1:6" ht="14.25">
      <c r="A517" s="69"/>
      <c r="B517" s="64"/>
      <c r="C517" s="72"/>
      <c r="D517" s="61"/>
      <c r="E517" s="62"/>
      <c r="F517" s="61"/>
    </row>
    <row r="518" spans="1:6" ht="45">
      <c r="A518" s="69" t="s">
        <v>697</v>
      </c>
      <c r="B518" s="64" t="s">
        <v>658</v>
      </c>
      <c r="C518" s="72" t="s">
        <v>572</v>
      </c>
      <c r="D518" s="61">
        <f>'ZUN.POV.'!D518-'ZUN.P.-UPR.'!D518</f>
        <v>0</v>
      </c>
      <c r="E518" s="62">
        <v>0</v>
      </c>
      <c r="F518" s="61">
        <f>+E518*$D518</f>
        <v>0</v>
      </c>
    </row>
    <row r="519" spans="1:6" ht="14.25">
      <c r="A519" s="69"/>
      <c r="B519" s="64"/>
      <c r="C519" s="60"/>
      <c r="D519" s="61"/>
      <c r="E519" s="62"/>
      <c r="F519" s="61"/>
    </row>
    <row r="520" spans="1:6" ht="45">
      <c r="A520" s="69" t="s">
        <v>698</v>
      </c>
      <c r="B520" s="64" t="s">
        <v>575</v>
      </c>
      <c r="C520" s="72" t="s">
        <v>572</v>
      </c>
      <c r="D520" s="61">
        <f>'ZUN.POV.'!D520-'ZUN.P.-UPR.'!D520</f>
        <v>0</v>
      </c>
      <c r="E520" s="62">
        <v>0</v>
      </c>
      <c r="F520" s="61">
        <f>+E520*$D520</f>
        <v>0</v>
      </c>
    </row>
    <row r="521" spans="1:6" ht="14.25">
      <c r="A521" s="69"/>
      <c r="B521" s="64"/>
      <c r="C521" s="60"/>
      <c r="D521" s="61"/>
      <c r="E521" s="62"/>
      <c r="F521" s="61"/>
    </row>
    <row r="522" spans="1:6" ht="45">
      <c r="A522" s="69" t="s">
        <v>699</v>
      </c>
      <c r="B522" s="64" t="s">
        <v>576</v>
      </c>
      <c r="C522" s="72" t="s">
        <v>572</v>
      </c>
      <c r="D522" s="61">
        <f>'ZUN.POV.'!D522-'ZUN.P.-UPR.'!D522</f>
        <v>0</v>
      </c>
      <c r="E522" s="62">
        <v>0</v>
      </c>
      <c r="F522" s="61">
        <f>+E522*$D522</f>
        <v>0</v>
      </c>
    </row>
    <row r="523" spans="1:6" ht="14.25">
      <c r="A523" s="69"/>
      <c r="B523" s="64"/>
      <c r="C523" s="72"/>
      <c r="D523" s="61"/>
      <c r="E523" s="62"/>
      <c r="F523" s="61"/>
    </row>
    <row r="524" spans="1:6" ht="45">
      <c r="A524" s="69" t="s">
        <v>700</v>
      </c>
      <c r="B524" s="64" t="s">
        <v>659</v>
      </c>
      <c r="C524" s="72" t="s">
        <v>572</v>
      </c>
      <c r="D524" s="61">
        <f>'ZUN.POV.'!D524-'ZUN.P.-UPR.'!D524</f>
        <v>0</v>
      </c>
      <c r="E524" s="62">
        <v>0</v>
      </c>
      <c r="F524" s="61">
        <f>+E524*$D524</f>
        <v>0</v>
      </c>
    </row>
    <row r="525" spans="1:6" ht="14.25">
      <c r="A525" s="69"/>
      <c r="B525" s="64"/>
      <c r="C525" s="60"/>
      <c r="D525" s="61"/>
      <c r="E525" s="62"/>
      <c r="F525" s="61"/>
    </row>
    <row r="526" spans="1:6" ht="42.75">
      <c r="A526" s="69" t="s">
        <v>701</v>
      </c>
      <c r="B526" s="64" t="s">
        <v>583</v>
      </c>
      <c r="C526" s="60" t="s">
        <v>564</v>
      </c>
      <c r="D526" s="61">
        <f>'ZUN.POV.'!D526-'ZUN.P.-UPR.'!D526</f>
        <v>0</v>
      </c>
      <c r="E526" s="62">
        <v>0</v>
      </c>
      <c r="F526" s="61">
        <f>+E526*$D526</f>
        <v>0</v>
      </c>
    </row>
    <row r="527" spans="1:6" ht="14.25">
      <c r="A527" s="69"/>
      <c r="B527" s="64"/>
      <c r="C527" s="60"/>
      <c r="D527" s="61"/>
      <c r="E527" s="62"/>
      <c r="F527" s="61"/>
    </row>
    <row r="528" spans="1:6" ht="42.75">
      <c r="A528" s="69" t="s">
        <v>702</v>
      </c>
      <c r="B528" s="64" t="s">
        <v>584</v>
      </c>
      <c r="C528" s="60" t="s">
        <v>564</v>
      </c>
      <c r="D528" s="61">
        <f>'ZUN.POV.'!D528-'ZUN.P.-UPR.'!D528</f>
        <v>0</v>
      </c>
      <c r="E528" s="62">
        <v>0</v>
      </c>
      <c r="F528" s="61">
        <f>+E528*$D528</f>
        <v>0</v>
      </c>
    </row>
    <row r="529" spans="1:6" ht="14.25">
      <c r="A529" s="69"/>
      <c r="B529" s="64"/>
      <c r="C529" s="60"/>
      <c r="D529" s="61"/>
      <c r="E529" s="62"/>
      <c r="F529" s="61"/>
    </row>
    <row r="530" spans="1:6" ht="57">
      <c r="A530" s="69" t="s">
        <v>703</v>
      </c>
      <c r="B530" s="64" t="s">
        <v>585</v>
      </c>
      <c r="C530" s="72" t="s">
        <v>570</v>
      </c>
      <c r="D530" s="61">
        <f>'ZUN.POV.'!D530-'ZUN.P.-UPR.'!D530</f>
        <v>0</v>
      </c>
      <c r="E530" s="62">
        <v>0</v>
      </c>
      <c r="F530" s="61">
        <f>+E530*$D530</f>
        <v>0</v>
      </c>
    </row>
    <row r="531" spans="1:6" ht="14.25">
      <c r="A531" s="69"/>
      <c r="B531" s="64"/>
      <c r="C531" s="60"/>
      <c r="D531" s="61"/>
      <c r="E531" s="62"/>
      <c r="F531" s="61"/>
    </row>
    <row r="532" spans="1:6" ht="85.5">
      <c r="A532" s="69" t="s">
        <v>704</v>
      </c>
      <c r="B532" s="64" t="s">
        <v>565</v>
      </c>
      <c r="C532" s="72" t="s">
        <v>572</v>
      </c>
      <c r="D532" s="61">
        <f>'ZUN.POV.'!D532-'ZUN.P.-UPR.'!D532</f>
        <v>0</v>
      </c>
      <c r="E532" s="62">
        <v>0</v>
      </c>
      <c r="F532" s="61">
        <f>+E532*$D532</f>
        <v>0</v>
      </c>
    </row>
    <row r="533" spans="1:6" ht="14.25">
      <c r="A533" s="69"/>
      <c r="B533" s="64"/>
      <c r="C533" s="60"/>
      <c r="D533" s="61"/>
      <c r="E533" s="62"/>
      <c r="F533" s="61"/>
    </row>
    <row r="534" spans="1:6" ht="85.5">
      <c r="A534" s="69" t="s">
        <v>705</v>
      </c>
      <c r="B534" s="64" t="s">
        <v>656</v>
      </c>
      <c r="C534" s="60" t="s">
        <v>570</v>
      </c>
      <c r="D534" s="61">
        <f>'ZUN.POV.'!D534-'ZUN.P.-UPR.'!D534</f>
        <v>0</v>
      </c>
      <c r="E534" s="62">
        <v>0</v>
      </c>
      <c r="F534" s="61">
        <f>E534*D534</f>
        <v>0</v>
      </c>
    </row>
    <row r="535" spans="1:6" ht="30">
      <c r="A535" s="69"/>
      <c r="B535" s="74" t="s">
        <v>566</v>
      </c>
      <c r="C535" s="60"/>
      <c r="D535" s="61"/>
      <c r="E535" s="62"/>
      <c r="F535" s="66">
        <f>SUM(F506:F534)</f>
        <v>0</v>
      </c>
    </row>
    <row r="536" spans="1:6" ht="15">
      <c r="A536" s="69"/>
      <c r="B536" s="74"/>
      <c r="C536" s="60"/>
      <c r="D536" s="61"/>
      <c r="E536" s="62"/>
      <c r="F536" s="61"/>
    </row>
    <row r="537" spans="1:6" ht="15">
      <c r="A537" s="68" t="s">
        <v>665</v>
      </c>
      <c r="B537" s="74" t="s">
        <v>1229</v>
      </c>
      <c r="C537" s="60"/>
      <c r="D537" s="61"/>
      <c r="E537" s="62"/>
      <c r="F537" s="61"/>
    </row>
    <row r="538" spans="1:6" ht="14.25">
      <c r="A538" s="69"/>
      <c r="B538" s="71"/>
      <c r="C538" s="60"/>
      <c r="D538" s="61"/>
      <c r="E538" s="62"/>
      <c r="F538" s="61"/>
    </row>
    <row r="539" spans="1:6" ht="28.5">
      <c r="A539" s="69" t="s">
        <v>706</v>
      </c>
      <c r="B539" s="64" t="s">
        <v>567</v>
      </c>
      <c r="C539" s="60" t="s">
        <v>224</v>
      </c>
      <c r="D539" s="61">
        <f>'ZUN.POV.'!D539-'ZUN.P.-UPR.'!D539</f>
        <v>0</v>
      </c>
      <c r="E539" s="61">
        <v>0</v>
      </c>
      <c r="F539" s="61">
        <f>+E539*$D539</f>
        <v>0</v>
      </c>
    </row>
    <row r="540" spans="1:6" ht="14.25">
      <c r="A540" s="69"/>
      <c r="B540" s="71"/>
      <c r="C540" s="60"/>
      <c r="D540" s="61"/>
      <c r="E540" s="62"/>
      <c r="F540" s="61"/>
    </row>
    <row r="541" spans="1:6" ht="256.5">
      <c r="A541" s="69" t="s">
        <v>707</v>
      </c>
      <c r="B541" s="65" t="s">
        <v>413</v>
      </c>
      <c r="C541" s="60" t="s">
        <v>1130</v>
      </c>
      <c r="D541" s="61">
        <f>'ZUN.POV.'!D541-'ZUN.P.-UPR.'!D541</f>
        <v>0</v>
      </c>
      <c r="E541" s="62">
        <v>0</v>
      </c>
      <c r="F541" s="61">
        <f>+E541*$D541</f>
        <v>0</v>
      </c>
    </row>
    <row r="542" spans="1:6" ht="14.25">
      <c r="A542" s="69"/>
      <c r="B542" s="64"/>
      <c r="C542" s="60"/>
      <c r="D542" s="61"/>
      <c r="E542" s="62"/>
      <c r="F542" s="61"/>
    </row>
    <row r="543" spans="1:6" ht="114">
      <c r="A543" s="69" t="s">
        <v>708</v>
      </c>
      <c r="B543" s="65" t="s">
        <v>414</v>
      </c>
      <c r="C543" s="60" t="s">
        <v>1130</v>
      </c>
      <c r="D543" s="61">
        <f>'ZUN.POV.'!D543-'ZUN.P.-UPR.'!D543</f>
        <v>0</v>
      </c>
      <c r="E543" s="62">
        <v>0</v>
      </c>
      <c r="F543" s="61">
        <f>+E543*$D543</f>
        <v>0</v>
      </c>
    </row>
    <row r="544" spans="1:6" ht="14.25">
      <c r="A544" s="69"/>
      <c r="B544" s="64"/>
      <c r="C544" s="60"/>
      <c r="D544" s="61"/>
      <c r="E544" s="62"/>
      <c r="F544" s="61"/>
    </row>
    <row r="545" spans="1:6" ht="15">
      <c r="A545" s="69"/>
      <c r="B545" s="74" t="s">
        <v>568</v>
      </c>
      <c r="C545" s="60"/>
      <c r="D545" s="61"/>
      <c r="E545" s="61"/>
      <c r="F545" s="66">
        <f>SUM(F538:F543)</f>
        <v>0</v>
      </c>
    </row>
    <row r="546" ht="14.25">
      <c r="A546" s="69"/>
    </row>
    <row r="547" spans="1:2" ht="15.75">
      <c r="A547" s="109">
        <v>6</v>
      </c>
      <c r="B547" s="110" t="s">
        <v>1217</v>
      </c>
    </row>
    <row r="548" ht="14.25">
      <c r="A548" s="69"/>
    </row>
    <row r="549" spans="1:6" ht="15">
      <c r="A549" s="68" t="s">
        <v>713</v>
      </c>
      <c r="B549" s="74" t="s">
        <v>1225</v>
      </c>
      <c r="C549" s="111"/>
      <c r="D549" s="112"/>
      <c r="E549" s="112"/>
      <c r="F549" s="113">
        <f>F577</f>
        <v>0</v>
      </c>
    </row>
    <row r="550" spans="1:6" ht="15">
      <c r="A550" s="68" t="s">
        <v>714</v>
      </c>
      <c r="B550" s="74" t="s">
        <v>1226</v>
      </c>
      <c r="C550" s="111"/>
      <c r="D550" s="112"/>
      <c r="E550" s="112"/>
      <c r="F550" s="113">
        <f>F590</f>
        <v>0</v>
      </c>
    </row>
    <row r="551" spans="1:6" ht="15">
      <c r="A551" s="68" t="s">
        <v>715</v>
      </c>
      <c r="B551" s="74" t="str">
        <f>B592</f>
        <v>ZEMELJSKA DELA</v>
      </c>
      <c r="C551" s="111"/>
      <c r="D551" s="112"/>
      <c r="E551" s="112"/>
      <c r="F551" s="113">
        <f>F608</f>
        <v>0</v>
      </c>
    </row>
    <row r="552" spans="1:6" ht="15">
      <c r="A552" s="68" t="s">
        <v>716</v>
      </c>
      <c r="B552" s="74" t="s">
        <v>1227</v>
      </c>
      <c r="C552" s="111"/>
      <c r="D552" s="112"/>
      <c r="E552" s="112"/>
      <c r="F552" s="113">
        <f>F622</f>
        <v>0</v>
      </c>
    </row>
    <row r="553" spans="1:6" ht="15">
      <c r="A553" s="68" t="s">
        <v>717</v>
      </c>
      <c r="B553" s="74" t="s">
        <v>1228</v>
      </c>
      <c r="C553" s="111"/>
      <c r="D553" s="112"/>
      <c r="E553" s="112"/>
      <c r="F553" s="113">
        <f>F661</f>
        <v>0</v>
      </c>
    </row>
    <row r="554" spans="1:6" ht="15">
      <c r="A554" s="68" t="s">
        <v>718</v>
      </c>
      <c r="B554" s="74" t="s">
        <v>1229</v>
      </c>
      <c r="C554" s="111"/>
      <c r="D554" s="112"/>
      <c r="E554" s="112"/>
      <c r="F554" s="113">
        <f>F667</f>
        <v>0</v>
      </c>
    </row>
    <row r="555" spans="1:6" ht="15">
      <c r="A555" s="68"/>
      <c r="B555" s="74"/>
      <c r="C555" s="111"/>
      <c r="D555" s="112"/>
      <c r="E555" s="112"/>
      <c r="F555" s="113"/>
    </row>
    <row r="556" spans="1:6" ht="15">
      <c r="A556" s="69"/>
      <c r="B556" s="74" t="s">
        <v>1131</v>
      </c>
      <c r="C556" s="111"/>
      <c r="D556" s="112"/>
      <c r="E556" s="112"/>
      <c r="F556" s="113">
        <f>SUM(F549:F554)</f>
        <v>0</v>
      </c>
    </row>
    <row r="557" spans="1:6" ht="15">
      <c r="A557" s="69"/>
      <c r="B557" s="74"/>
      <c r="C557" s="111"/>
      <c r="D557" s="112"/>
      <c r="E557" s="112"/>
      <c r="F557" s="113"/>
    </row>
    <row r="558" spans="1:6" ht="15">
      <c r="A558" s="68" t="s">
        <v>713</v>
      </c>
      <c r="B558" s="74" t="s">
        <v>1225</v>
      </c>
      <c r="C558" s="114"/>
      <c r="D558" s="115"/>
      <c r="E558" s="115"/>
      <c r="F558" s="115"/>
    </row>
    <row r="559" spans="1:6" ht="14.25">
      <c r="A559" s="69"/>
      <c r="B559" s="64"/>
      <c r="C559" s="114"/>
      <c r="D559" s="115"/>
      <c r="E559" s="116"/>
      <c r="F559" s="115"/>
    </row>
    <row r="560" spans="1:6" ht="99.75">
      <c r="A560" s="69" t="s">
        <v>725</v>
      </c>
      <c r="B560" s="65" t="s">
        <v>1231</v>
      </c>
      <c r="C560" s="114" t="s">
        <v>225</v>
      </c>
      <c r="D560" s="61">
        <f>'ZUN.POV.'!D560-'ZUN.P.-UPR.'!D560</f>
        <v>0</v>
      </c>
      <c r="E560" s="116">
        <v>0</v>
      </c>
      <c r="F560" s="115">
        <f>+E560*$D560</f>
        <v>0</v>
      </c>
    </row>
    <row r="561" spans="1:6" ht="15">
      <c r="A561" s="68"/>
      <c r="B561" s="74"/>
      <c r="C561" s="114"/>
      <c r="D561" s="115"/>
      <c r="E561" s="115"/>
      <c r="F561" s="115"/>
    </row>
    <row r="562" spans="1:6" ht="287.25">
      <c r="A562" s="69" t="s">
        <v>726</v>
      </c>
      <c r="B562" s="65" t="s">
        <v>719</v>
      </c>
      <c r="C562" s="114" t="s">
        <v>225</v>
      </c>
      <c r="D562" s="61">
        <f>'ZUN.POV.'!D562-'ZUN.P.-UPR.'!D562</f>
        <v>0</v>
      </c>
      <c r="E562" s="116">
        <v>0</v>
      </c>
      <c r="F562" s="115">
        <f>+E562*$D562</f>
        <v>0</v>
      </c>
    </row>
    <row r="563" spans="1:6" ht="15">
      <c r="A563" s="69"/>
      <c r="B563" s="74"/>
      <c r="C563" s="114"/>
      <c r="D563" s="115"/>
      <c r="E563" s="116"/>
      <c r="F563" s="115"/>
    </row>
    <row r="564" spans="1:6" ht="256.5">
      <c r="A564" s="69" t="s">
        <v>727</v>
      </c>
      <c r="B564" s="65" t="s">
        <v>1232</v>
      </c>
      <c r="C564" s="114" t="s">
        <v>225</v>
      </c>
      <c r="D564" s="61">
        <f>'ZUN.POV.'!D564-'ZUN.P.-UPR.'!D564</f>
        <v>0</v>
      </c>
      <c r="E564" s="116">
        <v>0</v>
      </c>
      <c r="F564" s="115">
        <f>+E564*$D564</f>
        <v>0</v>
      </c>
    </row>
    <row r="565" spans="1:6" ht="15">
      <c r="A565" s="69"/>
      <c r="B565" s="74"/>
      <c r="C565" s="114"/>
      <c r="D565" s="115"/>
      <c r="E565" s="115"/>
      <c r="F565" s="115"/>
    </row>
    <row r="566" spans="1:6" ht="156.75">
      <c r="A566" s="69" t="s">
        <v>728</v>
      </c>
      <c r="B566" s="65" t="s">
        <v>1233</v>
      </c>
      <c r="C566" s="114" t="s">
        <v>225</v>
      </c>
      <c r="D566" s="61">
        <f>'ZUN.POV.'!D566-'ZUN.P.-UPR.'!D566</f>
        <v>0</v>
      </c>
      <c r="E566" s="116">
        <v>0</v>
      </c>
      <c r="F566" s="115">
        <f>+E566*$D566</f>
        <v>0</v>
      </c>
    </row>
    <row r="567" spans="1:6" ht="14.25">
      <c r="A567" s="69"/>
      <c r="B567" s="64"/>
      <c r="C567" s="114"/>
      <c r="D567" s="115"/>
      <c r="E567" s="115"/>
      <c r="F567" s="115"/>
    </row>
    <row r="568" spans="1:6" ht="242.25">
      <c r="A568" s="69" t="s">
        <v>729</v>
      </c>
      <c r="B568" s="65" t="s">
        <v>1234</v>
      </c>
      <c r="C568" s="114" t="s">
        <v>225</v>
      </c>
      <c r="D568" s="61">
        <f>'ZUN.POV.'!D568-'ZUN.P.-UPR.'!D568</f>
        <v>0</v>
      </c>
      <c r="E568" s="116">
        <v>0</v>
      </c>
      <c r="F568" s="115">
        <f>+E568*$D568</f>
        <v>0</v>
      </c>
    </row>
    <row r="569" spans="1:6" ht="14.25">
      <c r="A569" s="69"/>
      <c r="B569" s="64"/>
      <c r="C569" s="114"/>
      <c r="D569" s="115"/>
      <c r="E569" s="115"/>
      <c r="F569" s="115"/>
    </row>
    <row r="570" spans="1:6" ht="57">
      <c r="A570" s="69" t="s">
        <v>730</v>
      </c>
      <c r="B570" s="64" t="s">
        <v>1235</v>
      </c>
      <c r="C570" s="114" t="s">
        <v>225</v>
      </c>
      <c r="D570" s="61">
        <f>'ZUN.POV.'!D570-'ZUN.P.-UPR.'!D570</f>
        <v>0</v>
      </c>
      <c r="E570" s="116">
        <v>0</v>
      </c>
      <c r="F570" s="115">
        <f>+E570*$D570</f>
        <v>0</v>
      </c>
    </row>
    <row r="571" spans="1:6" ht="14.25">
      <c r="A571" s="69"/>
      <c r="B571" s="64"/>
      <c r="C571" s="114"/>
      <c r="D571" s="115"/>
      <c r="E571" s="115"/>
      <c r="F571" s="115"/>
    </row>
    <row r="572" spans="1:6" ht="85.5">
      <c r="A572" s="69" t="s">
        <v>731</v>
      </c>
      <c r="B572" s="64" t="s">
        <v>1236</v>
      </c>
      <c r="C572" s="114"/>
      <c r="D572" s="117">
        <v>0.05</v>
      </c>
      <c r="E572" s="115"/>
      <c r="F572" s="115">
        <f>SUM(F560:F570)*D572</f>
        <v>0</v>
      </c>
    </row>
    <row r="573" spans="1:6" ht="14.25">
      <c r="A573" s="69"/>
      <c r="B573" s="64"/>
      <c r="C573" s="114"/>
      <c r="D573" s="117"/>
      <c r="E573" s="115"/>
      <c r="F573" s="115"/>
    </row>
    <row r="574" spans="1:6" ht="71.25">
      <c r="A574" s="69" t="s">
        <v>732</v>
      </c>
      <c r="B574" s="64" t="s">
        <v>1237</v>
      </c>
      <c r="C574" s="114" t="s">
        <v>225</v>
      </c>
      <c r="D574" s="61">
        <f>'ZUN.POV.'!D574-'ZUN.P.-UPR.'!D574</f>
        <v>0</v>
      </c>
      <c r="E574" s="116">
        <v>0</v>
      </c>
      <c r="F574" s="115">
        <f>E574*D574</f>
        <v>0</v>
      </c>
    </row>
    <row r="575" spans="1:6" ht="14.25">
      <c r="A575" s="69"/>
      <c r="B575" s="64"/>
      <c r="C575" s="114"/>
      <c r="D575" s="117"/>
      <c r="E575" s="116"/>
      <c r="F575" s="115"/>
    </row>
    <row r="576" spans="1:6" ht="114">
      <c r="A576" s="69" t="s">
        <v>733</v>
      </c>
      <c r="B576" s="65" t="s">
        <v>1238</v>
      </c>
      <c r="C576" s="114" t="s">
        <v>225</v>
      </c>
      <c r="D576" s="61">
        <f>'ZUN.POV.'!D576-'ZUN.P.-UPR.'!D576</f>
        <v>0</v>
      </c>
      <c r="E576" s="116">
        <v>0</v>
      </c>
      <c r="F576" s="115">
        <f>E576*D576</f>
        <v>0</v>
      </c>
    </row>
    <row r="577" spans="1:6" ht="15">
      <c r="A577" s="69"/>
      <c r="B577" s="74" t="s">
        <v>1239</v>
      </c>
      <c r="C577" s="114"/>
      <c r="D577" s="115"/>
      <c r="E577" s="116"/>
      <c r="F577" s="119">
        <f>SUM(F560:F576)</f>
        <v>0</v>
      </c>
    </row>
    <row r="578" spans="1:6" ht="14.25">
      <c r="A578" s="69"/>
      <c r="B578" s="64"/>
      <c r="C578" s="114"/>
      <c r="D578" s="115"/>
      <c r="E578" s="116"/>
      <c r="F578" s="115"/>
    </row>
    <row r="579" spans="1:6" ht="15">
      <c r="A579" s="68" t="s">
        <v>714</v>
      </c>
      <c r="B579" s="74" t="s">
        <v>1226</v>
      </c>
      <c r="C579" s="114"/>
      <c r="D579" s="115"/>
      <c r="E579" s="116"/>
      <c r="F579" s="115"/>
    </row>
    <row r="580" spans="1:6" ht="14.25">
      <c r="A580" s="69"/>
      <c r="B580" s="64"/>
      <c r="C580" s="114"/>
      <c r="D580" s="115"/>
      <c r="E580" s="116"/>
      <c r="F580" s="115"/>
    </row>
    <row r="581" spans="1:6" ht="57">
      <c r="A581" s="69" t="s">
        <v>734</v>
      </c>
      <c r="B581" s="64" t="s">
        <v>1240</v>
      </c>
      <c r="C581" s="114" t="s">
        <v>1130</v>
      </c>
      <c r="D581" s="61">
        <f>'ZUN.POV.'!D581-'ZUN.P.-UPR.'!D581</f>
        <v>0</v>
      </c>
      <c r="E581" s="116">
        <v>0</v>
      </c>
      <c r="F581" s="115">
        <f>+E581*$D581</f>
        <v>0</v>
      </c>
    </row>
    <row r="582" spans="1:6" ht="14.25">
      <c r="A582" s="69"/>
      <c r="B582" s="64"/>
      <c r="C582" s="114"/>
      <c r="D582" s="115"/>
      <c r="E582" s="116"/>
      <c r="F582" s="115"/>
    </row>
    <row r="583" spans="1:6" ht="99.75">
      <c r="A583" s="69" t="s">
        <v>735</v>
      </c>
      <c r="B583" s="64" t="s">
        <v>1241</v>
      </c>
      <c r="C583" s="114" t="s">
        <v>570</v>
      </c>
      <c r="D583" s="61">
        <f>'ZUN.POV.'!D583-'ZUN.P.-UPR.'!D583</f>
        <v>0</v>
      </c>
      <c r="E583" s="116">
        <v>0</v>
      </c>
      <c r="F583" s="115">
        <f>+E583*$D583</f>
        <v>0</v>
      </c>
    </row>
    <row r="584" spans="1:6" ht="14.25">
      <c r="A584" s="69"/>
      <c r="B584" s="64"/>
      <c r="C584" s="114"/>
      <c r="D584" s="115"/>
      <c r="E584" s="116"/>
      <c r="F584" s="115"/>
    </row>
    <row r="585" spans="1:6" ht="128.25">
      <c r="A585" s="69" t="s">
        <v>736</v>
      </c>
      <c r="B585" s="65" t="s">
        <v>1242</v>
      </c>
      <c r="C585" s="114" t="s">
        <v>570</v>
      </c>
      <c r="D585" s="61">
        <f>'ZUN.POV.'!D585-'ZUN.P.-UPR.'!D585</f>
        <v>0</v>
      </c>
      <c r="E585" s="116">
        <v>0</v>
      </c>
      <c r="F585" s="115">
        <f>+E585*$D585</f>
        <v>0</v>
      </c>
    </row>
    <row r="586" spans="1:6" ht="14.25">
      <c r="A586" s="69"/>
      <c r="B586" s="64"/>
      <c r="C586" s="114"/>
      <c r="D586" s="115"/>
      <c r="E586" s="116"/>
      <c r="F586" s="115"/>
    </row>
    <row r="587" spans="1:6" ht="159">
      <c r="A587" s="69" t="s">
        <v>737</v>
      </c>
      <c r="B587" s="65" t="s">
        <v>571</v>
      </c>
      <c r="C587" s="114" t="s">
        <v>572</v>
      </c>
      <c r="D587" s="61">
        <f>'ZUN.POV.'!D587-'ZUN.P.-UPR.'!D587</f>
        <v>0</v>
      </c>
      <c r="E587" s="116">
        <v>0</v>
      </c>
      <c r="F587" s="115">
        <f>+E587*$D587</f>
        <v>0</v>
      </c>
    </row>
    <row r="588" spans="1:6" ht="14.25">
      <c r="A588" s="69"/>
      <c r="B588" s="64"/>
      <c r="C588" s="114"/>
      <c r="D588" s="115"/>
      <c r="E588" s="116"/>
      <c r="F588" s="115"/>
    </row>
    <row r="589" spans="1:6" ht="85.5">
      <c r="A589" s="69" t="s">
        <v>738</v>
      </c>
      <c r="B589" s="64" t="s">
        <v>655</v>
      </c>
      <c r="C589" s="114"/>
      <c r="D589" s="61">
        <f>'ZUN.POV.'!D589-'ZUN.P.-UPR.'!D589</f>
        <v>0</v>
      </c>
      <c r="E589" s="116"/>
      <c r="F589" s="115">
        <f>SUM(F581:F588)*D589</f>
        <v>0</v>
      </c>
    </row>
    <row r="590" spans="1:6" ht="15">
      <c r="A590" s="69"/>
      <c r="B590" s="74" t="s">
        <v>1244</v>
      </c>
      <c r="C590" s="114"/>
      <c r="D590" s="115"/>
      <c r="E590" s="116"/>
      <c r="F590" s="119">
        <f>SUM(F581:F589)</f>
        <v>0</v>
      </c>
    </row>
    <row r="591" spans="1:6" ht="14.25">
      <c r="A591" s="69"/>
      <c r="B591" s="64"/>
      <c r="C591" s="114"/>
      <c r="D591" s="115"/>
      <c r="E591" s="116"/>
      <c r="F591" s="115"/>
    </row>
    <row r="592" spans="1:6" ht="15">
      <c r="A592" s="68" t="s">
        <v>715</v>
      </c>
      <c r="B592" s="74" t="s">
        <v>1245</v>
      </c>
      <c r="C592" s="114"/>
      <c r="D592" s="115"/>
      <c r="E592" s="116"/>
      <c r="F592" s="115"/>
    </row>
    <row r="593" spans="1:6" ht="57">
      <c r="A593" s="69" t="s">
        <v>1230</v>
      </c>
      <c r="B593" s="64" t="s">
        <v>1246</v>
      </c>
      <c r="C593" s="114"/>
      <c r="D593" s="115"/>
      <c r="E593" s="116"/>
      <c r="F593" s="115"/>
    </row>
    <row r="594" spans="1:6" ht="16.5">
      <c r="A594" s="69" t="s">
        <v>739</v>
      </c>
      <c r="B594" s="64" t="s">
        <v>1247</v>
      </c>
      <c r="C594" s="114" t="s">
        <v>572</v>
      </c>
      <c r="D594" s="61">
        <f>'ZUN.POV.'!D594-'ZUN.P.-UPR.'!D594</f>
        <v>0</v>
      </c>
      <c r="E594" s="116">
        <v>0</v>
      </c>
      <c r="F594" s="115">
        <f>+E594*$D594</f>
        <v>0</v>
      </c>
    </row>
    <row r="595" spans="1:6" ht="16.5">
      <c r="A595" s="69"/>
      <c r="B595" s="64" t="s">
        <v>1248</v>
      </c>
      <c r="C595" s="114" t="s">
        <v>572</v>
      </c>
      <c r="D595" s="61">
        <f>'ZUN.POV.'!D595-'ZUN.P.-UPR.'!D595</f>
        <v>0</v>
      </c>
      <c r="E595" s="116">
        <v>0</v>
      </c>
      <c r="F595" s="115">
        <f>+E595*$D595</f>
        <v>0</v>
      </c>
    </row>
    <row r="596" spans="1:6" ht="14.25">
      <c r="A596" s="69"/>
      <c r="B596" s="64"/>
      <c r="C596" s="114"/>
      <c r="D596" s="115"/>
      <c r="E596" s="116"/>
      <c r="F596" s="115"/>
    </row>
    <row r="597" spans="1:6" ht="85.5">
      <c r="A597" s="69" t="s">
        <v>740</v>
      </c>
      <c r="B597" s="64" t="s">
        <v>1249</v>
      </c>
      <c r="C597" s="114"/>
      <c r="D597" s="115"/>
      <c r="E597" s="116"/>
      <c r="F597" s="115"/>
    </row>
    <row r="598" spans="1:6" ht="16.5">
      <c r="A598" s="69"/>
      <c r="B598" s="64" t="s">
        <v>1250</v>
      </c>
      <c r="C598" s="114" t="s">
        <v>572</v>
      </c>
      <c r="D598" s="61">
        <f>'ZUN.POV.'!D598-'ZUN.P.-UPR.'!D598</f>
        <v>0</v>
      </c>
      <c r="E598" s="116">
        <v>0</v>
      </c>
      <c r="F598" s="115">
        <f>+E598*$D598</f>
        <v>0</v>
      </c>
    </row>
    <row r="599" spans="1:6" ht="16.5">
      <c r="A599" s="69"/>
      <c r="B599" s="64" t="s">
        <v>1251</v>
      </c>
      <c r="C599" s="114" t="s">
        <v>572</v>
      </c>
      <c r="D599" s="61">
        <f>'ZUN.POV.'!D599-'ZUN.P.-UPR.'!D599</f>
        <v>0</v>
      </c>
      <c r="E599" s="116">
        <v>0</v>
      </c>
      <c r="F599" s="115">
        <f>+E599*$D599</f>
        <v>0</v>
      </c>
    </row>
    <row r="600" spans="1:6" ht="14.25">
      <c r="A600" s="69"/>
      <c r="B600" s="64"/>
      <c r="C600" s="114"/>
      <c r="D600" s="115"/>
      <c r="E600" s="116"/>
      <c r="F600" s="115"/>
    </row>
    <row r="601" spans="1:6" ht="57">
      <c r="A601" s="69" t="s">
        <v>741</v>
      </c>
      <c r="B601" s="64" t="s">
        <v>1252</v>
      </c>
      <c r="C601" s="114" t="s">
        <v>570</v>
      </c>
      <c r="D601" s="61">
        <f>'ZUN.POV.'!D601-'ZUN.P.-UPR.'!D601</f>
        <v>0</v>
      </c>
      <c r="E601" s="116">
        <v>0</v>
      </c>
      <c r="F601" s="115">
        <f>+E601*$D601</f>
        <v>0</v>
      </c>
    </row>
    <row r="602" spans="1:6" ht="14.25">
      <c r="A602" s="69"/>
      <c r="B602" s="64"/>
      <c r="C602" s="114"/>
      <c r="D602" s="115"/>
      <c r="E602" s="116"/>
      <c r="F602" s="115"/>
    </row>
    <row r="603" spans="1:6" ht="85.5">
      <c r="A603" s="69" t="s">
        <v>742</v>
      </c>
      <c r="B603" s="64" t="s">
        <v>1253</v>
      </c>
      <c r="C603" s="114" t="s">
        <v>572</v>
      </c>
      <c r="D603" s="61">
        <f>'ZUN.POV.'!D603-'ZUN.P.-UPR.'!D603</f>
        <v>0</v>
      </c>
      <c r="E603" s="116">
        <v>0</v>
      </c>
      <c r="F603" s="115">
        <f>+E603*$D603</f>
        <v>0</v>
      </c>
    </row>
    <row r="604" spans="1:6" ht="14.25">
      <c r="A604" s="69"/>
      <c r="B604" s="64"/>
      <c r="C604" s="114"/>
      <c r="D604" s="115"/>
      <c r="E604" s="116"/>
      <c r="F604" s="115"/>
    </row>
    <row r="605" spans="1:6" ht="85.5">
      <c r="A605" s="69" t="s">
        <v>743</v>
      </c>
      <c r="B605" s="64" t="s">
        <v>1254</v>
      </c>
      <c r="C605" s="114" t="s">
        <v>572</v>
      </c>
      <c r="D605" s="61">
        <f>'ZUN.POV.'!D605-'ZUN.P.-UPR.'!D605</f>
        <v>0</v>
      </c>
      <c r="E605" s="116">
        <v>0</v>
      </c>
      <c r="F605" s="115">
        <f>+E605*$D605</f>
        <v>0</v>
      </c>
    </row>
    <row r="606" spans="1:6" ht="14.25">
      <c r="A606" s="69"/>
      <c r="B606" s="64"/>
      <c r="C606" s="114"/>
      <c r="D606" s="115"/>
      <c r="E606" s="116"/>
      <c r="F606" s="115"/>
    </row>
    <row r="607" spans="1:6" ht="85.5">
      <c r="A607" s="69" t="s">
        <v>744</v>
      </c>
      <c r="B607" s="64" t="s">
        <v>1255</v>
      </c>
      <c r="C607" s="114" t="s">
        <v>570</v>
      </c>
      <c r="D607" s="61">
        <f>'ZUN.POV.'!D607-'ZUN.P.-UPR.'!D607</f>
        <v>0</v>
      </c>
      <c r="E607" s="116">
        <v>0</v>
      </c>
      <c r="F607" s="115">
        <f>+E607*$D607</f>
        <v>0</v>
      </c>
    </row>
    <row r="608" spans="1:6" ht="15">
      <c r="A608" s="69"/>
      <c r="B608" s="74" t="s">
        <v>1256</v>
      </c>
      <c r="C608" s="114"/>
      <c r="D608" s="115"/>
      <c r="E608" s="116"/>
      <c r="F608" s="119">
        <f>SUM(F594:F607)</f>
        <v>0</v>
      </c>
    </row>
    <row r="609" spans="1:6" ht="14.25">
      <c r="A609" s="69"/>
      <c r="B609" s="64"/>
      <c r="C609" s="114"/>
      <c r="D609" s="115"/>
      <c r="E609" s="116"/>
      <c r="F609" s="115"/>
    </row>
    <row r="610" spans="1:6" ht="15">
      <c r="A610" s="68" t="s">
        <v>716</v>
      </c>
      <c r="B610" s="74" t="s">
        <v>1227</v>
      </c>
      <c r="C610" s="114"/>
      <c r="D610" s="115"/>
      <c r="E610" s="116"/>
      <c r="F610" s="115"/>
    </row>
    <row r="611" spans="1:6" ht="14.25">
      <c r="A611" s="69"/>
      <c r="B611" s="64"/>
      <c r="C611" s="114"/>
      <c r="D611" s="115"/>
      <c r="E611" s="116"/>
      <c r="F611" s="115"/>
    </row>
    <row r="612" spans="1:6" ht="42.75">
      <c r="A612" s="69" t="s">
        <v>745</v>
      </c>
      <c r="B612" s="64" t="s">
        <v>1257</v>
      </c>
      <c r="C612" s="114"/>
      <c r="D612" s="115"/>
      <c r="E612" s="116"/>
      <c r="F612" s="115"/>
    </row>
    <row r="613" spans="1:6" ht="228">
      <c r="A613" s="69"/>
      <c r="B613" s="65" t="s">
        <v>1258</v>
      </c>
      <c r="C613" s="114" t="s">
        <v>572</v>
      </c>
      <c r="D613" s="61">
        <f>'ZUN.POV.'!D613-'ZUN.P.-UPR.'!D613</f>
        <v>0</v>
      </c>
      <c r="E613" s="116">
        <v>0</v>
      </c>
      <c r="F613" s="115">
        <f>+E613*$D613</f>
        <v>0</v>
      </c>
    </row>
    <row r="614" spans="1:6" ht="14.25">
      <c r="A614" s="69"/>
      <c r="B614" s="64"/>
      <c r="C614" s="114"/>
      <c r="D614" s="115"/>
      <c r="E614" s="116"/>
      <c r="F614" s="115"/>
    </row>
    <row r="615" spans="1:6" ht="128.25">
      <c r="A615" s="69" t="s">
        <v>746</v>
      </c>
      <c r="B615" s="65" t="s">
        <v>1259</v>
      </c>
      <c r="C615" s="114" t="s">
        <v>570</v>
      </c>
      <c r="D615" s="61">
        <f>'ZUN.POV.'!D615-'ZUN.P.-UPR.'!D615</f>
        <v>0</v>
      </c>
      <c r="E615" s="116">
        <v>0</v>
      </c>
      <c r="F615" s="115">
        <f>+E615*$D615</f>
        <v>0</v>
      </c>
    </row>
    <row r="616" spans="1:6" ht="14.25">
      <c r="A616" s="69"/>
      <c r="B616" s="64"/>
      <c r="C616" s="114"/>
      <c r="D616" s="115"/>
      <c r="E616" s="116"/>
      <c r="F616" s="115"/>
    </row>
    <row r="617" spans="1:6" ht="99.75">
      <c r="A617" s="69" t="s">
        <v>747</v>
      </c>
      <c r="B617" s="64" t="s">
        <v>419</v>
      </c>
      <c r="C617" s="114" t="s">
        <v>570</v>
      </c>
      <c r="D617" s="61">
        <f>'ZUN.POV.'!D617-'ZUN.P.-UPR.'!D617</f>
        <v>0</v>
      </c>
      <c r="E617" s="116">
        <v>0</v>
      </c>
      <c r="F617" s="115">
        <f>+E617*$D617</f>
        <v>0</v>
      </c>
    </row>
    <row r="618" spans="1:6" ht="14.25">
      <c r="A618" s="69"/>
      <c r="B618" s="64"/>
      <c r="C618" s="114"/>
      <c r="D618" s="115"/>
      <c r="E618" s="116"/>
      <c r="F618" s="115"/>
    </row>
    <row r="619" spans="1:6" ht="28.5">
      <c r="A619" s="69" t="s">
        <v>748</v>
      </c>
      <c r="B619" s="64" t="s">
        <v>1263</v>
      </c>
      <c r="C619" s="114" t="s">
        <v>1130</v>
      </c>
      <c r="D619" s="61">
        <f>'ZUN.POV.'!D619-'ZUN.P.-UPR.'!D619</f>
        <v>0</v>
      </c>
      <c r="E619" s="116">
        <v>0</v>
      </c>
      <c r="F619" s="115">
        <f>+E619*$D619</f>
        <v>0</v>
      </c>
    </row>
    <row r="620" spans="1:6" ht="14.25">
      <c r="A620" s="69"/>
      <c r="B620" s="64"/>
      <c r="C620" s="114"/>
      <c r="D620" s="115"/>
      <c r="E620" s="116"/>
      <c r="F620" s="115"/>
    </row>
    <row r="621" spans="1:6" ht="128.25">
      <c r="A621" s="69" t="s">
        <v>749</v>
      </c>
      <c r="B621" s="65" t="s">
        <v>559</v>
      </c>
      <c r="C621" s="114" t="s">
        <v>570</v>
      </c>
      <c r="D621" s="61">
        <f>'ZUN.POV.'!D621-'ZUN.P.-UPR.'!D621</f>
        <v>0</v>
      </c>
      <c r="E621" s="116">
        <v>0</v>
      </c>
      <c r="F621" s="115">
        <f>+E621*$D621</f>
        <v>0</v>
      </c>
    </row>
    <row r="622" spans="1:6" ht="15">
      <c r="A622" s="69"/>
      <c r="B622" s="74" t="s">
        <v>1227</v>
      </c>
      <c r="C622" s="114"/>
      <c r="D622" s="115"/>
      <c r="E622" s="116"/>
      <c r="F622" s="119">
        <f>SUM(F611:F621)</f>
        <v>0</v>
      </c>
    </row>
    <row r="623" spans="1:6" ht="15">
      <c r="A623" s="69"/>
      <c r="B623" s="74"/>
      <c r="C623" s="114"/>
      <c r="D623" s="115"/>
      <c r="E623" s="116"/>
      <c r="F623" s="119"/>
    </row>
    <row r="624" spans="1:6" ht="15">
      <c r="A624" s="68" t="s">
        <v>717</v>
      </c>
      <c r="B624" s="74" t="s">
        <v>1228</v>
      </c>
      <c r="C624" s="114"/>
      <c r="D624" s="115"/>
      <c r="E624" s="116"/>
      <c r="F624" s="119"/>
    </row>
    <row r="625" spans="1:6" ht="15">
      <c r="A625" s="69"/>
      <c r="B625" s="74"/>
      <c r="C625" s="114"/>
      <c r="D625" s="115"/>
      <c r="E625" s="116"/>
      <c r="F625" s="119"/>
    </row>
    <row r="626" spans="1:6" ht="28.5">
      <c r="A626" s="69" t="s">
        <v>750</v>
      </c>
      <c r="B626" s="64" t="s">
        <v>580</v>
      </c>
      <c r="C626" s="114" t="s">
        <v>224</v>
      </c>
      <c r="D626" s="61">
        <f>'ZUN.POV.'!D626-'ZUN.P.-UPR.'!D626</f>
        <v>9</v>
      </c>
      <c r="E626" s="116">
        <v>0</v>
      </c>
      <c r="F626" s="115">
        <f>+E626*$D626</f>
        <v>0</v>
      </c>
    </row>
    <row r="627" spans="1:6" ht="14.25">
      <c r="A627" s="69"/>
      <c r="B627" s="64"/>
      <c r="C627" s="114"/>
      <c r="D627" s="115"/>
      <c r="E627" s="116"/>
      <c r="F627" s="115"/>
    </row>
    <row r="628" spans="1:6" ht="28.5">
      <c r="A628" s="69" t="s">
        <v>751</v>
      </c>
      <c r="B628" s="64" t="s">
        <v>560</v>
      </c>
      <c r="C628" s="114" t="s">
        <v>224</v>
      </c>
      <c r="D628" s="61">
        <f>'ZUN.POV.'!D628-'ZUN.P.-UPR.'!D628</f>
        <v>6</v>
      </c>
      <c r="E628" s="116">
        <v>0</v>
      </c>
      <c r="F628" s="115">
        <f>+E628*$D628</f>
        <v>0</v>
      </c>
    </row>
    <row r="629" spans="1:6" ht="15">
      <c r="A629" s="69"/>
      <c r="B629" s="74"/>
      <c r="C629" s="114"/>
      <c r="D629" s="115"/>
      <c r="E629" s="116"/>
      <c r="F629" s="115"/>
    </row>
    <row r="630" spans="1:6" ht="71.25">
      <c r="A630" s="69" t="s">
        <v>753</v>
      </c>
      <c r="B630" s="64" t="s">
        <v>709</v>
      </c>
      <c r="C630" s="120" t="s">
        <v>570</v>
      </c>
      <c r="D630" s="61">
        <f>'ZUN.POV.'!D630-'ZUN.P.-UPR.'!D630</f>
        <v>3.6</v>
      </c>
      <c r="E630" s="116">
        <v>0</v>
      </c>
      <c r="F630" s="115">
        <f>+E630*$D630</f>
        <v>0</v>
      </c>
    </row>
    <row r="631" spans="1:6" ht="14.25">
      <c r="A631" s="69"/>
      <c r="B631" s="64"/>
      <c r="C631" s="120"/>
      <c r="D631" s="115"/>
      <c r="E631" s="116"/>
      <c r="F631" s="115"/>
    </row>
    <row r="632" spans="1:6" ht="71.25">
      <c r="A632" s="69" t="s">
        <v>752</v>
      </c>
      <c r="B632" s="64" t="s">
        <v>710</v>
      </c>
      <c r="C632" s="120" t="s">
        <v>570</v>
      </c>
      <c r="D632" s="61">
        <f>'ZUN.POV.'!D632-'ZUN.P.-UPR.'!D632</f>
        <v>12</v>
      </c>
      <c r="E632" s="116">
        <v>0</v>
      </c>
      <c r="F632" s="115">
        <f>+E632*$D632</f>
        <v>0</v>
      </c>
    </row>
    <row r="633" spans="1:6" ht="14.25">
      <c r="A633" s="69"/>
      <c r="B633" s="64"/>
      <c r="C633" s="114"/>
      <c r="D633" s="115"/>
      <c r="E633" s="116"/>
      <c r="F633" s="115"/>
    </row>
    <row r="634" spans="1:6" ht="71.25">
      <c r="A634" s="69" t="s">
        <v>754</v>
      </c>
      <c r="B634" s="64" t="s">
        <v>711</v>
      </c>
      <c r="C634" s="120" t="s">
        <v>570</v>
      </c>
      <c r="D634" s="61">
        <f>'ZUN.POV.'!D634-'ZUN.P.-UPR.'!D634</f>
        <v>11</v>
      </c>
      <c r="E634" s="116">
        <v>0</v>
      </c>
      <c r="F634" s="115">
        <f>+E634*$D634</f>
        <v>0</v>
      </c>
    </row>
    <row r="635" spans="1:6" ht="14.25">
      <c r="A635" s="69"/>
      <c r="B635" s="64"/>
      <c r="C635" s="120"/>
      <c r="D635" s="115"/>
      <c r="E635" s="116"/>
      <c r="F635" s="115"/>
    </row>
    <row r="636" spans="1:6" ht="71.25">
      <c r="A636" s="69" t="s">
        <v>756</v>
      </c>
      <c r="B636" s="64" t="s">
        <v>712</v>
      </c>
      <c r="C636" s="120" t="s">
        <v>570</v>
      </c>
      <c r="D636" s="61">
        <f>'ZUN.POV.'!D636-'ZUN.P.-UPR.'!D636</f>
        <v>39</v>
      </c>
      <c r="E636" s="116">
        <v>0</v>
      </c>
      <c r="F636" s="115">
        <f>+E636*$D636</f>
        <v>0</v>
      </c>
    </row>
    <row r="637" spans="1:6" ht="14.25">
      <c r="A637" s="69"/>
      <c r="B637" s="64"/>
      <c r="C637" s="120"/>
      <c r="D637" s="115"/>
      <c r="E637" s="116"/>
      <c r="F637" s="115"/>
    </row>
    <row r="638" spans="1:6" ht="57">
      <c r="A638" s="69" t="s">
        <v>755</v>
      </c>
      <c r="B638" s="64" t="s">
        <v>581</v>
      </c>
      <c r="C638" s="120" t="s">
        <v>570</v>
      </c>
      <c r="D638" s="61">
        <f>'ZUN.POV.'!D638-'ZUN.P.-UPR.'!D638</f>
        <v>4</v>
      </c>
      <c r="E638" s="116">
        <v>0</v>
      </c>
      <c r="F638" s="115">
        <f>+E638*$D638</f>
        <v>0</v>
      </c>
    </row>
    <row r="639" spans="1:6" ht="14.25">
      <c r="A639" s="69"/>
      <c r="B639" s="64"/>
      <c r="C639" s="120"/>
      <c r="D639" s="115"/>
      <c r="E639" s="116"/>
      <c r="F639" s="115"/>
    </row>
    <row r="640" spans="1:6" ht="45">
      <c r="A640" s="69" t="s">
        <v>757</v>
      </c>
      <c r="B640" s="64" t="s">
        <v>589</v>
      </c>
      <c r="C640" s="120" t="s">
        <v>572</v>
      </c>
      <c r="D640" s="61">
        <f>'ZUN.POV.'!D640-'ZUN.P.-UPR.'!D640</f>
        <v>0.9</v>
      </c>
      <c r="E640" s="116">
        <v>0</v>
      </c>
      <c r="F640" s="115">
        <f>+E640*$D640</f>
        <v>0</v>
      </c>
    </row>
    <row r="641" spans="1:6" ht="14.25">
      <c r="A641" s="69"/>
      <c r="B641" s="64"/>
      <c r="C641" s="120"/>
      <c r="D641" s="115"/>
      <c r="E641" s="116"/>
      <c r="F641" s="115"/>
    </row>
    <row r="642" spans="1:6" ht="45">
      <c r="A642" s="69" t="s">
        <v>758</v>
      </c>
      <c r="B642" s="64" t="s">
        <v>658</v>
      </c>
      <c r="C642" s="120" t="s">
        <v>572</v>
      </c>
      <c r="D642" s="61">
        <f>'ZUN.POV.'!D642-'ZUN.P.-UPR.'!D642</f>
        <v>2.1</v>
      </c>
      <c r="E642" s="116">
        <v>0</v>
      </c>
      <c r="F642" s="115">
        <f>+E642*$D642</f>
        <v>0</v>
      </c>
    </row>
    <row r="643" spans="1:6" ht="14.25">
      <c r="A643" s="69"/>
      <c r="B643" s="64"/>
      <c r="C643" s="114"/>
      <c r="D643" s="115"/>
      <c r="E643" s="116"/>
      <c r="F643" s="115"/>
    </row>
    <row r="644" spans="1:6" ht="45">
      <c r="A644" s="69" t="s">
        <v>759</v>
      </c>
      <c r="B644" s="64" t="s">
        <v>720</v>
      </c>
      <c r="C644" s="120" t="s">
        <v>572</v>
      </c>
      <c r="D644" s="61">
        <f>'ZUN.POV.'!D644-'ZUN.P.-UPR.'!D644</f>
        <v>2</v>
      </c>
      <c r="E644" s="116">
        <v>0</v>
      </c>
      <c r="F644" s="115">
        <f>+E644*$D644</f>
        <v>0</v>
      </c>
    </row>
    <row r="645" spans="1:6" ht="14.25">
      <c r="A645" s="69"/>
      <c r="B645" s="64"/>
      <c r="C645" s="120"/>
      <c r="D645" s="115"/>
      <c r="E645" s="116"/>
      <c r="F645" s="115"/>
    </row>
    <row r="646" spans="1:6" ht="45">
      <c r="A646" s="69" t="s">
        <v>760</v>
      </c>
      <c r="B646" s="64" t="s">
        <v>721</v>
      </c>
      <c r="C646" s="120" t="s">
        <v>572</v>
      </c>
      <c r="D646" s="61">
        <f>'ZUN.POV.'!D646-'ZUN.P.-UPR.'!D646</f>
        <v>3.3</v>
      </c>
      <c r="E646" s="116">
        <v>0</v>
      </c>
      <c r="F646" s="115">
        <f>+E646*$D646</f>
        <v>0</v>
      </c>
    </row>
    <row r="647" spans="1:6" ht="14.25">
      <c r="A647" s="69"/>
      <c r="B647" s="64"/>
      <c r="C647" s="114"/>
      <c r="D647" s="115"/>
      <c r="E647" s="116"/>
      <c r="F647" s="115"/>
    </row>
    <row r="648" spans="1:6" ht="45">
      <c r="A648" s="69" t="s">
        <v>761</v>
      </c>
      <c r="B648" s="64" t="s">
        <v>722</v>
      </c>
      <c r="C648" s="120" t="s">
        <v>572</v>
      </c>
      <c r="D648" s="61">
        <f>'ZUN.POV.'!D648-'ZUN.P.-UPR.'!D648</f>
        <v>2.2</v>
      </c>
      <c r="E648" s="116">
        <v>0</v>
      </c>
      <c r="F648" s="115">
        <f>+E648*$D648</f>
        <v>0</v>
      </c>
    </row>
    <row r="649" spans="1:6" ht="14.25">
      <c r="A649" s="69"/>
      <c r="B649" s="64"/>
      <c r="C649" s="120"/>
      <c r="D649" s="115"/>
      <c r="E649" s="116"/>
      <c r="F649" s="115"/>
    </row>
    <row r="650" spans="1:6" ht="45">
      <c r="A650" s="69" t="s">
        <v>762</v>
      </c>
      <c r="B650" s="64" t="s">
        <v>723</v>
      </c>
      <c r="C650" s="120" t="s">
        <v>572</v>
      </c>
      <c r="D650" s="61">
        <f>'ZUN.POV.'!D650-'ZUN.P.-UPR.'!D650</f>
        <v>5.5</v>
      </c>
      <c r="E650" s="116">
        <v>0</v>
      </c>
      <c r="F650" s="115">
        <f>+E650*$D650</f>
        <v>0</v>
      </c>
    </row>
    <row r="651" spans="1:6" ht="14.25">
      <c r="A651" s="69"/>
      <c r="B651" s="64"/>
      <c r="C651" s="120"/>
      <c r="D651" s="115"/>
      <c r="E651" s="116"/>
      <c r="F651" s="115"/>
    </row>
    <row r="652" spans="1:6" ht="45">
      <c r="A652" s="69" t="s">
        <v>763</v>
      </c>
      <c r="B652" s="64" t="s">
        <v>724</v>
      </c>
      <c r="C652" s="120" t="s">
        <v>572</v>
      </c>
      <c r="D652" s="61">
        <f>'ZUN.POV.'!D652-'ZUN.P.-UPR.'!D652</f>
        <v>2.9</v>
      </c>
      <c r="E652" s="116">
        <v>0</v>
      </c>
      <c r="F652" s="115">
        <f>+E652*$D652</f>
        <v>0</v>
      </c>
    </row>
    <row r="653" spans="1:6" ht="14.25">
      <c r="A653" s="69"/>
      <c r="B653" s="64"/>
      <c r="C653" s="114"/>
      <c r="D653" s="115"/>
      <c r="E653" s="116"/>
      <c r="F653" s="115"/>
    </row>
    <row r="654" spans="1:6" ht="42.75">
      <c r="A654" s="69" t="s">
        <v>764</v>
      </c>
      <c r="B654" s="64" t="s">
        <v>583</v>
      </c>
      <c r="C654" s="114" t="s">
        <v>564</v>
      </c>
      <c r="D654" s="61">
        <f>'ZUN.POV.'!D654-'ZUN.P.-UPR.'!D654</f>
        <v>335</v>
      </c>
      <c r="E654" s="116">
        <v>0</v>
      </c>
      <c r="F654" s="115">
        <f>+E654*$D654</f>
        <v>0</v>
      </c>
    </row>
    <row r="655" spans="1:6" ht="14.25">
      <c r="A655" s="69"/>
      <c r="B655" s="64"/>
      <c r="C655" s="114"/>
      <c r="D655" s="115"/>
      <c r="E655" s="116"/>
      <c r="F655" s="115"/>
    </row>
    <row r="656" spans="1:6" ht="42.75">
      <c r="A656" s="69" t="s">
        <v>765</v>
      </c>
      <c r="B656" s="64" t="s">
        <v>584</v>
      </c>
      <c r="C656" s="114" t="s">
        <v>564</v>
      </c>
      <c r="D656" s="61">
        <f>'ZUN.POV.'!D656-'ZUN.P.-UPR.'!D656</f>
        <v>690</v>
      </c>
      <c r="E656" s="116">
        <v>0</v>
      </c>
      <c r="F656" s="115">
        <f>+E656*$D656</f>
        <v>0</v>
      </c>
    </row>
    <row r="657" spans="1:6" ht="14.25">
      <c r="A657" s="69"/>
      <c r="B657" s="64"/>
      <c r="C657" s="114"/>
      <c r="D657" s="115"/>
      <c r="E657" s="116"/>
      <c r="F657" s="115"/>
    </row>
    <row r="658" spans="1:6" ht="57">
      <c r="A658" s="69" t="s">
        <v>766</v>
      </c>
      <c r="B658" s="64" t="s">
        <v>585</v>
      </c>
      <c r="C658" s="120" t="s">
        <v>570</v>
      </c>
      <c r="D658" s="61">
        <f>'ZUN.POV.'!D658-'ZUN.P.-UPR.'!D658</f>
        <v>9.5</v>
      </c>
      <c r="E658" s="116">
        <v>0</v>
      </c>
      <c r="F658" s="115">
        <f>+E658*$D658</f>
        <v>0</v>
      </c>
    </row>
    <row r="659" spans="1:6" ht="14.25">
      <c r="A659" s="69"/>
      <c r="B659" s="64"/>
      <c r="C659" s="114"/>
      <c r="D659" s="115"/>
      <c r="E659" s="116"/>
      <c r="F659" s="115"/>
    </row>
    <row r="660" spans="1:6" ht="85.5">
      <c r="A660" s="69" t="s">
        <v>767</v>
      </c>
      <c r="B660" s="64" t="s">
        <v>565</v>
      </c>
      <c r="C660" s="114" t="s">
        <v>572</v>
      </c>
      <c r="D660" s="61">
        <f>'ZUN.POV.'!D660-'ZUN.P.-UPR.'!D660</f>
        <v>1</v>
      </c>
      <c r="E660" s="116">
        <v>0</v>
      </c>
      <c r="F660" s="115">
        <f>+E660*$D660</f>
        <v>0</v>
      </c>
    </row>
    <row r="661" spans="1:6" ht="30">
      <c r="A661" s="69"/>
      <c r="B661" s="74" t="s">
        <v>566</v>
      </c>
      <c r="C661" s="114"/>
      <c r="D661" s="115"/>
      <c r="E661" s="116"/>
      <c r="F661" s="119">
        <f>SUM(F626:F660)</f>
        <v>0</v>
      </c>
    </row>
    <row r="662" spans="1:6" ht="15">
      <c r="A662" s="69"/>
      <c r="B662" s="74"/>
      <c r="C662" s="114"/>
      <c r="D662" s="115"/>
      <c r="E662" s="116"/>
      <c r="F662" s="115"/>
    </row>
    <row r="663" spans="1:6" ht="15">
      <c r="A663" s="68" t="s">
        <v>718</v>
      </c>
      <c r="B663" s="74" t="s">
        <v>1229</v>
      </c>
      <c r="C663" s="114"/>
      <c r="D663" s="115"/>
      <c r="E663" s="116"/>
      <c r="F663" s="115"/>
    </row>
    <row r="664" spans="1:6" ht="14.25">
      <c r="A664" s="69"/>
      <c r="B664" s="71"/>
      <c r="C664" s="114"/>
      <c r="D664" s="115"/>
      <c r="E664" s="116"/>
      <c r="F664" s="115"/>
    </row>
    <row r="665" spans="1:6" ht="256.5">
      <c r="A665" s="69" t="s">
        <v>768</v>
      </c>
      <c r="B665" s="65" t="s">
        <v>413</v>
      </c>
      <c r="C665" s="114" t="s">
        <v>1130</v>
      </c>
      <c r="D665" s="61">
        <f>'ZUN.POV.'!D665-'ZUN.P.-UPR.'!D665</f>
        <v>16</v>
      </c>
      <c r="E665" s="116">
        <v>0</v>
      </c>
      <c r="F665" s="115">
        <f>+E665*$D665</f>
        <v>0</v>
      </c>
    </row>
    <row r="666" spans="1:6" ht="14.25">
      <c r="A666" s="69"/>
      <c r="B666" s="64"/>
      <c r="C666" s="114"/>
      <c r="D666" s="115"/>
      <c r="E666" s="116"/>
      <c r="F666" s="115"/>
    </row>
    <row r="667" spans="1:6" ht="15">
      <c r="A667" s="69"/>
      <c r="B667" s="74" t="s">
        <v>568</v>
      </c>
      <c r="C667" s="114"/>
      <c r="D667" s="115"/>
      <c r="E667" s="115"/>
      <c r="F667" s="119">
        <f>SUM(F664:F666)</f>
        <v>0</v>
      </c>
    </row>
    <row r="668" ht="14.25">
      <c r="A668" s="106"/>
    </row>
    <row r="669" spans="1:2" ht="15.75">
      <c r="A669" s="107">
        <v>7</v>
      </c>
      <c r="B669" s="52" t="s">
        <v>1218</v>
      </c>
    </row>
    <row r="670" ht="14.25">
      <c r="A670" s="106"/>
    </row>
    <row r="671" spans="1:6" ht="15">
      <c r="A671" s="68" t="s">
        <v>771</v>
      </c>
      <c r="B671" s="74" t="s">
        <v>1225</v>
      </c>
      <c r="C671" s="60"/>
      <c r="D671" s="59"/>
      <c r="E671" s="59"/>
      <c r="F671" s="58">
        <f>F698</f>
        <v>0</v>
      </c>
    </row>
    <row r="672" spans="1:6" ht="15">
      <c r="A672" s="68" t="s">
        <v>772</v>
      </c>
      <c r="B672" s="74" t="s">
        <v>1226</v>
      </c>
      <c r="C672" s="60"/>
      <c r="D672" s="59"/>
      <c r="E672" s="59"/>
      <c r="F672" s="58">
        <f>F707</f>
        <v>0</v>
      </c>
    </row>
    <row r="673" spans="1:6" ht="15">
      <c r="A673" s="68" t="s">
        <v>773</v>
      </c>
      <c r="B673" s="74" t="str">
        <f>B709</f>
        <v>ZEMELJSKA DELA</v>
      </c>
      <c r="C673" s="60"/>
      <c r="D673" s="59"/>
      <c r="E673" s="59"/>
      <c r="F673" s="58">
        <f>F719</f>
        <v>0</v>
      </c>
    </row>
    <row r="674" spans="1:6" ht="15">
      <c r="A674" s="68" t="s">
        <v>774</v>
      </c>
      <c r="B674" s="74" t="s">
        <v>1227</v>
      </c>
      <c r="C674" s="60"/>
      <c r="D674" s="59"/>
      <c r="E674" s="59"/>
      <c r="F674" s="58">
        <f>F735</f>
        <v>0</v>
      </c>
    </row>
    <row r="675" spans="1:6" ht="15">
      <c r="A675" s="68" t="s">
        <v>775</v>
      </c>
      <c r="B675" s="74" t="s">
        <v>1229</v>
      </c>
      <c r="C675" s="60"/>
      <c r="D675" s="59"/>
      <c r="E675" s="59"/>
      <c r="F675" s="58">
        <f>F743</f>
        <v>0</v>
      </c>
    </row>
    <row r="676" spans="1:6" ht="15">
      <c r="A676" s="69"/>
      <c r="B676" s="74"/>
      <c r="C676" s="60"/>
      <c r="D676" s="59"/>
      <c r="E676" s="59"/>
      <c r="F676" s="58"/>
    </row>
    <row r="677" spans="1:6" ht="15">
      <c r="A677" s="69"/>
      <c r="B677" s="74" t="s">
        <v>1131</v>
      </c>
      <c r="C677" s="60"/>
      <c r="D677" s="59"/>
      <c r="E677" s="59"/>
      <c r="F677" s="58">
        <f>SUM(F671:F675)</f>
        <v>0</v>
      </c>
    </row>
    <row r="678" spans="1:6" ht="15">
      <c r="A678" s="69"/>
      <c r="B678" s="74"/>
      <c r="C678" s="60"/>
      <c r="D678" s="59"/>
      <c r="E678" s="59"/>
      <c r="F678" s="58"/>
    </row>
    <row r="679" spans="1:6" ht="15">
      <c r="A679" s="68" t="s">
        <v>771</v>
      </c>
      <c r="B679" s="74" t="s">
        <v>1225</v>
      </c>
      <c r="C679" s="60"/>
      <c r="D679" s="61"/>
      <c r="E679" s="61"/>
      <c r="F679" s="61"/>
    </row>
    <row r="680" spans="1:6" ht="14.25">
      <c r="A680" s="69"/>
      <c r="B680" s="64"/>
      <c r="C680" s="60"/>
      <c r="D680" s="61"/>
      <c r="E680" s="62"/>
      <c r="F680" s="61"/>
    </row>
    <row r="681" spans="1:6" ht="99.75">
      <c r="A681" s="69" t="s">
        <v>776</v>
      </c>
      <c r="B681" s="65" t="s">
        <v>1231</v>
      </c>
      <c r="C681" s="60" t="s">
        <v>225</v>
      </c>
      <c r="D681" s="61">
        <f>'ZUN.POV.'!D681-'ZUN.P.-UPR.'!D681</f>
        <v>0</v>
      </c>
      <c r="E681" s="62">
        <v>0</v>
      </c>
      <c r="F681" s="61">
        <f>+E681*$D681</f>
        <v>0</v>
      </c>
    </row>
    <row r="682" spans="1:6" ht="15">
      <c r="A682" s="68"/>
      <c r="B682" s="74"/>
      <c r="C682" s="60"/>
      <c r="D682" s="61"/>
      <c r="E682" s="61"/>
      <c r="F682" s="61"/>
    </row>
    <row r="683" spans="1:6" ht="287.25">
      <c r="A683" s="69" t="s">
        <v>777</v>
      </c>
      <c r="B683" s="65" t="s">
        <v>770</v>
      </c>
      <c r="C683" s="60" t="s">
        <v>225</v>
      </c>
      <c r="D683" s="61">
        <f>'ZUN.POV.'!D683-'ZUN.P.-UPR.'!D683</f>
        <v>0</v>
      </c>
      <c r="E683" s="62">
        <v>0</v>
      </c>
      <c r="F683" s="61">
        <f>+E683*$D683</f>
        <v>0</v>
      </c>
    </row>
    <row r="684" spans="1:6" ht="14.25">
      <c r="A684" s="69"/>
      <c r="B684" s="76"/>
      <c r="C684" s="60"/>
      <c r="D684" s="61"/>
      <c r="E684" s="62"/>
      <c r="F684" s="61"/>
    </row>
    <row r="685" spans="1:6" ht="256.5">
      <c r="A685" s="69" t="s">
        <v>778</v>
      </c>
      <c r="B685" s="76" t="s">
        <v>1232</v>
      </c>
      <c r="C685" s="60" t="s">
        <v>225</v>
      </c>
      <c r="D685" s="61">
        <f>'ZUN.POV.'!D685-'ZUN.P.-UPR.'!D685</f>
        <v>0</v>
      </c>
      <c r="E685" s="62">
        <v>0</v>
      </c>
      <c r="F685" s="61">
        <f>+E685*$D685</f>
        <v>0</v>
      </c>
    </row>
    <row r="686" spans="1:6" ht="15">
      <c r="A686" s="69"/>
      <c r="B686" s="74"/>
      <c r="C686" s="60"/>
      <c r="D686" s="61"/>
      <c r="E686" s="61"/>
      <c r="F686" s="61"/>
    </row>
    <row r="687" spans="1:6" ht="156.75">
      <c r="A687" s="69" t="s">
        <v>779</v>
      </c>
      <c r="B687" s="76" t="s">
        <v>1233</v>
      </c>
      <c r="C687" s="60" t="s">
        <v>225</v>
      </c>
      <c r="D687" s="61">
        <f>'ZUN.POV.'!D687-'ZUN.P.-UPR.'!D687</f>
        <v>0</v>
      </c>
      <c r="E687" s="62">
        <v>0</v>
      </c>
      <c r="F687" s="61">
        <f>+E687*$D687</f>
        <v>0</v>
      </c>
    </row>
    <row r="688" spans="1:6" ht="14.25">
      <c r="A688" s="69"/>
      <c r="B688" s="64"/>
      <c r="C688" s="60"/>
      <c r="D688" s="61"/>
      <c r="E688" s="61"/>
      <c r="F688" s="61"/>
    </row>
    <row r="689" spans="1:6" ht="242.25">
      <c r="A689" s="69" t="s">
        <v>780</v>
      </c>
      <c r="B689" s="65" t="s">
        <v>1234</v>
      </c>
      <c r="C689" s="60" t="s">
        <v>225</v>
      </c>
      <c r="D689" s="61">
        <f>'ZUN.POV.'!D689-'ZUN.P.-UPR.'!D689</f>
        <v>0</v>
      </c>
      <c r="E689" s="62">
        <v>0</v>
      </c>
      <c r="F689" s="61">
        <f>+E689*$D689</f>
        <v>0</v>
      </c>
    </row>
    <row r="690" spans="1:6" ht="14.25">
      <c r="A690" s="69"/>
      <c r="B690" s="64"/>
      <c r="C690" s="60"/>
      <c r="D690" s="61"/>
      <c r="E690" s="61"/>
      <c r="F690" s="61"/>
    </row>
    <row r="691" spans="1:6" ht="57">
      <c r="A691" s="69" t="s">
        <v>781</v>
      </c>
      <c r="B691" s="64" t="s">
        <v>1235</v>
      </c>
      <c r="C691" s="60" t="s">
        <v>225</v>
      </c>
      <c r="D691" s="61">
        <f>'ZUN.POV.'!D691-'ZUN.P.-UPR.'!D691</f>
        <v>0</v>
      </c>
      <c r="E691" s="62">
        <v>0</v>
      </c>
      <c r="F691" s="61">
        <f>+E691*$D691</f>
        <v>0</v>
      </c>
    </row>
    <row r="692" spans="1:6" ht="14.25">
      <c r="A692" s="69"/>
      <c r="B692" s="64"/>
      <c r="C692" s="60"/>
      <c r="D692" s="61"/>
      <c r="E692" s="61"/>
      <c r="F692" s="61"/>
    </row>
    <row r="693" spans="1:6" ht="85.5">
      <c r="A693" s="69" t="s">
        <v>782</v>
      </c>
      <c r="B693" s="64" t="s">
        <v>1236</v>
      </c>
      <c r="C693" s="60"/>
      <c r="D693" s="99">
        <v>0.05</v>
      </c>
      <c r="E693" s="61"/>
      <c r="F693" s="61">
        <f>SUM(F681:F691)*D693</f>
        <v>0</v>
      </c>
    </row>
    <row r="694" spans="1:6" ht="14.25">
      <c r="A694" s="69"/>
      <c r="B694" s="64"/>
      <c r="C694" s="60"/>
      <c r="D694" s="99"/>
      <c r="E694" s="61"/>
      <c r="F694" s="61"/>
    </row>
    <row r="695" spans="1:6" ht="71.25">
      <c r="A695" s="69" t="s">
        <v>783</v>
      </c>
      <c r="B695" s="64" t="s">
        <v>1237</v>
      </c>
      <c r="C695" s="60" t="s">
        <v>225</v>
      </c>
      <c r="D695" s="61">
        <f>'ZUN.POV.'!D695-'ZUN.P.-UPR.'!D695</f>
        <v>0</v>
      </c>
      <c r="E695" s="62">
        <v>0</v>
      </c>
      <c r="F695" s="61">
        <f>E695*D695</f>
        <v>0</v>
      </c>
    </row>
    <row r="696" spans="1:6" ht="14.25">
      <c r="A696" s="69"/>
      <c r="B696" s="64"/>
      <c r="C696" s="60"/>
      <c r="D696" s="99"/>
      <c r="E696" s="62"/>
      <c r="F696" s="61"/>
    </row>
    <row r="697" spans="1:6" ht="114">
      <c r="A697" s="69" t="s">
        <v>784</v>
      </c>
      <c r="B697" s="76" t="s">
        <v>1238</v>
      </c>
      <c r="C697" s="60" t="s">
        <v>225</v>
      </c>
      <c r="D697" s="61">
        <f>'ZUN.POV.'!D697-'ZUN.P.-UPR.'!D697</f>
        <v>0</v>
      </c>
      <c r="E697" s="62">
        <v>0</v>
      </c>
      <c r="F697" s="61">
        <f>E697*D697</f>
        <v>0</v>
      </c>
    </row>
    <row r="698" spans="1:6" ht="15">
      <c r="A698" s="69"/>
      <c r="B698" s="74" t="s">
        <v>1239</v>
      </c>
      <c r="C698" s="60"/>
      <c r="D698" s="61"/>
      <c r="E698" s="62"/>
      <c r="F698" s="66">
        <f>SUM(F681:F697)</f>
        <v>0</v>
      </c>
    </row>
    <row r="699" spans="1:6" ht="14.25">
      <c r="A699" s="69"/>
      <c r="B699" s="64"/>
      <c r="C699" s="60"/>
      <c r="D699" s="61"/>
      <c r="E699" s="62"/>
      <c r="F699" s="61"/>
    </row>
    <row r="700" spans="1:6" ht="15">
      <c r="A700" s="68" t="s">
        <v>772</v>
      </c>
      <c r="B700" s="74" t="s">
        <v>1226</v>
      </c>
      <c r="C700" s="60"/>
      <c r="D700" s="61"/>
      <c r="E700" s="62"/>
      <c r="F700" s="61"/>
    </row>
    <row r="701" spans="1:6" ht="14.25">
      <c r="A701" s="69"/>
      <c r="B701" s="64"/>
      <c r="C701" s="60"/>
      <c r="D701" s="61"/>
      <c r="E701" s="62"/>
      <c r="F701" s="61"/>
    </row>
    <row r="702" spans="1:6" ht="99.75">
      <c r="A702" s="69" t="s">
        <v>785</v>
      </c>
      <c r="B702" s="64" t="s">
        <v>1241</v>
      </c>
      <c r="C702" s="60" t="s">
        <v>570</v>
      </c>
      <c r="D702" s="61">
        <f>'ZUN.POV.'!D702-'ZUN.P.-UPR.'!D702</f>
        <v>0</v>
      </c>
      <c r="E702" s="62">
        <v>0</v>
      </c>
      <c r="F702" s="61">
        <f>+E702*$D702</f>
        <v>0</v>
      </c>
    </row>
    <row r="703" spans="1:6" ht="14.25">
      <c r="A703" s="69"/>
      <c r="B703" s="64"/>
      <c r="C703" s="60"/>
      <c r="D703" s="61"/>
      <c r="E703" s="62"/>
      <c r="F703" s="61"/>
    </row>
    <row r="704" spans="1:6" ht="128.25">
      <c r="A704" s="69" t="s">
        <v>786</v>
      </c>
      <c r="B704" s="76" t="s">
        <v>1242</v>
      </c>
      <c r="C704" s="60" t="s">
        <v>570</v>
      </c>
      <c r="D704" s="61">
        <f>'ZUN.POV.'!D704-'ZUN.P.-UPR.'!D704</f>
        <v>0</v>
      </c>
      <c r="E704" s="62">
        <v>0</v>
      </c>
      <c r="F704" s="61">
        <f>+E704*$D704</f>
        <v>0</v>
      </c>
    </row>
    <row r="705" spans="1:6" ht="14.25">
      <c r="A705" s="69"/>
      <c r="B705" s="64"/>
      <c r="C705" s="60"/>
      <c r="D705" s="61"/>
      <c r="E705" s="62"/>
      <c r="F705" s="61"/>
    </row>
    <row r="706" spans="1:6" ht="85.5">
      <c r="A706" s="69" t="s">
        <v>787</v>
      </c>
      <c r="B706" s="64" t="s">
        <v>769</v>
      </c>
      <c r="C706" s="60"/>
      <c r="D706" s="61">
        <f>'ZUN.POV.'!D706-'ZUN.P.-UPR.'!D706</f>
        <v>0</v>
      </c>
      <c r="E706" s="62"/>
      <c r="F706" s="61">
        <f>SUM(F702:F705)*D706</f>
        <v>0</v>
      </c>
    </row>
    <row r="707" spans="1:6" ht="15">
      <c r="A707" s="69"/>
      <c r="B707" s="74" t="s">
        <v>1244</v>
      </c>
      <c r="C707" s="60"/>
      <c r="D707" s="61"/>
      <c r="E707" s="62"/>
      <c r="F707" s="66">
        <f>SUM(F702:F706)</f>
        <v>0</v>
      </c>
    </row>
    <row r="708" spans="1:6" ht="14.25">
      <c r="A708" s="69"/>
      <c r="B708" s="64"/>
      <c r="C708" s="60"/>
      <c r="D708" s="61"/>
      <c r="E708" s="62"/>
      <c r="F708" s="61"/>
    </row>
    <row r="709" spans="1:6" ht="15">
      <c r="A709" s="68" t="s">
        <v>773</v>
      </c>
      <c r="B709" s="74" t="s">
        <v>1245</v>
      </c>
      <c r="C709" s="60"/>
      <c r="D709" s="61"/>
      <c r="E709" s="62"/>
      <c r="F709" s="61"/>
    </row>
    <row r="710" spans="1:6" ht="57">
      <c r="A710" s="69" t="s">
        <v>788</v>
      </c>
      <c r="B710" s="64" t="s">
        <v>1246</v>
      </c>
      <c r="C710" s="60"/>
      <c r="D710" s="61"/>
      <c r="E710" s="62"/>
      <c r="F710" s="61"/>
    </row>
    <row r="711" spans="1:6" ht="16.5">
      <c r="A711" s="69"/>
      <c r="B711" s="64" t="s">
        <v>1247</v>
      </c>
      <c r="C711" s="60" t="s">
        <v>572</v>
      </c>
      <c r="D711" s="61">
        <f>'ZUN.POV.'!D711-'ZUN.P.-UPR.'!D711</f>
        <v>0</v>
      </c>
      <c r="E711" s="62">
        <v>0</v>
      </c>
      <c r="F711" s="61">
        <f>+E711*$D711</f>
        <v>0</v>
      </c>
    </row>
    <row r="712" spans="1:6" ht="16.5">
      <c r="A712" s="69"/>
      <c r="B712" s="64" t="s">
        <v>1248</v>
      </c>
      <c r="C712" s="60" t="s">
        <v>572</v>
      </c>
      <c r="D712" s="61">
        <f>'ZUN.POV.'!D712-'ZUN.P.-UPR.'!D712</f>
        <v>0</v>
      </c>
      <c r="E712" s="62">
        <v>0</v>
      </c>
      <c r="F712" s="61">
        <f>+E712*$D712</f>
        <v>0</v>
      </c>
    </row>
    <row r="713" spans="1:6" ht="14.25">
      <c r="A713" s="69"/>
      <c r="B713" s="64"/>
      <c r="C713" s="60"/>
      <c r="D713" s="61"/>
      <c r="E713" s="62"/>
      <c r="F713" s="61"/>
    </row>
    <row r="714" spans="1:6" ht="57">
      <c r="A714" s="69" t="s">
        <v>789</v>
      </c>
      <c r="B714" s="64" t="s">
        <v>1252</v>
      </c>
      <c r="C714" s="60" t="s">
        <v>570</v>
      </c>
      <c r="D714" s="61">
        <f>'ZUN.POV.'!D714-'ZUN.P.-UPR.'!D714</f>
        <v>0</v>
      </c>
      <c r="E714" s="62">
        <v>0</v>
      </c>
      <c r="F714" s="61">
        <f>+E714*$D714</f>
        <v>0</v>
      </c>
    </row>
    <row r="715" spans="1:6" ht="14.25">
      <c r="A715" s="69"/>
      <c r="B715" s="64"/>
      <c r="C715" s="60"/>
      <c r="D715" s="61"/>
      <c r="E715" s="62"/>
      <c r="F715" s="61"/>
    </row>
    <row r="716" spans="1:6" ht="85.5">
      <c r="A716" s="69" t="s">
        <v>790</v>
      </c>
      <c r="B716" s="64" t="s">
        <v>1254</v>
      </c>
      <c r="C716" s="60" t="s">
        <v>572</v>
      </c>
      <c r="D716" s="61">
        <f>'ZUN.POV.'!D716-'ZUN.P.-UPR.'!D716</f>
        <v>0</v>
      </c>
      <c r="E716" s="62">
        <v>0</v>
      </c>
      <c r="F716" s="61">
        <f>+E716*$D716</f>
        <v>0</v>
      </c>
    </row>
    <row r="717" spans="1:6" ht="14.25">
      <c r="A717" s="69"/>
      <c r="B717" s="64"/>
      <c r="C717" s="60"/>
      <c r="D717" s="61"/>
      <c r="E717" s="62"/>
      <c r="F717" s="61"/>
    </row>
    <row r="718" spans="1:6" ht="85.5">
      <c r="A718" s="69" t="s">
        <v>791</v>
      </c>
      <c r="B718" s="64" t="s">
        <v>1255</v>
      </c>
      <c r="C718" s="60" t="s">
        <v>570</v>
      </c>
      <c r="D718" s="61">
        <f>'ZUN.POV.'!D718-'ZUN.P.-UPR.'!D718</f>
        <v>0</v>
      </c>
      <c r="E718" s="62">
        <v>0</v>
      </c>
      <c r="F718" s="61">
        <f>+E718*$D718</f>
        <v>0</v>
      </c>
    </row>
    <row r="719" spans="1:6" ht="15">
      <c r="A719" s="69"/>
      <c r="B719" s="74" t="s">
        <v>1256</v>
      </c>
      <c r="C719" s="60"/>
      <c r="D719" s="61"/>
      <c r="E719" s="62"/>
      <c r="F719" s="66">
        <f>SUM(F711:F718)</f>
        <v>0</v>
      </c>
    </row>
    <row r="720" spans="1:6" ht="14.25">
      <c r="A720" s="69"/>
      <c r="B720" s="64"/>
      <c r="C720" s="60"/>
      <c r="D720" s="61"/>
      <c r="E720" s="62"/>
      <c r="F720" s="61"/>
    </row>
    <row r="721" spans="1:6" ht="15">
      <c r="A721" s="68" t="s">
        <v>774</v>
      </c>
      <c r="B721" s="74" t="s">
        <v>1227</v>
      </c>
      <c r="C721" s="60"/>
      <c r="D721" s="61"/>
      <c r="E721" s="62"/>
      <c r="F721" s="61"/>
    </row>
    <row r="722" spans="1:6" ht="14.25">
      <c r="A722" s="69"/>
      <c r="B722" s="64"/>
      <c r="C722" s="60"/>
      <c r="D722" s="61"/>
      <c r="E722" s="62"/>
      <c r="F722" s="61"/>
    </row>
    <row r="723" spans="1:6" ht="42.75">
      <c r="A723" s="69" t="s">
        <v>792</v>
      </c>
      <c r="B723" s="64" t="s">
        <v>1257</v>
      </c>
      <c r="C723" s="60"/>
      <c r="D723" s="61"/>
      <c r="E723" s="62"/>
      <c r="F723" s="61"/>
    </row>
    <row r="724" spans="1:6" ht="228">
      <c r="A724" s="69"/>
      <c r="B724" s="65" t="s">
        <v>1258</v>
      </c>
      <c r="C724" s="60" t="s">
        <v>572</v>
      </c>
      <c r="D724" s="61">
        <f>'ZUN.POV.'!D724-'ZUN.P.-UPR.'!D724</f>
        <v>0</v>
      </c>
      <c r="E724" s="62">
        <v>0</v>
      </c>
      <c r="F724" s="61">
        <f>+E724*$D724</f>
        <v>0</v>
      </c>
    </row>
    <row r="725" spans="1:6" ht="14.25">
      <c r="A725" s="69"/>
      <c r="B725" s="64"/>
      <c r="C725" s="60"/>
      <c r="D725" s="61"/>
      <c r="E725" s="62"/>
      <c r="F725" s="61"/>
    </row>
    <row r="726" spans="1:6" ht="128.25">
      <c r="A726" s="69" t="s">
        <v>793</v>
      </c>
      <c r="B726" s="76" t="s">
        <v>1260</v>
      </c>
      <c r="C726" s="60" t="s">
        <v>570</v>
      </c>
      <c r="D726" s="61">
        <f>'ZUN.POV.'!D726-'ZUN.P.-UPR.'!D726</f>
        <v>0</v>
      </c>
      <c r="E726" s="62">
        <v>0</v>
      </c>
      <c r="F726" s="61">
        <f>+E726*$D726</f>
        <v>0</v>
      </c>
    </row>
    <row r="727" spans="1:6" ht="14.25">
      <c r="A727" s="69"/>
      <c r="B727" s="64"/>
      <c r="C727" s="60"/>
      <c r="D727" s="61"/>
      <c r="E727" s="62"/>
      <c r="F727" s="61"/>
    </row>
    <row r="728" spans="1:6" ht="142.5">
      <c r="A728" s="69" t="s">
        <v>794</v>
      </c>
      <c r="B728" s="65" t="s">
        <v>1261</v>
      </c>
      <c r="C728" s="60" t="s">
        <v>570</v>
      </c>
      <c r="D728" s="61">
        <f>'ZUN.POV.'!D728-'ZUN.P.-UPR.'!D728</f>
        <v>0</v>
      </c>
      <c r="E728" s="62">
        <v>0</v>
      </c>
      <c r="F728" s="61">
        <f>+E728*$D728</f>
        <v>0</v>
      </c>
    </row>
    <row r="729" spans="1:6" ht="14.25">
      <c r="A729" s="69"/>
      <c r="B729" s="64"/>
      <c r="C729" s="60"/>
      <c r="D729" s="61"/>
      <c r="E729" s="62"/>
      <c r="F729" s="61"/>
    </row>
    <row r="730" spans="1:6" ht="99.75">
      <c r="A730" s="69" t="s">
        <v>795</v>
      </c>
      <c r="B730" s="64" t="s">
        <v>419</v>
      </c>
      <c r="C730" s="60" t="s">
        <v>570</v>
      </c>
      <c r="D730" s="61">
        <f>'ZUN.POV.'!D730-'ZUN.P.-UPR.'!D730</f>
        <v>0</v>
      </c>
      <c r="E730" s="62">
        <v>0</v>
      </c>
      <c r="F730" s="61">
        <f>+E730*$D730</f>
        <v>0</v>
      </c>
    </row>
    <row r="731" spans="1:6" ht="14.25">
      <c r="A731" s="69"/>
      <c r="B731" s="64"/>
      <c r="C731" s="60"/>
      <c r="D731" s="61"/>
      <c r="E731" s="62"/>
      <c r="F731" s="61"/>
    </row>
    <row r="732" spans="1:6" ht="28.5">
      <c r="A732" s="69" t="s">
        <v>796</v>
      </c>
      <c r="B732" s="64" t="s">
        <v>1263</v>
      </c>
      <c r="C732" s="60" t="s">
        <v>1130</v>
      </c>
      <c r="D732" s="61">
        <f>'ZUN.POV.'!D732-'ZUN.P.-UPR.'!D732</f>
        <v>0</v>
      </c>
      <c r="E732" s="62">
        <v>0</v>
      </c>
      <c r="F732" s="61">
        <f>+E732*$D732</f>
        <v>0</v>
      </c>
    </row>
    <row r="733" spans="1:6" ht="14.25">
      <c r="A733" s="69"/>
      <c r="B733" s="64"/>
      <c r="C733" s="60"/>
      <c r="D733" s="61"/>
      <c r="E733" s="62"/>
      <c r="F733" s="61"/>
    </row>
    <row r="734" spans="1:6" ht="128.25">
      <c r="A734" s="69" t="s">
        <v>797</v>
      </c>
      <c r="B734" s="65" t="s">
        <v>559</v>
      </c>
      <c r="C734" s="60" t="s">
        <v>570</v>
      </c>
      <c r="D734" s="61">
        <f>'ZUN.POV.'!D734-'ZUN.P.-UPR.'!D734</f>
        <v>0</v>
      </c>
      <c r="E734" s="62">
        <v>0</v>
      </c>
      <c r="F734" s="61">
        <f>+E734*$D734</f>
        <v>0</v>
      </c>
    </row>
    <row r="735" spans="1:6" ht="15">
      <c r="A735" s="69"/>
      <c r="B735" s="74" t="s">
        <v>1227</v>
      </c>
      <c r="C735" s="60"/>
      <c r="D735" s="61"/>
      <c r="E735" s="62"/>
      <c r="F735" s="66">
        <f>SUM(F722:F734)</f>
        <v>0</v>
      </c>
    </row>
    <row r="736" spans="1:6" ht="15">
      <c r="A736" s="69"/>
      <c r="B736" s="74"/>
      <c r="C736" s="60"/>
      <c r="D736" s="61"/>
      <c r="E736" s="62"/>
      <c r="F736" s="66"/>
    </row>
    <row r="737" spans="1:6" ht="15">
      <c r="A737" s="68" t="s">
        <v>775</v>
      </c>
      <c r="B737" s="74" t="s">
        <v>1229</v>
      </c>
      <c r="C737" s="60"/>
      <c r="D737" s="61"/>
      <c r="E737" s="62"/>
      <c r="F737" s="61"/>
    </row>
    <row r="738" spans="1:6" ht="14.25">
      <c r="A738" s="69"/>
      <c r="B738" s="71"/>
      <c r="C738" s="60"/>
      <c r="D738" s="61"/>
      <c r="E738" s="62"/>
      <c r="F738" s="61"/>
    </row>
    <row r="739" spans="1:6" ht="28.5">
      <c r="A739" s="69" t="s">
        <v>798</v>
      </c>
      <c r="B739" s="64" t="s">
        <v>567</v>
      </c>
      <c r="C739" s="60" t="s">
        <v>224</v>
      </c>
      <c r="D739" s="61">
        <f>'ZUN.POV.'!D739-'ZUN.P.-UPR.'!D739</f>
        <v>2</v>
      </c>
      <c r="E739" s="61">
        <v>0</v>
      </c>
      <c r="F739" s="61">
        <f>+E739*$D739</f>
        <v>0</v>
      </c>
    </row>
    <row r="740" spans="1:6" ht="14.25">
      <c r="A740" s="69"/>
      <c r="B740" s="71"/>
      <c r="C740" s="60"/>
      <c r="D740" s="61"/>
      <c r="E740" s="62"/>
      <c r="F740" s="61"/>
    </row>
    <row r="741" spans="1:6" ht="256.5">
      <c r="A741" s="69" t="s">
        <v>799</v>
      </c>
      <c r="B741" s="65" t="s">
        <v>413</v>
      </c>
      <c r="C741" s="60" t="s">
        <v>1130</v>
      </c>
      <c r="D741" s="61">
        <f>'ZUN.POV.'!D741-'ZUN.P.-UPR.'!D741</f>
        <v>4.2</v>
      </c>
      <c r="E741" s="62">
        <v>0</v>
      </c>
      <c r="F741" s="61">
        <f>+E741*$D741</f>
        <v>0</v>
      </c>
    </row>
    <row r="742" spans="1:6" ht="14.25">
      <c r="A742" s="69"/>
      <c r="B742" s="64"/>
      <c r="C742" s="60"/>
      <c r="D742" s="61"/>
      <c r="E742" s="62"/>
      <c r="F742" s="61"/>
    </row>
    <row r="743" spans="1:6" ht="15">
      <c r="A743" s="69"/>
      <c r="B743" s="74" t="s">
        <v>568</v>
      </c>
      <c r="C743" s="60"/>
      <c r="D743" s="61"/>
      <c r="E743" s="61"/>
      <c r="F743" s="66">
        <f>SUM(F738:F742)</f>
        <v>0</v>
      </c>
    </row>
    <row r="744" ht="12.75">
      <c r="A744" s="100"/>
    </row>
    <row r="745" spans="1:2" ht="15.75">
      <c r="A745" s="107">
        <v>8</v>
      </c>
      <c r="B745" s="52" t="s">
        <v>1219</v>
      </c>
    </row>
    <row r="746" ht="12.75">
      <c r="A746" s="100"/>
    </row>
    <row r="747" spans="1:6" ht="15">
      <c r="A747" s="68" t="s">
        <v>802</v>
      </c>
      <c r="B747" s="74" t="s">
        <v>1225</v>
      </c>
      <c r="D747" s="58"/>
      <c r="E747" s="58"/>
      <c r="F747" s="58">
        <f>F774</f>
        <v>0</v>
      </c>
    </row>
    <row r="748" spans="1:6" ht="15">
      <c r="A748" s="68" t="s">
        <v>803</v>
      </c>
      <c r="B748" s="74" t="s">
        <v>1226</v>
      </c>
      <c r="D748" s="58"/>
      <c r="E748" s="58"/>
      <c r="F748" s="58">
        <f>F785</f>
        <v>0</v>
      </c>
    </row>
    <row r="749" spans="1:6" ht="15">
      <c r="A749" s="68" t="s">
        <v>804</v>
      </c>
      <c r="B749" s="74" t="str">
        <f>B787</f>
        <v>ZEMELJSKA DELA</v>
      </c>
      <c r="D749" s="58"/>
      <c r="E749" s="58"/>
      <c r="F749" s="58">
        <f>F797</f>
        <v>0</v>
      </c>
    </row>
    <row r="750" spans="1:6" ht="15">
      <c r="A750" s="68" t="s">
        <v>805</v>
      </c>
      <c r="B750" s="74" t="s">
        <v>1227</v>
      </c>
      <c r="D750" s="58"/>
      <c r="E750" s="58"/>
      <c r="F750" s="58">
        <f>F811</f>
        <v>0</v>
      </c>
    </row>
    <row r="751" spans="1:6" ht="15">
      <c r="A751" s="68" t="s">
        <v>806</v>
      </c>
      <c r="B751" s="74" t="s">
        <v>1229</v>
      </c>
      <c r="D751" s="58"/>
      <c r="E751" s="58"/>
      <c r="F751" s="58">
        <f>F816</f>
        <v>0</v>
      </c>
    </row>
    <row r="752" spans="1:6" ht="15">
      <c r="A752" s="69"/>
      <c r="B752" s="74"/>
      <c r="D752" s="58"/>
      <c r="E752" s="58"/>
      <c r="F752" s="58"/>
    </row>
    <row r="753" spans="1:6" ht="15">
      <c r="A753" s="69"/>
      <c r="B753" s="74" t="s">
        <v>1131</v>
      </c>
      <c r="D753" s="58"/>
      <c r="E753" s="58"/>
      <c r="F753" s="58">
        <f>SUM(F747:F752)</f>
        <v>0</v>
      </c>
    </row>
    <row r="754" spans="1:6" ht="15">
      <c r="A754" s="69"/>
      <c r="B754" s="74"/>
      <c r="C754" s="58"/>
      <c r="D754" s="58"/>
      <c r="E754" s="58"/>
      <c r="F754" s="61"/>
    </row>
    <row r="755" spans="1:6" ht="15">
      <c r="A755" s="68" t="s">
        <v>802</v>
      </c>
      <c r="B755" s="74" t="s">
        <v>1225</v>
      </c>
      <c r="C755" s="60"/>
      <c r="D755" s="61"/>
      <c r="E755" s="61"/>
      <c r="F755" s="61"/>
    </row>
    <row r="756" spans="1:6" ht="14.25">
      <c r="A756" s="69"/>
      <c r="B756" s="64"/>
      <c r="C756" s="60"/>
      <c r="D756" s="61"/>
      <c r="E756" s="62"/>
      <c r="F756" s="61"/>
    </row>
    <row r="757" spans="1:6" ht="99.75">
      <c r="A757" s="69" t="s">
        <v>807</v>
      </c>
      <c r="B757" s="65" t="s">
        <v>1231</v>
      </c>
      <c r="C757" s="60" t="s">
        <v>225</v>
      </c>
      <c r="D757" s="61">
        <f>'ZUN.POV.'!D757-'ZUN.P.-UPR.'!D757</f>
        <v>0</v>
      </c>
      <c r="E757" s="62">
        <v>0</v>
      </c>
      <c r="F757" s="61">
        <f>+E757*$D757</f>
        <v>0</v>
      </c>
    </row>
    <row r="758" spans="1:6" ht="15">
      <c r="A758" s="68"/>
      <c r="B758" s="74"/>
      <c r="C758" s="60"/>
      <c r="D758" s="61"/>
      <c r="E758" s="61"/>
      <c r="F758" s="61"/>
    </row>
    <row r="759" spans="1:6" ht="287.25">
      <c r="A759" s="69" t="s">
        <v>808</v>
      </c>
      <c r="B759" s="65" t="s">
        <v>801</v>
      </c>
      <c r="C759" s="60" t="s">
        <v>225</v>
      </c>
      <c r="D759" s="61">
        <f>'ZUN.POV.'!D759-'ZUN.P.-UPR.'!D759</f>
        <v>0</v>
      </c>
      <c r="E759" s="62">
        <v>0</v>
      </c>
      <c r="F759" s="61">
        <f>+E759*$D759</f>
        <v>0</v>
      </c>
    </row>
    <row r="760" spans="1:6" ht="15">
      <c r="A760" s="69"/>
      <c r="B760" s="74"/>
      <c r="C760" s="60"/>
      <c r="D760" s="61"/>
      <c r="E760" s="62"/>
      <c r="F760" s="61"/>
    </row>
    <row r="761" spans="1:6" ht="256.5">
      <c r="A761" s="69" t="s">
        <v>809</v>
      </c>
      <c r="B761" s="65" t="s">
        <v>1232</v>
      </c>
      <c r="C761" s="60" t="s">
        <v>225</v>
      </c>
      <c r="D761" s="61">
        <f>'ZUN.POV.'!D761-'ZUN.P.-UPR.'!D761</f>
        <v>0</v>
      </c>
      <c r="E761" s="62">
        <v>0</v>
      </c>
      <c r="F761" s="61">
        <f>+E761*$D761</f>
        <v>0</v>
      </c>
    </row>
    <row r="762" spans="1:6" ht="15">
      <c r="A762" s="69"/>
      <c r="B762" s="74"/>
      <c r="C762" s="60"/>
      <c r="D762" s="61"/>
      <c r="E762" s="61"/>
      <c r="F762" s="61"/>
    </row>
    <row r="763" spans="1:6" ht="156.75">
      <c r="A763" s="69" t="s">
        <v>810</v>
      </c>
      <c r="B763" s="76" t="s">
        <v>1233</v>
      </c>
      <c r="C763" s="60" t="s">
        <v>225</v>
      </c>
      <c r="D763" s="61">
        <f>'ZUN.POV.'!D763-'ZUN.P.-UPR.'!D763</f>
        <v>0</v>
      </c>
      <c r="E763" s="62">
        <v>0</v>
      </c>
      <c r="F763" s="61">
        <f>+E763*$D763</f>
        <v>0</v>
      </c>
    </row>
    <row r="764" spans="1:6" ht="14.25">
      <c r="A764" s="69"/>
      <c r="B764" s="64"/>
      <c r="C764" s="60"/>
      <c r="D764" s="61"/>
      <c r="E764" s="61"/>
      <c r="F764" s="61"/>
    </row>
    <row r="765" spans="1:6" ht="242.25">
      <c r="A765" s="69" t="s">
        <v>811</v>
      </c>
      <c r="B765" s="76" t="s">
        <v>1234</v>
      </c>
      <c r="C765" s="60" t="s">
        <v>225</v>
      </c>
      <c r="D765" s="61">
        <f>'ZUN.POV.'!D765-'ZUN.P.-UPR.'!D765</f>
        <v>0</v>
      </c>
      <c r="E765" s="62">
        <v>0</v>
      </c>
      <c r="F765" s="61">
        <f>+E765*$D765</f>
        <v>0</v>
      </c>
    </row>
    <row r="766" spans="1:6" ht="14.25">
      <c r="A766" s="69"/>
      <c r="B766" s="64"/>
      <c r="C766" s="60"/>
      <c r="D766" s="61"/>
      <c r="E766" s="61"/>
      <c r="F766" s="61"/>
    </row>
    <row r="767" spans="1:6" ht="57">
      <c r="A767" s="69" t="s">
        <v>812</v>
      </c>
      <c r="B767" s="64" t="s">
        <v>1235</v>
      </c>
      <c r="C767" s="60" t="s">
        <v>225</v>
      </c>
      <c r="D767" s="61">
        <f>'ZUN.POV.'!D767-'ZUN.P.-UPR.'!D767</f>
        <v>0</v>
      </c>
      <c r="E767" s="62">
        <v>0</v>
      </c>
      <c r="F767" s="61">
        <f>+E767*$D767</f>
        <v>0</v>
      </c>
    </row>
    <row r="768" spans="1:6" ht="14.25">
      <c r="A768" s="69"/>
      <c r="B768" s="64"/>
      <c r="C768" s="60"/>
      <c r="D768" s="61"/>
      <c r="E768" s="61"/>
      <c r="F768" s="61"/>
    </row>
    <row r="769" spans="1:6" ht="85.5">
      <c r="A769" s="69" t="s">
        <v>813</v>
      </c>
      <c r="B769" s="64" t="s">
        <v>1236</v>
      </c>
      <c r="C769" s="60"/>
      <c r="D769" s="61">
        <f>'ZUN.POV.'!D769-'ZUN.P.-UPR.'!D769</f>
        <v>0</v>
      </c>
      <c r="E769" s="61"/>
      <c r="F769" s="61">
        <f>SUM(F757:F767)*D769</f>
        <v>0</v>
      </c>
    </row>
    <row r="770" spans="1:6" ht="14.25">
      <c r="A770" s="69"/>
      <c r="B770" s="64"/>
      <c r="C770" s="60"/>
      <c r="D770" s="99"/>
      <c r="E770" s="61"/>
      <c r="F770" s="61"/>
    </row>
    <row r="771" spans="1:6" ht="71.25">
      <c r="A771" s="69" t="s">
        <v>461</v>
      </c>
      <c r="B771" s="64" t="s">
        <v>1237</v>
      </c>
      <c r="C771" s="60" t="s">
        <v>225</v>
      </c>
      <c r="D771" s="61">
        <f>'ZUN.POV.'!D771-'ZUN.P.-UPR.'!D771</f>
        <v>0</v>
      </c>
      <c r="E771" s="62">
        <v>0</v>
      </c>
      <c r="F771" s="61">
        <f>E771*D771</f>
        <v>0</v>
      </c>
    </row>
    <row r="772" spans="1:6" ht="14.25">
      <c r="A772" s="69"/>
      <c r="B772" s="64"/>
      <c r="C772" s="60"/>
      <c r="D772" s="99"/>
      <c r="E772" s="62"/>
      <c r="F772" s="61"/>
    </row>
    <row r="773" spans="1:6" ht="114">
      <c r="A773" s="69" t="s">
        <v>462</v>
      </c>
      <c r="B773" s="76" t="s">
        <v>1238</v>
      </c>
      <c r="C773" s="60" t="s">
        <v>225</v>
      </c>
      <c r="D773" s="61">
        <f>'ZUN.POV.'!D773-'ZUN.P.-UPR.'!D773</f>
        <v>0</v>
      </c>
      <c r="E773" s="62">
        <v>0</v>
      </c>
      <c r="F773" s="61">
        <f>E773*D773</f>
        <v>0</v>
      </c>
    </row>
    <row r="774" spans="1:6" ht="15">
      <c r="A774" s="69"/>
      <c r="B774" s="74" t="s">
        <v>1239</v>
      </c>
      <c r="C774" s="60"/>
      <c r="D774" s="61"/>
      <c r="E774" s="62"/>
      <c r="F774" s="66">
        <f>SUM(F757:F773)</f>
        <v>0</v>
      </c>
    </row>
    <row r="775" spans="1:6" ht="14.25">
      <c r="A775" s="69"/>
      <c r="B775" s="64"/>
      <c r="C775" s="60"/>
      <c r="D775" s="61"/>
      <c r="E775" s="62"/>
      <c r="F775" s="61"/>
    </row>
    <row r="776" spans="1:6" ht="15">
      <c r="A776" s="68" t="s">
        <v>803</v>
      </c>
      <c r="B776" s="74" t="s">
        <v>1226</v>
      </c>
      <c r="C776" s="60"/>
      <c r="D776" s="61"/>
      <c r="E776" s="62"/>
      <c r="F776" s="61"/>
    </row>
    <row r="777" spans="1:6" ht="14.25">
      <c r="A777" s="69"/>
      <c r="B777" s="64"/>
      <c r="C777" s="60"/>
      <c r="D777" s="61"/>
      <c r="E777" s="62"/>
      <c r="F777" s="61"/>
    </row>
    <row r="778" spans="1:6" ht="57">
      <c r="A778" s="69" t="s">
        <v>463</v>
      </c>
      <c r="B778" s="64" t="s">
        <v>1240</v>
      </c>
      <c r="C778" s="60" t="s">
        <v>1130</v>
      </c>
      <c r="D778" s="61">
        <f>'ZUN.POV.'!D778-'ZUN.P.-UPR.'!D778</f>
        <v>0</v>
      </c>
      <c r="E778" s="62">
        <v>0</v>
      </c>
      <c r="F778" s="61">
        <f>+E778*$D778</f>
        <v>0</v>
      </c>
    </row>
    <row r="779" spans="1:6" ht="14.25">
      <c r="A779" s="69"/>
      <c r="B779" s="64"/>
      <c r="C779" s="60"/>
      <c r="D779" s="61"/>
      <c r="E779" s="62"/>
      <c r="F779" s="61"/>
    </row>
    <row r="780" spans="1:6" ht="99.75">
      <c r="A780" s="69" t="s">
        <v>464</v>
      </c>
      <c r="B780" s="64" t="s">
        <v>1241</v>
      </c>
      <c r="C780" s="60" t="s">
        <v>570</v>
      </c>
      <c r="D780" s="61">
        <f>'ZUN.POV.'!D780-'ZUN.P.-UPR.'!D780</f>
        <v>0</v>
      </c>
      <c r="E780" s="62">
        <v>0</v>
      </c>
      <c r="F780" s="61">
        <f>+E780*$D780</f>
        <v>0</v>
      </c>
    </row>
    <row r="781" spans="1:6" ht="14.25">
      <c r="A781" s="69"/>
      <c r="B781" s="64"/>
      <c r="C781" s="60"/>
      <c r="D781" s="61"/>
      <c r="E781" s="62"/>
      <c r="F781" s="61"/>
    </row>
    <row r="782" spans="1:6" ht="128.25">
      <c r="A782" s="69" t="s">
        <v>465</v>
      </c>
      <c r="B782" s="76" t="s">
        <v>1242</v>
      </c>
      <c r="C782" s="60" t="s">
        <v>570</v>
      </c>
      <c r="D782" s="61">
        <f>'ZUN.POV.'!D782-'ZUN.P.-UPR.'!D782</f>
        <v>0</v>
      </c>
      <c r="E782" s="62">
        <v>0</v>
      </c>
      <c r="F782" s="61">
        <f>+E782*$D782</f>
        <v>0</v>
      </c>
    </row>
    <row r="783" spans="1:6" ht="14.25">
      <c r="A783" s="69"/>
      <c r="B783" s="64"/>
      <c r="C783" s="60"/>
      <c r="D783" s="61"/>
      <c r="E783" s="62"/>
      <c r="F783" s="61"/>
    </row>
    <row r="784" spans="1:6" ht="85.5">
      <c r="A784" s="69" t="s">
        <v>466</v>
      </c>
      <c r="B784" s="64" t="s">
        <v>633</v>
      </c>
      <c r="C784" s="60"/>
      <c r="D784" s="61">
        <f>'ZUN.POV.'!D784-'ZUN.P.-UPR.'!D784</f>
        <v>0</v>
      </c>
      <c r="E784" s="62"/>
      <c r="F784" s="61">
        <f>SUM(F780:F783)*D784</f>
        <v>0</v>
      </c>
    </row>
    <row r="785" spans="1:6" ht="15">
      <c r="A785" s="69"/>
      <c r="B785" s="74" t="s">
        <v>1244</v>
      </c>
      <c r="C785" s="60"/>
      <c r="D785" s="61"/>
      <c r="E785" s="62"/>
      <c r="F785" s="66">
        <f>SUM(F778:F784)</f>
        <v>0</v>
      </c>
    </row>
    <row r="786" spans="1:6" ht="14.25">
      <c r="A786" s="69"/>
      <c r="B786" s="64"/>
      <c r="C786" s="60"/>
      <c r="D786" s="61"/>
      <c r="E786" s="62"/>
      <c r="F786" s="61"/>
    </row>
    <row r="787" spans="1:6" ht="15">
      <c r="A787" s="68" t="s">
        <v>804</v>
      </c>
      <c r="B787" s="74" t="s">
        <v>1245</v>
      </c>
      <c r="C787" s="60"/>
      <c r="D787" s="61"/>
      <c r="E787" s="62"/>
      <c r="F787" s="61"/>
    </row>
    <row r="788" spans="1:6" ht="57">
      <c r="A788" s="69" t="s">
        <v>467</v>
      </c>
      <c r="B788" s="64" t="s">
        <v>1246</v>
      </c>
      <c r="C788" s="60"/>
      <c r="D788" s="61"/>
      <c r="E788" s="62"/>
      <c r="F788" s="61"/>
    </row>
    <row r="789" spans="1:6" ht="16.5">
      <c r="A789" s="69"/>
      <c r="B789" s="64" t="s">
        <v>1247</v>
      </c>
      <c r="C789" s="60" t="s">
        <v>572</v>
      </c>
      <c r="D789" s="61">
        <f>'ZUN.POV.'!D789-'ZUN.P.-UPR.'!D789</f>
        <v>0</v>
      </c>
      <c r="E789" s="62">
        <v>0</v>
      </c>
      <c r="F789" s="61">
        <f>+E789*$D789</f>
        <v>0</v>
      </c>
    </row>
    <row r="790" spans="1:6" ht="16.5">
      <c r="A790" s="69"/>
      <c r="B790" s="64" t="s">
        <v>1248</v>
      </c>
      <c r="C790" s="60" t="s">
        <v>572</v>
      </c>
      <c r="D790" s="61">
        <f>'ZUN.POV.'!D790-'ZUN.P.-UPR.'!D790</f>
        <v>0</v>
      </c>
      <c r="E790" s="62">
        <v>0</v>
      </c>
      <c r="F790" s="61">
        <f>+E790*$D790</f>
        <v>0</v>
      </c>
    </row>
    <row r="791" spans="1:6" ht="14.25">
      <c r="A791" s="69"/>
      <c r="B791" s="64"/>
      <c r="C791" s="60"/>
      <c r="D791" s="61"/>
      <c r="E791" s="62"/>
      <c r="F791" s="61"/>
    </row>
    <row r="792" spans="1:6" ht="57">
      <c r="A792" s="69" t="s">
        <v>468</v>
      </c>
      <c r="B792" s="64" t="s">
        <v>1252</v>
      </c>
      <c r="C792" s="60" t="s">
        <v>570</v>
      </c>
      <c r="D792" s="61">
        <f>'ZUN.POV.'!D792-'ZUN.P.-UPR.'!D792</f>
        <v>0</v>
      </c>
      <c r="E792" s="62">
        <v>0</v>
      </c>
      <c r="F792" s="61">
        <f>+E792*$D792</f>
        <v>0</v>
      </c>
    </row>
    <row r="793" spans="1:6" ht="14.25">
      <c r="A793" s="69"/>
      <c r="B793" s="64"/>
      <c r="C793" s="60"/>
      <c r="D793" s="61"/>
      <c r="E793" s="62"/>
      <c r="F793" s="61"/>
    </row>
    <row r="794" spans="1:6" ht="85.5">
      <c r="A794" s="69" t="s">
        <v>469</v>
      </c>
      <c r="B794" s="64" t="s">
        <v>1254</v>
      </c>
      <c r="C794" s="60" t="s">
        <v>572</v>
      </c>
      <c r="D794" s="61">
        <f>'ZUN.POV.'!D794-'ZUN.P.-UPR.'!D794</f>
        <v>0</v>
      </c>
      <c r="E794" s="62">
        <v>0</v>
      </c>
      <c r="F794" s="61">
        <f>+E794*$D794</f>
        <v>0</v>
      </c>
    </row>
    <row r="795" spans="1:6" ht="14.25">
      <c r="A795" s="69"/>
      <c r="B795" s="64"/>
      <c r="C795" s="60"/>
      <c r="D795" s="61"/>
      <c r="E795" s="62"/>
      <c r="F795" s="61"/>
    </row>
    <row r="796" spans="1:6" ht="85.5">
      <c r="A796" s="69" t="s">
        <v>470</v>
      </c>
      <c r="B796" s="64" t="s">
        <v>1255</v>
      </c>
      <c r="C796" s="60" t="s">
        <v>570</v>
      </c>
      <c r="D796" s="61">
        <f>'ZUN.POV.'!D796-'ZUN.P.-UPR.'!D796</f>
        <v>0</v>
      </c>
      <c r="E796" s="62">
        <v>0</v>
      </c>
      <c r="F796" s="61">
        <f>+E796*$D796</f>
        <v>0</v>
      </c>
    </row>
    <row r="797" spans="1:6" ht="15">
      <c r="A797" s="69"/>
      <c r="B797" s="74" t="s">
        <v>1256</v>
      </c>
      <c r="C797" s="60"/>
      <c r="D797" s="61"/>
      <c r="E797" s="62"/>
      <c r="F797" s="66">
        <f>SUM(F789:F796)</f>
        <v>0</v>
      </c>
    </row>
    <row r="798" spans="1:6" ht="14.25">
      <c r="A798" s="69"/>
      <c r="B798" s="64"/>
      <c r="C798" s="60"/>
      <c r="D798" s="61"/>
      <c r="E798" s="62"/>
      <c r="F798" s="61"/>
    </row>
    <row r="799" spans="1:6" ht="15">
      <c r="A799" s="68" t="s">
        <v>805</v>
      </c>
      <c r="B799" s="74" t="s">
        <v>1227</v>
      </c>
      <c r="C799" s="60"/>
      <c r="D799" s="61"/>
      <c r="E799" s="62"/>
      <c r="F799" s="61"/>
    </row>
    <row r="800" spans="1:6" ht="14.25">
      <c r="A800" s="69"/>
      <c r="B800" s="64"/>
      <c r="C800" s="60"/>
      <c r="D800" s="61"/>
      <c r="E800" s="62"/>
      <c r="F800" s="61"/>
    </row>
    <row r="801" spans="1:6" ht="42.75">
      <c r="A801" s="69" t="s">
        <v>471</v>
      </c>
      <c r="B801" s="64" t="s">
        <v>1257</v>
      </c>
      <c r="C801" s="60"/>
      <c r="D801" s="61"/>
      <c r="E801" s="62"/>
      <c r="F801" s="61"/>
    </row>
    <row r="802" spans="1:6" ht="228">
      <c r="A802" s="69"/>
      <c r="B802" s="65" t="s">
        <v>1258</v>
      </c>
      <c r="C802" s="60" t="s">
        <v>572</v>
      </c>
      <c r="D802" s="61">
        <f>'ZUN.POV.'!D802-'ZUN.P.-UPR.'!D802</f>
        <v>0</v>
      </c>
      <c r="E802" s="62">
        <v>0</v>
      </c>
      <c r="F802" s="61">
        <f>+E802*$D802</f>
        <v>0</v>
      </c>
    </row>
    <row r="803" spans="1:6" ht="14.25">
      <c r="A803" s="69"/>
      <c r="B803" s="64"/>
      <c r="C803" s="60"/>
      <c r="D803" s="61"/>
      <c r="E803" s="62"/>
      <c r="F803" s="61"/>
    </row>
    <row r="804" spans="1:6" ht="142.5">
      <c r="A804" s="69" t="s">
        <v>472</v>
      </c>
      <c r="B804" s="65" t="s">
        <v>1261</v>
      </c>
      <c r="C804" s="60" t="s">
        <v>570</v>
      </c>
      <c r="D804" s="61">
        <f>'ZUN.POV.'!D804-'ZUN.P.-UPR.'!D804</f>
        <v>0</v>
      </c>
      <c r="E804" s="62">
        <v>0</v>
      </c>
      <c r="F804" s="61">
        <f>+E804*$D804</f>
        <v>0</v>
      </c>
    </row>
    <row r="805" spans="1:6" ht="14.25">
      <c r="A805" s="69"/>
      <c r="B805" s="64"/>
      <c r="C805" s="60"/>
      <c r="D805" s="61"/>
      <c r="E805" s="62"/>
      <c r="F805" s="61"/>
    </row>
    <row r="806" spans="1:6" ht="99.75">
      <c r="A806" s="69" t="s">
        <v>473</v>
      </c>
      <c r="B806" s="64" t="s">
        <v>418</v>
      </c>
      <c r="C806" s="60" t="s">
        <v>570</v>
      </c>
      <c r="D806" s="61">
        <f>'ZUN.POV.'!D806-'ZUN.P.-UPR.'!D806</f>
        <v>0</v>
      </c>
      <c r="E806" s="62">
        <v>0</v>
      </c>
      <c r="F806" s="61">
        <f>+E806*$D806</f>
        <v>0</v>
      </c>
    </row>
    <row r="807" spans="1:6" ht="14.25">
      <c r="A807" s="69"/>
      <c r="B807" s="64"/>
      <c r="C807" s="60"/>
      <c r="D807" s="61"/>
      <c r="E807" s="62"/>
      <c r="F807" s="61"/>
    </row>
    <row r="808" spans="1:6" ht="28.5">
      <c r="A808" s="69" t="s">
        <v>475</v>
      </c>
      <c r="B808" s="64" t="s">
        <v>1263</v>
      </c>
      <c r="C808" s="60" t="s">
        <v>1130</v>
      </c>
      <c r="D808" s="61">
        <f>'ZUN.POV.'!D808-'ZUN.P.-UPR.'!D808</f>
        <v>0</v>
      </c>
      <c r="E808" s="62">
        <v>0</v>
      </c>
      <c r="F808" s="61">
        <f>+E808*$D808</f>
        <v>0</v>
      </c>
    </row>
    <row r="809" spans="1:6" ht="14.25">
      <c r="A809" s="69"/>
      <c r="B809" s="64"/>
      <c r="C809" s="60"/>
      <c r="D809" s="61"/>
      <c r="E809" s="62"/>
      <c r="F809" s="61"/>
    </row>
    <row r="810" spans="1:6" ht="128.25">
      <c r="A810" s="69" t="s">
        <v>474</v>
      </c>
      <c r="B810" s="76" t="s">
        <v>559</v>
      </c>
      <c r="C810" s="60" t="s">
        <v>570</v>
      </c>
      <c r="D810" s="61">
        <f>'ZUN.POV.'!D810-'ZUN.P.-UPR.'!D810</f>
        <v>0</v>
      </c>
      <c r="E810" s="62">
        <v>0</v>
      </c>
      <c r="F810" s="61">
        <f>+E810*$D810</f>
        <v>0</v>
      </c>
    </row>
    <row r="811" spans="1:6" ht="15">
      <c r="A811" s="69"/>
      <c r="B811" s="74" t="s">
        <v>1227</v>
      </c>
      <c r="C811" s="60"/>
      <c r="D811" s="61"/>
      <c r="E811" s="62"/>
      <c r="F811" s="66">
        <f>SUM(F800:F810)</f>
        <v>0</v>
      </c>
    </row>
    <row r="812" spans="1:6" ht="15">
      <c r="A812" s="69"/>
      <c r="B812" s="74"/>
      <c r="C812" s="60"/>
      <c r="D812" s="61"/>
      <c r="E812" s="62"/>
      <c r="F812" s="66"/>
    </row>
    <row r="813" spans="1:6" ht="15">
      <c r="A813" s="68" t="s">
        <v>806</v>
      </c>
      <c r="B813" s="74" t="s">
        <v>1229</v>
      </c>
      <c r="C813" s="60"/>
      <c r="D813" s="61"/>
      <c r="E813" s="62"/>
      <c r="F813" s="61"/>
    </row>
    <row r="814" spans="1:6" ht="14.25">
      <c r="A814" s="69"/>
      <c r="B814" s="71"/>
      <c r="C814" s="60"/>
      <c r="D814" s="61"/>
      <c r="E814" s="62"/>
      <c r="F814" s="61"/>
    </row>
    <row r="815" spans="1:6" ht="28.5">
      <c r="A815" s="69" t="s">
        <v>476</v>
      </c>
      <c r="B815" s="64" t="s">
        <v>567</v>
      </c>
      <c r="C815" s="60" t="s">
        <v>224</v>
      </c>
      <c r="D815" s="61">
        <f>'ZUN.POV.'!D815-'ZUN.P.-UPR.'!D815</f>
        <v>3</v>
      </c>
      <c r="E815" s="62">
        <v>0</v>
      </c>
      <c r="F815" s="61">
        <f>+E815*$D815</f>
        <v>0</v>
      </c>
    </row>
    <row r="816" spans="1:6" ht="15">
      <c r="A816" s="69"/>
      <c r="B816" s="74" t="s">
        <v>568</v>
      </c>
      <c r="C816" s="60"/>
      <c r="D816" s="61"/>
      <c r="E816" s="61"/>
      <c r="F816" s="66">
        <f>SUM(F814:F815)</f>
        <v>0</v>
      </c>
    </row>
    <row r="818" spans="1:2" ht="15.75">
      <c r="A818" s="107">
        <v>9</v>
      </c>
      <c r="B818" s="107" t="s">
        <v>1220</v>
      </c>
    </row>
    <row r="820" spans="1:6" ht="15">
      <c r="A820" s="68" t="s">
        <v>478</v>
      </c>
      <c r="B820" s="74" t="s">
        <v>1225</v>
      </c>
      <c r="C820" s="60"/>
      <c r="D820" s="59"/>
      <c r="E820" s="59"/>
      <c r="F820" s="70">
        <f>F846</f>
        <v>0</v>
      </c>
    </row>
    <row r="821" spans="1:6" ht="15">
      <c r="A821" s="68" t="s">
        <v>479</v>
      </c>
      <c r="B821" s="74" t="s">
        <v>1226</v>
      </c>
      <c r="C821" s="60"/>
      <c r="D821" s="59"/>
      <c r="E821" s="59"/>
      <c r="F821" s="70">
        <f>F855</f>
        <v>0</v>
      </c>
    </row>
    <row r="822" spans="1:6" ht="15">
      <c r="A822" s="68" t="s">
        <v>480</v>
      </c>
      <c r="B822" s="74" t="str">
        <f>B857</f>
        <v>ZEMELJSKA DELA</v>
      </c>
      <c r="C822" s="60"/>
      <c r="D822" s="59"/>
      <c r="E822" s="59"/>
      <c r="F822" s="70">
        <f>F867</f>
        <v>0</v>
      </c>
    </row>
    <row r="823" spans="1:6" ht="15">
      <c r="A823" s="68" t="s">
        <v>481</v>
      </c>
      <c r="B823" s="74" t="s">
        <v>1227</v>
      </c>
      <c r="C823" s="60"/>
      <c r="D823" s="59"/>
      <c r="E823" s="59"/>
      <c r="F823" s="70">
        <f>F881</f>
        <v>0</v>
      </c>
    </row>
    <row r="824" spans="1:6" ht="15">
      <c r="A824" s="69"/>
      <c r="B824" s="74"/>
      <c r="C824" s="60"/>
      <c r="D824" s="59"/>
      <c r="E824" s="59"/>
      <c r="F824" s="70"/>
    </row>
    <row r="825" spans="1:6" ht="15">
      <c r="A825" s="69"/>
      <c r="B825" s="74" t="s">
        <v>1131</v>
      </c>
      <c r="C825" s="60"/>
      <c r="D825" s="59"/>
      <c r="E825" s="59"/>
      <c r="F825" s="70">
        <f>SUM(F820:F823)</f>
        <v>0</v>
      </c>
    </row>
    <row r="826" spans="1:6" ht="15">
      <c r="A826" s="69"/>
      <c r="B826" s="74"/>
      <c r="C826" s="60"/>
      <c r="D826" s="59"/>
      <c r="E826" s="59"/>
      <c r="F826" s="70"/>
    </row>
    <row r="827" spans="1:6" ht="15">
      <c r="A827" s="68" t="s">
        <v>478</v>
      </c>
      <c r="B827" s="74" t="s">
        <v>1225</v>
      </c>
      <c r="C827" s="60"/>
      <c r="D827" s="61"/>
      <c r="E827" s="61"/>
      <c r="F827" s="61"/>
    </row>
    <row r="828" spans="1:6" ht="14.25">
      <c r="A828" s="69"/>
      <c r="B828" s="64"/>
      <c r="C828" s="60"/>
      <c r="D828" s="61"/>
      <c r="E828" s="62"/>
      <c r="F828" s="61"/>
    </row>
    <row r="829" spans="1:6" ht="99.75">
      <c r="A829" s="69" t="s">
        <v>482</v>
      </c>
      <c r="B829" s="65" t="s">
        <v>1231</v>
      </c>
      <c r="C829" s="60" t="s">
        <v>225</v>
      </c>
      <c r="D829" s="61">
        <f>'ZUN.POV.'!D829-'ZUN.P.-UPR.'!D829</f>
        <v>0</v>
      </c>
      <c r="E829" s="62">
        <v>0</v>
      </c>
      <c r="F829" s="61">
        <f>+E829*$D829</f>
        <v>0</v>
      </c>
    </row>
    <row r="830" spans="1:6" ht="15">
      <c r="A830" s="68"/>
      <c r="B830" s="74"/>
      <c r="C830" s="60"/>
      <c r="D830" s="61"/>
      <c r="E830" s="61"/>
      <c r="F830" s="61"/>
    </row>
    <row r="831" spans="1:6" ht="287.25">
      <c r="A831" s="69" t="s">
        <v>483</v>
      </c>
      <c r="B831" s="65" t="s">
        <v>477</v>
      </c>
      <c r="C831" s="60" t="s">
        <v>225</v>
      </c>
      <c r="D831" s="61">
        <f>'ZUN.POV.'!D831-'ZUN.P.-UPR.'!D831</f>
        <v>0</v>
      </c>
      <c r="E831" s="62">
        <v>0</v>
      </c>
      <c r="F831" s="61">
        <f>+E831*$D831</f>
        <v>0</v>
      </c>
    </row>
    <row r="832" spans="1:6" ht="15">
      <c r="A832" s="69"/>
      <c r="B832" s="74"/>
      <c r="C832" s="60"/>
      <c r="D832" s="61"/>
      <c r="E832" s="62"/>
      <c r="F832" s="61"/>
    </row>
    <row r="833" spans="1:6" ht="256.5">
      <c r="A833" s="69" t="s">
        <v>484</v>
      </c>
      <c r="B833" s="65" t="s">
        <v>1232</v>
      </c>
      <c r="C833" s="60" t="s">
        <v>225</v>
      </c>
      <c r="D833" s="61">
        <f>'ZUN.POV.'!D833-'ZUN.P.-UPR.'!D833</f>
        <v>0</v>
      </c>
      <c r="E833" s="62">
        <v>0</v>
      </c>
      <c r="F833" s="61">
        <f>+E833*$D833</f>
        <v>0</v>
      </c>
    </row>
    <row r="834" spans="1:6" ht="15">
      <c r="A834" s="69"/>
      <c r="B834" s="74"/>
      <c r="C834" s="60"/>
      <c r="D834" s="61"/>
      <c r="E834" s="61"/>
      <c r="F834" s="61"/>
    </row>
    <row r="835" spans="1:6" ht="156.75">
      <c r="A835" s="69" t="s">
        <v>485</v>
      </c>
      <c r="B835" s="76" t="s">
        <v>1233</v>
      </c>
      <c r="C835" s="60" t="s">
        <v>225</v>
      </c>
      <c r="D835" s="61">
        <f>'ZUN.POV.'!D835-'ZUN.P.-UPR.'!D835</f>
        <v>0</v>
      </c>
      <c r="E835" s="62">
        <v>0</v>
      </c>
      <c r="F835" s="61">
        <f>+E835*$D835</f>
        <v>0</v>
      </c>
    </row>
    <row r="836" spans="1:6" ht="14.25">
      <c r="A836" s="69"/>
      <c r="B836" s="64"/>
      <c r="C836" s="60"/>
      <c r="D836" s="61"/>
      <c r="E836" s="61"/>
      <c r="F836" s="61"/>
    </row>
    <row r="837" spans="1:6" ht="242.25">
      <c r="A837" s="69" t="s">
        <v>486</v>
      </c>
      <c r="B837" s="76" t="s">
        <v>1234</v>
      </c>
      <c r="C837" s="60" t="s">
        <v>225</v>
      </c>
      <c r="D837" s="61">
        <f>'ZUN.POV.'!D837-'ZUN.P.-UPR.'!D837</f>
        <v>0</v>
      </c>
      <c r="E837" s="62">
        <v>0</v>
      </c>
      <c r="F837" s="61">
        <f>+E837*$D837</f>
        <v>0</v>
      </c>
    </row>
    <row r="838" spans="1:6" ht="14.25">
      <c r="A838" s="69"/>
      <c r="B838" s="64"/>
      <c r="C838" s="60"/>
      <c r="D838" s="61"/>
      <c r="E838" s="61"/>
      <c r="F838" s="61"/>
    </row>
    <row r="839" spans="1:6" ht="57">
      <c r="A839" s="69" t="s">
        <v>487</v>
      </c>
      <c r="B839" s="64" t="s">
        <v>1235</v>
      </c>
      <c r="C839" s="60" t="s">
        <v>225</v>
      </c>
      <c r="D839" s="61">
        <f>'ZUN.POV.'!D839-'ZUN.P.-UPR.'!D839</f>
        <v>0</v>
      </c>
      <c r="E839" s="62">
        <v>0</v>
      </c>
      <c r="F839" s="61">
        <f>+E839*$D839</f>
        <v>0</v>
      </c>
    </row>
    <row r="840" spans="1:6" ht="14.25">
      <c r="A840" s="69"/>
      <c r="B840" s="64"/>
      <c r="C840" s="60"/>
      <c r="D840" s="61"/>
      <c r="E840" s="61"/>
      <c r="F840" s="61"/>
    </row>
    <row r="841" spans="1:6" ht="85.5">
      <c r="A841" s="69" t="s">
        <v>488</v>
      </c>
      <c r="B841" s="64" t="s">
        <v>1236</v>
      </c>
      <c r="C841" s="60"/>
      <c r="D841" s="61">
        <f>'ZUN.POV.'!D841-'ZUN.P.-UPR.'!D841</f>
        <v>0</v>
      </c>
      <c r="E841" s="61"/>
      <c r="F841" s="61">
        <f>SUM(F829:F839)*D841</f>
        <v>0</v>
      </c>
    </row>
    <row r="842" spans="1:6" ht="14.25">
      <c r="A842" s="69"/>
      <c r="B842" s="64"/>
      <c r="C842" s="60"/>
      <c r="D842" s="99"/>
      <c r="E842" s="61"/>
      <c r="F842" s="61"/>
    </row>
    <row r="843" spans="1:6" ht="71.25">
      <c r="A843" s="69" t="s">
        <v>489</v>
      </c>
      <c r="B843" s="64" t="s">
        <v>1237</v>
      </c>
      <c r="C843" s="60" t="s">
        <v>225</v>
      </c>
      <c r="D843" s="61">
        <f>'ZUN.POV.'!D843-'ZUN.P.-UPR.'!D843</f>
        <v>0</v>
      </c>
      <c r="E843" s="62">
        <v>0</v>
      </c>
      <c r="F843" s="61">
        <f>E843*D843</f>
        <v>0</v>
      </c>
    </row>
    <row r="844" spans="1:6" ht="14.25">
      <c r="A844" s="69"/>
      <c r="B844" s="64"/>
      <c r="C844" s="60"/>
      <c r="D844" s="99"/>
      <c r="E844" s="62"/>
      <c r="F844" s="61"/>
    </row>
    <row r="845" spans="1:6" ht="114">
      <c r="A845" s="69" t="s">
        <v>490</v>
      </c>
      <c r="B845" s="76" t="s">
        <v>1238</v>
      </c>
      <c r="C845" s="60" t="s">
        <v>225</v>
      </c>
      <c r="D845" s="61">
        <f>'ZUN.POV.'!D845-'ZUN.P.-UPR.'!D845</f>
        <v>0</v>
      </c>
      <c r="E845" s="62">
        <v>0</v>
      </c>
      <c r="F845" s="61">
        <f>E845*D845</f>
        <v>0</v>
      </c>
    </row>
    <row r="846" spans="1:6" ht="15">
      <c r="A846" s="69"/>
      <c r="B846" s="74" t="s">
        <v>1239</v>
      </c>
      <c r="C846" s="60"/>
      <c r="D846" s="61"/>
      <c r="E846" s="62"/>
      <c r="F846" s="66">
        <f>SUM(F829:F845)</f>
        <v>0</v>
      </c>
    </row>
    <row r="847" spans="1:6" ht="14.25">
      <c r="A847" s="69"/>
      <c r="B847" s="64"/>
      <c r="C847" s="60"/>
      <c r="D847" s="61"/>
      <c r="E847" s="62"/>
      <c r="F847" s="61"/>
    </row>
    <row r="848" spans="1:6" ht="15">
      <c r="A848" s="68" t="s">
        <v>479</v>
      </c>
      <c r="B848" s="74" t="s">
        <v>1226</v>
      </c>
      <c r="C848" s="60"/>
      <c r="D848" s="61"/>
      <c r="E848" s="62"/>
      <c r="F848" s="61"/>
    </row>
    <row r="849" spans="1:6" ht="14.25">
      <c r="A849" s="69"/>
      <c r="B849" s="64"/>
      <c r="C849" s="60"/>
      <c r="D849" s="61"/>
      <c r="E849" s="62"/>
      <c r="F849" s="61"/>
    </row>
    <row r="850" spans="1:6" ht="99.75">
      <c r="A850" s="69" t="s">
        <v>491</v>
      </c>
      <c r="B850" s="64" t="s">
        <v>1241</v>
      </c>
      <c r="C850" s="60" t="s">
        <v>570</v>
      </c>
      <c r="D850" s="61">
        <f>'ZUN.POV.'!D850-'ZUN.P.-UPR.'!D850</f>
        <v>0</v>
      </c>
      <c r="E850" s="62">
        <v>0</v>
      </c>
      <c r="F850" s="61">
        <f>+E850*$D850</f>
        <v>0</v>
      </c>
    </row>
    <row r="851" spans="1:6" ht="14.25">
      <c r="A851" s="69"/>
      <c r="B851" s="64"/>
      <c r="C851" s="60"/>
      <c r="D851" s="61"/>
      <c r="E851" s="62"/>
      <c r="F851" s="61"/>
    </row>
    <row r="852" spans="1:6" ht="128.25">
      <c r="A852" s="69" t="s">
        <v>492</v>
      </c>
      <c r="B852" s="76" t="s">
        <v>1242</v>
      </c>
      <c r="C852" s="60" t="s">
        <v>570</v>
      </c>
      <c r="D852" s="61">
        <f>'ZUN.POV.'!D852-'ZUN.P.-UPR.'!D852</f>
        <v>0</v>
      </c>
      <c r="E852" s="62">
        <v>0</v>
      </c>
      <c r="F852" s="61">
        <f>+E852*$D852</f>
        <v>0</v>
      </c>
    </row>
    <row r="853" spans="1:6" ht="14.25">
      <c r="A853" s="69"/>
      <c r="B853" s="64"/>
      <c r="C853" s="60"/>
      <c r="D853" s="61"/>
      <c r="E853" s="62"/>
      <c r="F853" s="61"/>
    </row>
    <row r="854" spans="1:6" ht="85.5">
      <c r="A854" s="69" t="s">
        <v>493</v>
      </c>
      <c r="B854" s="64" t="s">
        <v>769</v>
      </c>
      <c r="C854" s="60"/>
      <c r="D854" s="61">
        <f>'ZUN.POV.'!D854-'ZUN.P.-UPR.'!D854</f>
        <v>0</v>
      </c>
      <c r="E854" s="62"/>
      <c r="F854" s="61">
        <f>SUM(F850:F853)*D854</f>
        <v>0</v>
      </c>
    </row>
    <row r="855" spans="1:6" ht="15">
      <c r="A855" s="69"/>
      <c r="B855" s="74" t="s">
        <v>1244</v>
      </c>
      <c r="C855" s="60"/>
      <c r="D855" s="61"/>
      <c r="E855" s="62"/>
      <c r="F855" s="66">
        <f>SUM(F850:F854)</f>
        <v>0</v>
      </c>
    </row>
    <row r="856" spans="1:6" ht="14.25">
      <c r="A856" s="69"/>
      <c r="B856" s="64"/>
      <c r="C856" s="60"/>
      <c r="D856" s="61"/>
      <c r="E856" s="62"/>
      <c r="F856" s="61"/>
    </row>
    <row r="857" spans="1:6" ht="15">
      <c r="A857" s="68" t="s">
        <v>480</v>
      </c>
      <c r="B857" s="74" t="s">
        <v>1245</v>
      </c>
      <c r="C857" s="60"/>
      <c r="D857" s="61"/>
      <c r="E857" s="62"/>
      <c r="F857" s="61"/>
    </row>
    <row r="858" spans="1:6" ht="57">
      <c r="A858" s="69" t="s">
        <v>494</v>
      </c>
      <c r="B858" s="64" t="s">
        <v>1246</v>
      </c>
      <c r="C858" s="60"/>
      <c r="D858" s="61"/>
      <c r="E858" s="62"/>
      <c r="F858" s="61"/>
    </row>
    <row r="859" spans="1:6" ht="16.5">
      <c r="A859" s="69"/>
      <c r="B859" s="64" t="s">
        <v>1247</v>
      </c>
      <c r="C859" s="60" t="s">
        <v>572</v>
      </c>
      <c r="D859" s="61">
        <f>'ZUN.POV.'!D859-'ZUN.P.-UPR.'!D859</f>
        <v>0</v>
      </c>
      <c r="E859" s="62">
        <v>0</v>
      </c>
      <c r="F859" s="61">
        <f>+E859*$D859</f>
        <v>0</v>
      </c>
    </row>
    <row r="860" spans="1:6" ht="16.5">
      <c r="A860" s="69"/>
      <c r="B860" s="64" t="s">
        <v>1248</v>
      </c>
      <c r="C860" s="60" t="s">
        <v>572</v>
      </c>
      <c r="D860" s="61">
        <f>'ZUN.POV.'!D860-'ZUN.P.-UPR.'!D860</f>
        <v>0</v>
      </c>
      <c r="E860" s="62">
        <v>0</v>
      </c>
      <c r="F860" s="61">
        <f>+E860*$D860</f>
        <v>0</v>
      </c>
    </row>
    <row r="861" spans="1:6" ht="14.25">
      <c r="A861" s="69"/>
      <c r="B861" s="64"/>
      <c r="C861" s="60"/>
      <c r="D861" s="61"/>
      <c r="E861" s="62"/>
      <c r="F861" s="61"/>
    </row>
    <row r="862" spans="1:6" ht="57">
      <c r="A862" s="69" t="s">
        <v>495</v>
      </c>
      <c r="B862" s="64" t="s">
        <v>1252</v>
      </c>
      <c r="C862" s="60" t="s">
        <v>570</v>
      </c>
      <c r="D862" s="61">
        <f>'ZUN.POV.'!D862-'ZUN.P.-UPR.'!D862</f>
        <v>0</v>
      </c>
      <c r="E862" s="62">
        <v>0</v>
      </c>
      <c r="F862" s="61">
        <f>+E862*$D862</f>
        <v>0</v>
      </c>
    </row>
    <row r="863" spans="1:6" ht="14.25">
      <c r="A863" s="69"/>
      <c r="B863" s="64"/>
      <c r="C863" s="60"/>
      <c r="D863" s="61"/>
      <c r="E863" s="62"/>
      <c r="F863" s="61"/>
    </row>
    <row r="864" spans="1:6" ht="85.5">
      <c r="A864" s="69" t="s">
        <v>496</v>
      </c>
      <c r="B864" s="64" t="s">
        <v>1254</v>
      </c>
      <c r="C864" s="60" t="s">
        <v>572</v>
      </c>
      <c r="D864" s="61">
        <f>'ZUN.POV.'!D864-'ZUN.P.-UPR.'!D864</f>
        <v>0</v>
      </c>
      <c r="E864" s="62">
        <v>0</v>
      </c>
      <c r="F864" s="61">
        <f>+E864*$D864</f>
        <v>0</v>
      </c>
    </row>
    <row r="865" spans="1:6" ht="14.25">
      <c r="A865" s="69"/>
      <c r="B865" s="64"/>
      <c r="C865" s="60"/>
      <c r="D865" s="61"/>
      <c r="E865" s="62"/>
      <c r="F865" s="61"/>
    </row>
    <row r="866" spans="1:6" ht="85.5">
      <c r="A866" s="69" t="s">
        <v>497</v>
      </c>
      <c r="B866" s="64" t="s">
        <v>1255</v>
      </c>
      <c r="C866" s="60" t="s">
        <v>570</v>
      </c>
      <c r="D866" s="61">
        <f>'ZUN.POV.'!D866-'ZUN.P.-UPR.'!D866</f>
        <v>0</v>
      </c>
      <c r="E866" s="62">
        <v>0</v>
      </c>
      <c r="F866" s="61">
        <f>+E866*$D866</f>
        <v>0</v>
      </c>
    </row>
    <row r="867" spans="1:6" ht="15">
      <c r="A867" s="69"/>
      <c r="B867" s="74" t="s">
        <v>1256</v>
      </c>
      <c r="C867" s="60"/>
      <c r="D867" s="61"/>
      <c r="E867" s="62"/>
      <c r="F867" s="66">
        <f>SUM(F859:F866)</f>
        <v>0</v>
      </c>
    </row>
    <row r="868" spans="1:6" ht="14.25">
      <c r="A868" s="69"/>
      <c r="B868" s="64"/>
      <c r="C868" s="60"/>
      <c r="D868" s="61"/>
      <c r="E868" s="62"/>
      <c r="F868" s="61"/>
    </row>
    <row r="869" spans="1:6" ht="15">
      <c r="A869" s="68" t="s">
        <v>481</v>
      </c>
      <c r="B869" s="74" t="s">
        <v>1227</v>
      </c>
      <c r="C869" s="60"/>
      <c r="D869" s="61"/>
      <c r="E869" s="62"/>
      <c r="F869" s="61"/>
    </row>
    <row r="870" spans="1:6" ht="14.25">
      <c r="A870" s="69"/>
      <c r="B870" s="64"/>
      <c r="C870" s="60"/>
      <c r="D870" s="61"/>
      <c r="E870" s="62"/>
      <c r="F870" s="61"/>
    </row>
    <row r="871" spans="1:6" ht="42.75">
      <c r="A871" s="69" t="s">
        <v>498</v>
      </c>
      <c r="B871" s="64" t="s">
        <v>1257</v>
      </c>
      <c r="C871" s="60"/>
      <c r="D871" s="61"/>
      <c r="E871" s="62"/>
      <c r="F871" s="61"/>
    </row>
    <row r="872" spans="1:6" ht="228">
      <c r="A872" s="69"/>
      <c r="B872" s="65" t="s">
        <v>1258</v>
      </c>
      <c r="C872" s="60" t="s">
        <v>572</v>
      </c>
      <c r="D872" s="61">
        <f>'ZUN.POV.'!D872-'ZUN.P.-UPR.'!D872</f>
        <v>0</v>
      </c>
      <c r="E872" s="62">
        <v>0</v>
      </c>
      <c r="F872" s="61">
        <f>+E872*$D872</f>
        <v>0</v>
      </c>
    </row>
    <row r="873" spans="1:6" ht="14.25">
      <c r="A873" s="69"/>
      <c r="B873" s="64"/>
      <c r="C873" s="60"/>
      <c r="D873" s="61"/>
      <c r="E873" s="62"/>
      <c r="F873" s="61"/>
    </row>
    <row r="874" spans="1:6" ht="128.25">
      <c r="A874" s="69" t="s">
        <v>499</v>
      </c>
      <c r="B874" s="76" t="s">
        <v>1259</v>
      </c>
      <c r="C874" s="60" t="s">
        <v>570</v>
      </c>
      <c r="D874" s="61">
        <f>'ZUN.POV.'!D874-'ZUN.P.-UPR.'!D874</f>
        <v>0</v>
      </c>
      <c r="E874" s="62">
        <v>0</v>
      </c>
      <c r="F874" s="61">
        <f>+E874*$D874</f>
        <v>0</v>
      </c>
    </row>
    <row r="875" spans="1:6" ht="14.25">
      <c r="A875" s="69"/>
      <c r="B875" s="64"/>
      <c r="C875" s="60"/>
      <c r="D875" s="61"/>
      <c r="E875" s="62"/>
      <c r="F875" s="61"/>
    </row>
    <row r="876" spans="1:6" ht="99.75">
      <c r="A876" s="69" t="s">
        <v>500</v>
      </c>
      <c r="B876" s="64" t="s">
        <v>418</v>
      </c>
      <c r="C876" s="60" t="s">
        <v>570</v>
      </c>
      <c r="D876" s="61">
        <f>'ZUN.POV.'!D876-'ZUN.P.-UPR.'!D876</f>
        <v>0</v>
      </c>
      <c r="E876" s="62">
        <v>0</v>
      </c>
      <c r="F876" s="61">
        <f>+E876*$D876</f>
        <v>0</v>
      </c>
    </row>
    <row r="877" spans="1:6" ht="14.25">
      <c r="A877" s="69"/>
      <c r="B877" s="64"/>
      <c r="C877" s="60"/>
      <c r="D877" s="61"/>
      <c r="E877" s="62"/>
      <c r="F877" s="61"/>
    </row>
    <row r="878" spans="1:6" ht="28.5">
      <c r="A878" s="69" t="s">
        <v>501</v>
      </c>
      <c r="B878" s="64" t="s">
        <v>1263</v>
      </c>
      <c r="C878" s="60" t="s">
        <v>1130</v>
      </c>
      <c r="D878" s="61">
        <f>'ZUN.POV.'!D878-'ZUN.P.-UPR.'!D878</f>
        <v>0</v>
      </c>
      <c r="E878" s="62">
        <v>0</v>
      </c>
      <c r="F878" s="61">
        <f>+E878*$D878</f>
        <v>0</v>
      </c>
    </row>
    <row r="879" spans="1:6" ht="14.25">
      <c r="A879" s="69"/>
      <c r="B879" s="64"/>
      <c r="C879" s="60"/>
      <c r="D879" s="61"/>
      <c r="E879" s="62"/>
      <c r="F879" s="61"/>
    </row>
    <row r="880" spans="1:6" ht="128.25">
      <c r="A880" s="69" t="s">
        <v>502</v>
      </c>
      <c r="B880" s="76" t="s">
        <v>559</v>
      </c>
      <c r="C880" s="60" t="s">
        <v>570</v>
      </c>
      <c r="D880" s="61">
        <f>'ZUN.POV.'!D880-'ZUN.P.-UPR.'!D880</f>
        <v>0</v>
      </c>
      <c r="E880" s="62">
        <v>0</v>
      </c>
      <c r="F880" s="61">
        <f>+E880*$D880</f>
        <v>0</v>
      </c>
    </row>
    <row r="881" spans="1:6" ht="15">
      <c r="A881" s="69"/>
      <c r="B881" s="74" t="s">
        <v>1227</v>
      </c>
      <c r="C881" s="60"/>
      <c r="D881" s="61"/>
      <c r="E881" s="62"/>
      <c r="F881" s="66">
        <f>SUM(F870:F880)</f>
        <v>0</v>
      </c>
    </row>
    <row r="883" spans="1:2" ht="15.75">
      <c r="A883" s="107">
        <v>10</v>
      </c>
      <c r="B883" s="107" t="s">
        <v>1221</v>
      </c>
    </row>
    <row r="885" spans="1:6" ht="15">
      <c r="A885" s="69" t="s">
        <v>504</v>
      </c>
      <c r="B885" s="74" t="s">
        <v>1225</v>
      </c>
      <c r="C885" s="60"/>
      <c r="D885" s="59"/>
      <c r="E885" s="59"/>
      <c r="F885" s="70">
        <f>F913</f>
        <v>0</v>
      </c>
    </row>
    <row r="886" spans="1:6" ht="15">
      <c r="A886" s="69" t="s">
        <v>505</v>
      </c>
      <c r="B886" s="74" t="s">
        <v>1226</v>
      </c>
      <c r="C886" s="60"/>
      <c r="D886" s="59"/>
      <c r="E886" s="59"/>
      <c r="F886" s="70">
        <f>F926</f>
        <v>0</v>
      </c>
    </row>
    <row r="887" spans="1:6" ht="15">
      <c r="A887" s="69" t="s">
        <v>506</v>
      </c>
      <c r="B887" s="74" t="str">
        <f>B928</f>
        <v>ZEMELJSKA DELA</v>
      </c>
      <c r="C887" s="60"/>
      <c r="D887" s="59"/>
      <c r="E887" s="59"/>
      <c r="F887" s="70">
        <f>F938</f>
        <v>0</v>
      </c>
    </row>
    <row r="888" spans="1:6" ht="15">
      <c r="A888" s="69" t="s">
        <v>507</v>
      </c>
      <c r="B888" s="74" t="s">
        <v>1227</v>
      </c>
      <c r="C888" s="60"/>
      <c r="D888" s="59"/>
      <c r="E888" s="59"/>
      <c r="F888" s="70">
        <f>F952</f>
        <v>0</v>
      </c>
    </row>
    <row r="889" spans="1:6" ht="15">
      <c r="A889" s="69" t="s">
        <v>508</v>
      </c>
      <c r="B889" s="74" t="s">
        <v>1228</v>
      </c>
      <c r="C889" s="60"/>
      <c r="D889" s="59"/>
      <c r="E889" s="59"/>
      <c r="F889" s="70">
        <f>F969</f>
        <v>0</v>
      </c>
    </row>
    <row r="890" spans="1:6" ht="15">
      <c r="A890" s="69" t="s">
        <v>509</v>
      </c>
      <c r="B890" s="74" t="s">
        <v>1229</v>
      </c>
      <c r="C890" s="60"/>
      <c r="D890" s="59"/>
      <c r="E890" s="59"/>
      <c r="F890" s="70">
        <f>F974</f>
        <v>0</v>
      </c>
    </row>
    <row r="891" spans="1:6" ht="15">
      <c r="A891" s="69"/>
      <c r="B891" s="74"/>
      <c r="C891" s="60"/>
      <c r="D891" s="59"/>
      <c r="E891" s="59"/>
      <c r="F891" s="70"/>
    </row>
    <row r="892" spans="1:6" ht="15">
      <c r="A892" s="69"/>
      <c r="B892" s="74" t="s">
        <v>1131</v>
      </c>
      <c r="C892" s="60"/>
      <c r="D892" s="59"/>
      <c r="E892" s="59"/>
      <c r="F892" s="70">
        <f>SUM(F885:F890)</f>
        <v>0</v>
      </c>
    </row>
    <row r="893" spans="1:6" ht="15">
      <c r="A893" s="69"/>
      <c r="B893" s="74"/>
      <c r="C893" s="60"/>
      <c r="D893" s="59"/>
      <c r="E893" s="59"/>
      <c r="F893" s="70"/>
    </row>
    <row r="894" spans="1:6" ht="15">
      <c r="A894" s="68" t="s">
        <v>504</v>
      </c>
      <c r="B894" s="74" t="s">
        <v>1225</v>
      </c>
      <c r="C894" s="60"/>
      <c r="D894" s="61"/>
      <c r="E894" s="61"/>
      <c r="F894" s="61"/>
    </row>
    <row r="895" spans="1:6" ht="14.25">
      <c r="A895" s="69"/>
      <c r="B895" s="64"/>
      <c r="C895" s="60"/>
      <c r="D895" s="61"/>
      <c r="E895" s="62"/>
      <c r="F895" s="61"/>
    </row>
    <row r="896" spans="1:6" ht="99.75">
      <c r="A896" s="69" t="s">
        <v>510</v>
      </c>
      <c r="B896" s="65" t="s">
        <v>1231</v>
      </c>
      <c r="C896" s="60" t="s">
        <v>225</v>
      </c>
      <c r="D896" s="61">
        <f>'ZUN.POV.'!D896-'ZUN.P.-UPR.'!D896</f>
        <v>0</v>
      </c>
      <c r="E896" s="62">
        <v>0</v>
      </c>
      <c r="F896" s="61">
        <f>+E896*$D896</f>
        <v>0</v>
      </c>
    </row>
    <row r="897" spans="1:6" ht="15">
      <c r="A897" s="68"/>
      <c r="B897" s="74"/>
      <c r="C897" s="60"/>
      <c r="D897" s="61"/>
      <c r="E897" s="61"/>
      <c r="F897" s="61"/>
    </row>
    <row r="898" spans="1:6" ht="287.25">
      <c r="A898" s="69" t="s">
        <v>511</v>
      </c>
      <c r="B898" s="65" t="s">
        <v>503</v>
      </c>
      <c r="C898" s="60" t="s">
        <v>225</v>
      </c>
      <c r="D898" s="61">
        <f>'ZUN.POV.'!D898-'ZUN.P.-UPR.'!D898</f>
        <v>0</v>
      </c>
      <c r="E898" s="62">
        <v>0</v>
      </c>
      <c r="F898" s="61">
        <f>+E898*$D898</f>
        <v>0</v>
      </c>
    </row>
    <row r="899" spans="1:6" ht="15">
      <c r="A899" s="69"/>
      <c r="B899" s="74"/>
      <c r="C899" s="60"/>
      <c r="D899" s="61"/>
      <c r="E899" s="62"/>
      <c r="F899" s="61"/>
    </row>
    <row r="900" spans="1:6" ht="256.5">
      <c r="A900" s="69" t="s">
        <v>512</v>
      </c>
      <c r="B900" s="76" t="s">
        <v>1232</v>
      </c>
      <c r="C900" s="60" t="s">
        <v>225</v>
      </c>
      <c r="D900" s="61">
        <f>'ZUN.POV.'!D900-'ZUN.P.-UPR.'!D900</f>
        <v>0</v>
      </c>
      <c r="E900" s="62">
        <v>0</v>
      </c>
      <c r="F900" s="61">
        <f>+E900*$D900</f>
        <v>0</v>
      </c>
    </row>
    <row r="901" spans="1:6" ht="15">
      <c r="A901" s="69"/>
      <c r="B901" s="74"/>
      <c r="C901" s="60"/>
      <c r="D901" s="61"/>
      <c r="E901" s="61"/>
      <c r="F901" s="61"/>
    </row>
    <row r="902" spans="1:6" ht="156.75">
      <c r="A902" s="69" t="s">
        <v>513</v>
      </c>
      <c r="B902" s="76" t="s">
        <v>1233</v>
      </c>
      <c r="C902" s="60" t="s">
        <v>225</v>
      </c>
      <c r="D902" s="61">
        <f>'ZUN.POV.'!D902-'ZUN.P.-UPR.'!D902</f>
        <v>0</v>
      </c>
      <c r="E902" s="62">
        <v>0</v>
      </c>
      <c r="F902" s="61">
        <f>+E902*$D902</f>
        <v>0</v>
      </c>
    </row>
    <row r="903" spans="1:6" ht="14.25">
      <c r="A903" s="69"/>
      <c r="B903" s="64"/>
      <c r="C903" s="60"/>
      <c r="D903" s="61"/>
      <c r="E903" s="61"/>
      <c r="F903" s="61"/>
    </row>
    <row r="904" spans="1:6" ht="242.25">
      <c r="A904" s="69" t="s">
        <v>514</v>
      </c>
      <c r="B904" s="65" t="s">
        <v>1234</v>
      </c>
      <c r="C904" s="60" t="s">
        <v>225</v>
      </c>
      <c r="D904" s="61">
        <f>'ZUN.POV.'!D904-'ZUN.P.-UPR.'!D904</f>
        <v>0</v>
      </c>
      <c r="E904" s="62">
        <v>0</v>
      </c>
      <c r="F904" s="61">
        <f>+E904*$D904</f>
        <v>0</v>
      </c>
    </row>
    <row r="905" spans="1:6" ht="14.25">
      <c r="A905" s="69"/>
      <c r="B905" s="64"/>
      <c r="C905" s="60"/>
      <c r="D905" s="61"/>
      <c r="E905" s="61"/>
      <c r="F905" s="61"/>
    </row>
    <row r="906" spans="1:6" ht="57">
      <c r="A906" s="69" t="s">
        <v>515</v>
      </c>
      <c r="B906" s="64" t="s">
        <v>1235</v>
      </c>
      <c r="C906" s="60" t="s">
        <v>225</v>
      </c>
      <c r="D906" s="61">
        <f>'ZUN.POV.'!D906-'ZUN.P.-UPR.'!D906</f>
        <v>0</v>
      </c>
      <c r="E906" s="62">
        <v>0</v>
      </c>
      <c r="F906" s="61">
        <f>+E906*$D906</f>
        <v>0</v>
      </c>
    </row>
    <row r="907" spans="1:6" ht="14.25">
      <c r="A907" s="69"/>
      <c r="B907" s="64"/>
      <c r="C907" s="60"/>
      <c r="D907" s="61"/>
      <c r="E907" s="61"/>
      <c r="F907" s="61"/>
    </row>
    <row r="908" spans="1:6" ht="85.5">
      <c r="A908" s="69" t="s">
        <v>516</v>
      </c>
      <c r="B908" s="64" t="s">
        <v>1236</v>
      </c>
      <c r="C908" s="60"/>
      <c r="D908" s="61">
        <f>'ZUN.POV.'!D908-'ZUN.P.-UPR.'!D908</f>
        <v>0</v>
      </c>
      <c r="E908" s="61"/>
      <c r="F908" s="61">
        <f>SUM(F896:F906)*D908</f>
        <v>0</v>
      </c>
    </row>
    <row r="909" spans="1:6" ht="14.25">
      <c r="A909" s="69"/>
      <c r="B909" s="64"/>
      <c r="C909" s="60"/>
      <c r="D909" s="99"/>
      <c r="E909" s="61"/>
      <c r="F909" s="61"/>
    </row>
    <row r="910" spans="1:6" ht="71.25">
      <c r="A910" s="69" t="s">
        <v>517</v>
      </c>
      <c r="B910" s="64" t="s">
        <v>1237</v>
      </c>
      <c r="C910" s="60" t="s">
        <v>225</v>
      </c>
      <c r="D910" s="61">
        <f>'ZUN.POV.'!D910-'ZUN.P.-UPR.'!D910</f>
        <v>0</v>
      </c>
      <c r="E910" s="62">
        <v>0</v>
      </c>
      <c r="F910" s="61">
        <f>E910*D910</f>
        <v>0</v>
      </c>
    </row>
    <row r="911" spans="1:6" ht="14.25">
      <c r="A911" s="69"/>
      <c r="B911" s="64"/>
      <c r="C911" s="60"/>
      <c r="D911" s="99"/>
      <c r="E911" s="62"/>
      <c r="F911" s="61"/>
    </row>
    <row r="912" spans="1:6" ht="114">
      <c r="A912" s="69" t="s">
        <v>518</v>
      </c>
      <c r="B912" s="76" t="s">
        <v>1238</v>
      </c>
      <c r="C912" s="60" t="s">
        <v>225</v>
      </c>
      <c r="D912" s="61">
        <f>'ZUN.POV.'!D912-'ZUN.P.-UPR.'!D912</f>
        <v>0</v>
      </c>
      <c r="E912" s="62">
        <v>0</v>
      </c>
      <c r="F912" s="61">
        <f>E912*D912</f>
        <v>0</v>
      </c>
    </row>
    <row r="913" spans="1:6" ht="15">
      <c r="A913" s="69"/>
      <c r="B913" s="74" t="s">
        <v>1239</v>
      </c>
      <c r="C913" s="60"/>
      <c r="D913" s="61"/>
      <c r="E913" s="62"/>
      <c r="F913" s="66">
        <f>SUM(F896:F912)</f>
        <v>0</v>
      </c>
    </row>
    <row r="914" spans="1:6" ht="14.25">
      <c r="A914" s="69"/>
      <c r="B914" s="64"/>
      <c r="C914" s="60"/>
      <c r="D914" s="61"/>
      <c r="E914" s="62"/>
      <c r="F914" s="61"/>
    </row>
    <row r="915" spans="1:6" ht="15">
      <c r="A915" s="68" t="s">
        <v>505</v>
      </c>
      <c r="B915" s="74" t="s">
        <v>1226</v>
      </c>
      <c r="C915" s="60"/>
      <c r="D915" s="61"/>
      <c r="E915" s="62"/>
      <c r="F915" s="61"/>
    </row>
    <row r="916" spans="1:6" ht="14.25">
      <c r="A916" s="69"/>
      <c r="B916" s="64"/>
      <c r="C916" s="60"/>
      <c r="D916" s="61"/>
      <c r="E916" s="62"/>
      <c r="F916" s="61"/>
    </row>
    <row r="917" spans="1:6" ht="57">
      <c r="A917" s="69" t="s">
        <v>519</v>
      </c>
      <c r="B917" s="64" t="s">
        <v>1240</v>
      </c>
      <c r="C917" s="60" t="s">
        <v>1130</v>
      </c>
      <c r="D917" s="61">
        <f>'ZUN.POV.'!D917-'ZUN.P.-UPR.'!D917</f>
        <v>0</v>
      </c>
      <c r="E917" s="62">
        <v>0</v>
      </c>
      <c r="F917" s="61">
        <f>+E917*$D917</f>
        <v>0</v>
      </c>
    </row>
    <row r="918" spans="1:6" ht="14.25">
      <c r="A918" s="69"/>
      <c r="B918" s="64"/>
      <c r="C918" s="60"/>
      <c r="D918" s="61"/>
      <c r="E918" s="62"/>
      <c r="F918" s="61"/>
    </row>
    <row r="919" spans="1:6" ht="99.75">
      <c r="A919" s="69" t="s">
        <v>520</v>
      </c>
      <c r="B919" s="64" t="s">
        <v>1241</v>
      </c>
      <c r="C919" s="60" t="s">
        <v>570</v>
      </c>
      <c r="D919" s="61">
        <f>'ZUN.POV.'!D919-'ZUN.P.-UPR.'!D919</f>
        <v>0</v>
      </c>
      <c r="E919" s="62">
        <v>0</v>
      </c>
      <c r="F919" s="61">
        <f>+E919*$D919</f>
        <v>0</v>
      </c>
    </row>
    <row r="920" spans="1:6" ht="14.25">
      <c r="A920" s="69"/>
      <c r="B920" s="64"/>
      <c r="C920" s="60"/>
      <c r="D920" s="61"/>
      <c r="E920" s="62"/>
      <c r="F920" s="61"/>
    </row>
    <row r="921" spans="1:6" ht="128.25">
      <c r="A921" s="69" t="s">
        <v>521</v>
      </c>
      <c r="B921" s="76" t="s">
        <v>1242</v>
      </c>
      <c r="C921" s="60" t="s">
        <v>570</v>
      </c>
      <c r="D921" s="61">
        <f>'ZUN.POV.'!D921-'ZUN.P.-UPR.'!D921</f>
        <v>0</v>
      </c>
      <c r="E921" s="62">
        <v>0</v>
      </c>
      <c r="F921" s="61">
        <f>+E921*$D921</f>
        <v>0</v>
      </c>
    </row>
    <row r="922" spans="1:6" ht="14.25">
      <c r="A922" s="69"/>
      <c r="B922" s="64"/>
      <c r="C922" s="60"/>
      <c r="D922" s="61"/>
      <c r="E922" s="62"/>
      <c r="F922" s="61"/>
    </row>
    <row r="923" spans="1:6" ht="159">
      <c r="A923" s="69" t="s">
        <v>522</v>
      </c>
      <c r="B923" s="76" t="s">
        <v>571</v>
      </c>
      <c r="C923" s="60" t="s">
        <v>572</v>
      </c>
      <c r="D923" s="61">
        <f>'ZUN.POV.'!D923-'ZUN.P.-UPR.'!D923</f>
        <v>0</v>
      </c>
      <c r="E923" s="62">
        <v>0</v>
      </c>
      <c r="F923" s="61">
        <f>+E923*$D923</f>
        <v>0</v>
      </c>
    </row>
    <row r="924" spans="1:6" ht="14.25">
      <c r="A924" s="69"/>
      <c r="B924" s="64"/>
      <c r="C924" s="60"/>
      <c r="D924" s="61"/>
      <c r="E924" s="62"/>
      <c r="F924" s="61"/>
    </row>
    <row r="925" spans="1:6" ht="85.5">
      <c r="A925" s="69" t="s">
        <v>523</v>
      </c>
      <c r="B925" s="64" t="s">
        <v>655</v>
      </c>
      <c r="C925" s="60"/>
      <c r="D925" s="61">
        <f>'ZUN.POV.'!D925-'ZUN.P.-UPR.'!D925</f>
        <v>0</v>
      </c>
      <c r="E925" s="62"/>
      <c r="F925" s="61">
        <f>SUM(F917:F924)*D925</f>
        <v>0</v>
      </c>
    </row>
    <row r="926" spans="1:6" ht="15">
      <c r="A926" s="69"/>
      <c r="B926" s="74" t="s">
        <v>1244</v>
      </c>
      <c r="C926" s="60"/>
      <c r="D926" s="61"/>
      <c r="E926" s="62"/>
      <c r="F926" s="66">
        <f>SUM(F917:F925)</f>
        <v>0</v>
      </c>
    </row>
    <row r="927" spans="1:6" ht="14.25">
      <c r="A927" s="69"/>
      <c r="B927" s="64"/>
      <c r="C927" s="60"/>
      <c r="D927" s="61"/>
      <c r="E927" s="62"/>
      <c r="F927" s="61"/>
    </row>
    <row r="928" spans="1:6" ht="15">
      <c r="A928" s="68" t="s">
        <v>506</v>
      </c>
      <c r="B928" s="74" t="s">
        <v>1245</v>
      </c>
      <c r="C928" s="60"/>
      <c r="D928" s="61"/>
      <c r="E928" s="62"/>
      <c r="F928" s="61"/>
    </row>
    <row r="929" spans="1:6" ht="57">
      <c r="A929" s="69" t="s">
        <v>524</v>
      </c>
      <c r="B929" s="64" t="s">
        <v>1246</v>
      </c>
      <c r="C929" s="60"/>
      <c r="D929" s="61"/>
      <c r="E929" s="62"/>
      <c r="F929" s="61"/>
    </row>
    <row r="930" spans="1:6" ht="16.5">
      <c r="A930" s="69"/>
      <c r="B930" s="64" t="s">
        <v>1247</v>
      </c>
      <c r="C930" s="60" t="s">
        <v>572</v>
      </c>
      <c r="D930" s="61">
        <f>'ZUN.POV.'!D930-'ZUN.P.-UPR.'!D930</f>
        <v>0</v>
      </c>
      <c r="E930" s="62">
        <v>0</v>
      </c>
      <c r="F930" s="61">
        <f>+E930*$D930</f>
        <v>0</v>
      </c>
    </row>
    <row r="931" spans="1:6" ht="16.5">
      <c r="A931" s="69"/>
      <c r="B931" s="64" t="s">
        <v>1248</v>
      </c>
      <c r="C931" s="60" t="s">
        <v>572</v>
      </c>
      <c r="D931" s="61">
        <f>'ZUN.POV.'!D931-'ZUN.P.-UPR.'!D931</f>
        <v>0</v>
      </c>
      <c r="E931" s="62">
        <v>0</v>
      </c>
      <c r="F931" s="61">
        <f>+E931*$D931</f>
        <v>0</v>
      </c>
    </row>
    <row r="932" spans="1:6" ht="14.25">
      <c r="A932" s="69"/>
      <c r="B932" s="64"/>
      <c r="C932" s="60"/>
      <c r="D932" s="61"/>
      <c r="E932" s="62"/>
      <c r="F932" s="61"/>
    </row>
    <row r="933" spans="1:6" ht="57">
      <c r="A933" s="69" t="s">
        <v>525</v>
      </c>
      <c r="B933" s="64" t="s">
        <v>1252</v>
      </c>
      <c r="C933" s="60" t="s">
        <v>570</v>
      </c>
      <c r="D933" s="61">
        <f>'ZUN.POV.'!D933-'ZUN.P.-UPR.'!D933</f>
        <v>0</v>
      </c>
      <c r="E933" s="62">
        <v>0</v>
      </c>
      <c r="F933" s="61">
        <f>+E933*$D933</f>
        <v>0</v>
      </c>
    </row>
    <row r="934" spans="1:6" ht="14.25">
      <c r="A934" s="69"/>
      <c r="B934" s="64"/>
      <c r="C934" s="60"/>
      <c r="D934" s="61"/>
      <c r="E934" s="62"/>
      <c r="F934" s="61"/>
    </row>
    <row r="935" spans="1:6" ht="85.5">
      <c r="A935" s="69" t="s">
        <v>526</v>
      </c>
      <c r="B935" s="64" t="s">
        <v>1254</v>
      </c>
      <c r="C935" s="60" t="s">
        <v>572</v>
      </c>
      <c r="D935" s="61">
        <f>'ZUN.POV.'!D935-'ZUN.P.-UPR.'!D935</f>
        <v>0</v>
      </c>
      <c r="E935" s="62">
        <v>0</v>
      </c>
      <c r="F935" s="61">
        <f>+E935*$D935</f>
        <v>0</v>
      </c>
    </row>
    <row r="936" spans="1:6" ht="14.25">
      <c r="A936" s="69"/>
      <c r="B936" s="64"/>
      <c r="C936" s="60"/>
      <c r="D936" s="61"/>
      <c r="E936" s="62"/>
      <c r="F936" s="61"/>
    </row>
    <row r="937" spans="1:6" ht="85.5">
      <c r="A937" s="69" t="s">
        <v>527</v>
      </c>
      <c r="B937" s="64" t="s">
        <v>1255</v>
      </c>
      <c r="C937" s="60" t="s">
        <v>570</v>
      </c>
      <c r="D937" s="61">
        <f>'ZUN.POV.'!D937-'ZUN.P.-UPR.'!D937</f>
        <v>0</v>
      </c>
      <c r="E937" s="62">
        <v>0</v>
      </c>
      <c r="F937" s="61">
        <f>+E937*$D937</f>
        <v>0</v>
      </c>
    </row>
    <row r="938" spans="1:6" ht="15">
      <c r="A938" s="69"/>
      <c r="B938" s="74" t="s">
        <v>1256</v>
      </c>
      <c r="C938" s="60"/>
      <c r="D938" s="61"/>
      <c r="E938" s="62"/>
      <c r="F938" s="66">
        <f>SUM(F930:F937)</f>
        <v>0</v>
      </c>
    </row>
    <row r="939" spans="1:6" ht="14.25">
      <c r="A939" s="69"/>
      <c r="B939" s="64"/>
      <c r="C939" s="60"/>
      <c r="D939" s="61"/>
      <c r="E939" s="62"/>
      <c r="F939" s="61"/>
    </row>
    <row r="940" spans="1:6" ht="15">
      <c r="A940" s="68" t="s">
        <v>507</v>
      </c>
      <c r="B940" s="74" t="s">
        <v>1227</v>
      </c>
      <c r="C940" s="60"/>
      <c r="D940" s="61"/>
      <c r="E940" s="62"/>
      <c r="F940" s="61"/>
    </row>
    <row r="941" spans="1:6" ht="14.25">
      <c r="A941" s="69"/>
      <c r="B941" s="64"/>
      <c r="C941" s="60"/>
      <c r="D941" s="61"/>
      <c r="E941" s="62"/>
      <c r="F941" s="61"/>
    </row>
    <row r="942" spans="1:6" ht="42.75">
      <c r="A942" s="69" t="s">
        <v>528</v>
      </c>
      <c r="B942" s="64" t="s">
        <v>1257</v>
      </c>
      <c r="C942" s="60"/>
      <c r="D942" s="61"/>
      <c r="E942" s="62"/>
      <c r="F942" s="61"/>
    </row>
    <row r="943" spans="1:6" ht="228">
      <c r="A943" s="69"/>
      <c r="B943" s="76" t="s">
        <v>1258</v>
      </c>
      <c r="C943" s="60" t="s">
        <v>572</v>
      </c>
      <c r="D943" s="61">
        <f>'ZUN.POV.'!D943-'ZUN.P.-UPR.'!D943</f>
        <v>0</v>
      </c>
      <c r="E943" s="62">
        <v>0</v>
      </c>
      <c r="F943" s="61">
        <f>+E943*$D943</f>
        <v>0</v>
      </c>
    </row>
    <row r="944" spans="1:6" ht="14.25">
      <c r="A944" s="69"/>
      <c r="B944" s="64"/>
      <c r="C944" s="60"/>
      <c r="D944" s="61"/>
      <c r="E944" s="62"/>
      <c r="F944" s="61"/>
    </row>
    <row r="945" spans="1:6" ht="128.25">
      <c r="A945" s="69" t="s">
        <v>529</v>
      </c>
      <c r="B945" s="76" t="s">
        <v>1259</v>
      </c>
      <c r="C945" s="60" t="s">
        <v>570</v>
      </c>
      <c r="D945" s="61">
        <f>'ZUN.POV.'!D945-'ZUN.P.-UPR.'!D945</f>
        <v>0</v>
      </c>
      <c r="E945" s="62">
        <v>0</v>
      </c>
      <c r="F945" s="61">
        <f>+E945*$D945</f>
        <v>0</v>
      </c>
    </row>
    <row r="946" spans="1:6" ht="14.25">
      <c r="A946" s="69"/>
      <c r="B946" s="64"/>
      <c r="C946" s="60"/>
      <c r="D946" s="61"/>
      <c r="E946" s="62"/>
      <c r="F946" s="61"/>
    </row>
    <row r="947" spans="1:6" ht="99.75">
      <c r="A947" s="69" t="s">
        <v>530</v>
      </c>
      <c r="B947" s="64" t="s">
        <v>419</v>
      </c>
      <c r="C947" s="60" t="s">
        <v>570</v>
      </c>
      <c r="D947" s="61">
        <f>'ZUN.POV.'!D947-'ZUN.P.-UPR.'!D947</f>
        <v>0</v>
      </c>
      <c r="E947" s="62">
        <v>0</v>
      </c>
      <c r="F947" s="61">
        <f>+E947*$D947</f>
        <v>0</v>
      </c>
    </row>
    <row r="948" spans="1:6" ht="14.25">
      <c r="A948" s="69"/>
      <c r="B948" s="64"/>
      <c r="C948" s="60"/>
      <c r="D948" s="61"/>
      <c r="E948" s="62"/>
      <c r="F948" s="61"/>
    </row>
    <row r="949" spans="1:6" ht="28.5">
      <c r="A949" s="69" t="s">
        <v>531</v>
      </c>
      <c r="B949" s="64" t="s">
        <v>1263</v>
      </c>
      <c r="C949" s="60" t="s">
        <v>1130</v>
      </c>
      <c r="D949" s="61">
        <f>'ZUN.POV.'!D949-'ZUN.P.-UPR.'!D949</f>
        <v>0</v>
      </c>
      <c r="E949" s="62">
        <v>0</v>
      </c>
      <c r="F949" s="61">
        <f>+E949*$D949</f>
        <v>0</v>
      </c>
    </row>
    <row r="950" spans="1:6" ht="14.25">
      <c r="A950" s="69"/>
      <c r="B950" s="64"/>
      <c r="C950" s="60"/>
      <c r="D950" s="61"/>
      <c r="E950" s="62"/>
      <c r="F950" s="61"/>
    </row>
    <row r="951" spans="1:6" ht="128.25">
      <c r="A951" s="69" t="s">
        <v>532</v>
      </c>
      <c r="B951" s="76" t="s">
        <v>559</v>
      </c>
      <c r="C951" s="60" t="s">
        <v>570</v>
      </c>
      <c r="D951" s="61">
        <f>'ZUN.POV.'!D951-'ZUN.P.-UPR.'!D951</f>
        <v>0</v>
      </c>
      <c r="E951" s="62">
        <v>0</v>
      </c>
      <c r="F951" s="61">
        <f>+E951*$D951</f>
        <v>0</v>
      </c>
    </row>
    <row r="952" spans="1:6" ht="15">
      <c r="A952" s="69"/>
      <c r="B952" s="74" t="s">
        <v>1227</v>
      </c>
      <c r="C952" s="60"/>
      <c r="D952" s="61"/>
      <c r="E952" s="62"/>
      <c r="F952" s="66">
        <f>SUM(F941:F951)</f>
        <v>0</v>
      </c>
    </row>
    <row r="953" spans="1:6" ht="15">
      <c r="A953" s="69"/>
      <c r="B953" s="74"/>
      <c r="C953" s="60"/>
      <c r="D953" s="61"/>
      <c r="E953" s="62"/>
      <c r="F953" s="66"/>
    </row>
    <row r="954" spans="1:6" ht="15">
      <c r="A954" s="68" t="s">
        <v>508</v>
      </c>
      <c r="B954" s="74" t="s">
        <v>1228</v>
      </c>
      <c r="C954" s="60"/>
      <c r="D954" s="61"/>
      <c r="E954" s="62"/>
      <c r="F954" s="66"/>
    </row>
    <row r="955" spans="1:6" ht="15">
      <c r="A955" s="69"/>
      <c r="B955" s="74"/>
      <c r="C955" s="60"/>
      <c r="D955" s="61"/>
      <c r="E955" s="62"/>
      <c r="F955" s="66"/>
    </row>
    <row r="956" spans="1:6" ht="28.5">
      <c r="A956" s="69" t="s">
        <v>533</v>
      </c>
      <c r="B956" s="64" t="s">
        <v>580</v>
      </c>
      <c r="C956" s="60" t="s">
        <v>224</v>
      </c>
      <c r="D956" s="61">
        <f>'ZUN.POV.'!D956-'ZUN.P.-UPR.'!D956</f>
        <v>8</v>
      </c>
      <c r="E956" s="62">
        <v>0</v>
      </c>
      <c r="F956" s="61">
        <f>+E956*$D956</f>
        <v>0</v>
      </c>
    </row>
    <row r="957" spans="1:6" ht="14.25">
      <c r="A957" s="69"/>
      <c r="B957" s="64"/>
      <c r="C957" s="60"/>
      <c r="D957" s="61"/>
      <c r="E957" s="62"/>
      <c r="F957" s="61"/>
    </row>
    <row r="958" spans="1:6" ht="57">
      <c r="A958" s="69" t="s">
        <v>534</v>
      </c>
      <c r="B958" s="64" t="s">
        <v>581</v>
      </c>
      <c r="C958" s="72" t="s">
        <v>570</v>
      </c>
      <c r="D958" s="61">
        <f>'ZUN.POV.'!D958-'ZUN.P.-UPR.'!D958</f>
        <v>14</v>
      </c>
      <c r="E958" s="62">
        <v>0</v>
      </c>
      <c r="F958" s="61">
        <f>+E958*$D958</f>
        <v>0</v>
      </c>
    </row>
    <row r="959" spans="1:6" ht="14.25">
      <c r="A959" s="69"/>
      <c r="B959" s="64"/>
      <c r="C959" s="72"/>
      <c r="D959" s="61"/>
      <c r="E959" s="62"/>
      <c r="F959" s="61"/>
    </row>
    <row r="960" spans="1:6" ht="45">
      <c r="A960" s="69" t="s">
        <v>535</v>
      </c>
      <c r="B960" s="64" t="s">
        <v>658</v>
      </c>
      <c r="C960" s="72" t="s">
        <v>572</v>
      </c>
      <c r="D960" s="61">
        <f>'ZUN.POV.'!D960-'ZUN.P.-UPR.'!D960</f>
        <v>0.6</v>
      </c>
      <c r="E960" s="62">
        <v>0</v>
      </c>
      <c r="F960" s="61">
        <f>+E960*$D960</f>
        <v>0</v>
      </c>
    </row>
    <row r="961" spans="1:6" ht="14.25">
      <c r="A961" s="69"/>
      <c r="B961" s="64"/>
      <c r="C961" s="60"/>
      <c r="D961" s="61"/>
      <c r="E961" s="62"/>
      <c r="F961" s="61"/>
    </row>
    <row r="962" spans="1:6" ht="45">
      <c r="A962" s="69" t="s">
        <v>536</v>
      </c>
      <c r="B962" s="64" t="s">
        <v>659</v>
      </c>
      <c r="C962" s="72" t="s">
        <v>572</v>
      </c>
      <c r="D962" s="61">
        <f>'ZUN.POV.'!D962-'ZUN.P.-UPR.'!D962</f>
        <v>1.5</v>
      </c>
      <c r="E962" s="62">
        <v>0</v>
      </c>
      <c r="F962" s="61">
        <f>+E962*$D962</f>
        <v>0</v>
      </c>
    </row>
    <row r="963" spans="1:6" ht="14.25">
      <c r="A963" s="69"/>
      <c r="B963" s="64"/>
      <c r="C963" s="60"/>
      <c r="D963" s="61"/>
      <c r="E963" s="62"/>
      <c r="F963" s="61"/>
    </row>
    <row r="964" spans="1:6" ht="42.75">
      <c r="A964" s="69" t="s">
        <v>537</v>
      </c>
      <c r="B964" s="64" t="s">
        <v>584</v>
      </c>
      <c r="C964" s="60" t="s">
        <v>564</v>
      </c>
      <c r="D964" s="61">
        <f>'ZUN.POV.'!D964-'ZUN.P.-UPR.'!D964</f>
        <v>120</v>
      </c>
      <c r="E964" s="62">
        <v>0</v>
      </c>
      <c r="F964" s="61">
        <f>+E964*$D964</f>
        <v>0</v>
      </c>
    </row>
    <row r="965" spans="1:6" ht="14.25">
      <c r="A965" s="69"/>
      <c r="B965" s="64"/>
      <c r="C965" s="60"/>
      <c r="D965" s="61"/>
      <c r="E965" s="62"/>
      <c r="F965" s="61"/>
    </row>
    <row r="966" spans="1:6" ht="57">
      <c r="A966" s="69" t="s">
        <v>538</v>
      </c>
      <c r="B966" s="64" t="s">
        <v>585</v>
      </c>
      <c r="C966" s="60" t="s">
        <v>570</v>
      </c>
      <c r="D966" s="61">
        <f>'ZUN.POV.'!D966-'ZUN.P.-UPR.'!D966</f>
        <v>6.8</v>
      </c>
      <c r="E966" s="62">
        <v>0</v>
      </c>
      <c r="F966" s="61">
        <f>+E966*$D966</f>
        <v>0</v>
      </c>
    </row>
    <row r="967" spans="1:6" ht="14.25">
      <c r="A967" s="69"/>
      <c r="B967" s="64"/>
      <c r="C967" s="60"/>
      <c r="D967" s="61"/>
      <c r="E967" s="62"/>
      <c r="F967" s="61"/>
    </row>
    <row r="968" spans="1:6" ht="85.5">
      <c r="A968" s="69" t="s">
        <v>539</v>
      </c>
      <c r="B968" s="64" t="s">
        <v>656</v>
      </c>
      <c r="C968" s="60" t="s">
        <v>570</v>
      </c>
      <c r="D968" s="61">
        <f>'ZUN.POV.'!D968-'ZUN.P.-UPR.'!D968</f>
        <v>8.5</v>
      </c>
      <c r="E968" s="62">
        <v>0</v>
      </c>
      <c r="F968" s="61">
        <f>E968*D968</f>
        <v>0</v>
      </c>
    </row>
    <row r="969" spans="1:6" ht="30">
      <c r="A969" s="69"/>
      <c r="B969" s="74" t="s">
        <v>566</v>
      </c>
      <c r="C969" s="60"/>
      <c r="D969" s="61"/>
      <c r="E969" s="62"/>
      <c r="F969" s="66">
        <f>SUM(F956:F968)</f>
        <v>0</v>
      </c>
    </row>
    <row r="970" spans="1:6" ht="15">
      <c r="A970" s="69"/>
      <c r="B970" s="74"/>
      <c r="C970" s="60"/>
      <c r="D970" s="61"/>
      <c r="E970" s="62"/>
      <c r="F970" s="61"/>
    </row>
    <row r="971" spans="1:6" ht="15">
      <c r="A971" s="68" t="s">
        <v>509</v>
      </c>
      <c r="B971" s="74" t="s">
        <v>1229</v>
      </c>
      <c r="C971" s="60"/>
      <c r="D971" s="61"/>
      <c r="E971" s="62"/>
      <c r="F971" s="61"/>
    </row>
    <row r="972" spans="1:6" ht="14.25">
      <c r="A972" s="69"/>
      <c r="B972" s="71"/>
      <c r="C972" s="60"/>
      <c r="D972" s="61"/>
      <c r="E972" s="62"/>
      <c r="F972" s="61"/>
    </row>
    <row r="973" spans="1:6" ht="28.5">
      <c r="A973" s="69" t="s">
        <v>540</v>
      </c>
      <c r="B973" s="64" t="s">
        <v>567</v>
      </c>
      <c r="C973" s="60" t="s">
        <v>224</v>
      </c>
      <c r="D973" s="61">
        <f>'ZUN.POV.'!D973-'ZUN.P.-UPR.'!D973</f>
        <v>2</v>
      </c>
      <c r="E973" s="62">
        <v>0</v>
      </c>
      <c r="F973" s="61">
        <f>+E973*$D973</f>
        <v>0</v>
      </c>
    </row>
    <row r="974" spans="1:6" ht="15">
      <c r="A974" s="69"/>
      <c r="B974" s="74" t="s">
        <v>568</v>
      </c>
      <c r="C974" s="60"/>
      <c r="D974" s="61"/>
      <c r="E974" s="61"/>
      <c r="F974" s="66">
        <f>SUM(F972:F973)</f>
        <v>0</v>
      </c>
    </row>
    <row r="978" spans="1:2" ht="15.75">
      <c r="A978" s="107">
        <v>11</v>
      </c>
      <c r="B978" s="107" t="s">
        <v>1222</v>
      </c>
    </row>
    <row r="980" spans="1:6" ht="15">
      <c r="A980" s="68" t="s">
        <v>542</v>
      </c>
      <c r="B980" s="74" t="s">
        <v>1225</v>
      </c>
      <c r="C980" s="60"/>
      <c r="D980" s="59"/>
      <c r="E980" s="59"/>
      <c r="F980" s="70">
        <f>F1006</f>
        <v>0</v>
      </c>
    </row>
    <row r="981" spans="1:6" ht="15">
      <c r="A981" s="68" t="s">
        <v>543</v>
      </c>
      <c r="B981" s="74" t="s">
        <v>1226</v>
      </c>
      <c r="C981" s="60"/>
      <c r="D981" s="59"/>
      <c r="E981" s="59"/>
      <c r="F981" s="70">
        <f>F1015</f>
        <v>0</v>
      </c>
    </row>
    <row r="982" spans="1:6" ht="15">
      <c r="A982" s="68" t="s">
        <v>544</v>
      </c>
      <c r="B982" s="74" t="str">
        <f>B1017</f>
        <v>ZEMELJSKA DELA</v>
      </c>
      <c r="C982" s="60"/>
      <c r="D982" s="59"/>
      <c r="E982" s="59"/>
      <c r="F982" s="70">
        <f>F1027</f>
        <v>0</v>
      </c>
    </row>
    <row r="983" spans="1:6" ht="15">
      <c r="A983" s="68" t="s">
        <v>545</v>
      </c>
      <c r="B983" s="74" t="s">
        <v>1227</v>
      </c>
      <c r="C983" s="60"/>
      <c r="D983" s="59"/>
      <c r="E983" s="59"/>
      <c r="F983" s="70">
        <f>F1041</f>
        <v>0</v>
      </c>
    </row>
    <row r="984" spans="1:6" ht="15">
      <c r="A984" s="69"/>
      <c r="B984" s="74"/>
      <c r="C984" s="60"/>
      <c r="D984" s="59"/>
      <c r="E984" s="59"/>
      <c r="F984" s="70"/>
    </row>
    <row r="985" spans="1:6" ht="15">
      <c r="A985" s="69"/>
      <c r="B985" s="74" t="s">
        <v>1131</v>
      </c>
      <c r="C985" s="60"/>
      <c r="D985" s="59"/>
      <c r="E985" s="59"/>
      <c r="F985" s="70">
        <f>SUM(F980:F983)</f>
        <v>0</v>
      </c>
    </row>
    <row r="986" spans="1:6" ht="15">
      <c r="A986" s="69"/>
      <c r="B986" s="74"/>
      <c r="C986" s="60"/>
      <c r="D986" s="59"/>
      <c r="E986" s="59"/>
      <c r="F986" s="58"/>
    </row>
    <row r="987" spans="1:6" ht="15">
      <c r="A987" s="68" t="s">
        <v>542</v>
      </c>
      <c r="B987" s="74" t="s">
        <v>1225</v>
      </c>
      <c r="C987" s="60"/>
      <c r="D987" s="61"/>
      <c r="E987" s="61"/>
      <c r="F987" s="61"/>
    </row>
    <row r="988" spans="1:6" ht="14.25">
      <c r="A988" s="69"/>
      <c r="B988" s="64"/>
      <c r="C988" s="60"/>
      <c r="D988" s="61"/>
      <c r="E988" s="62"/>
      <c r="F988" s="61"/>
    </row>
    <row r="989" spans="1:6" ht="99.75">
      <c r="A989" s="69" t="s">
        <v>546</v>
      </c>
      <c r="B989" s="65" t="s">
        <v>1231</v>
      </c>
      <c r="C989" s="60" t="s">
        <v>225</v>
      </c>
      <c r="D989" s="61">
        <f>'ZUN.POV.'!D989-'ZUN.P.-UPR.'!D989</f>
        <v>0</v>
      </c>
      <c r="E989" s="62">
        <v>0</v>
      </c>
      <c r="F989" s="61">
        <f>+E989*$D989</f>
        <v>0</v>
      </c>
    </row>
    <row r="990" spans="1:6" ht="15">
      <c r="A990" s="68"/>
      <c r="B990" s="74"/>
      <c r="C990" s="60"/>
      <c r="D990" s="61"/>
      <c r="E990" s="61"/>
      <c r="F990" s="61"/>
    </row>
    <row r="991" spans="1:6" ht="287.25">
      <c r="A991" s="69" t="s">
        <v>547</v>
      </c>
      <c r="B991" s="65" t="s">
        <v>541</v>
      </c>
      <c r="C991" s="60" t="s">
        <v>225</v>
      </c>
      <c r="D991" s="61">
        <f>'ZUN.POV.'!D991-'ZUN.P.-UPR.'!D991</f>
        <v>0</v>
      </c>
      <c r="E991" s="62">
        <v>0</v>
      </c>
      <c r="F991" s="61">
        <f>+E991*$D991</f>
        <v>0</v>
      </c>
    </row>
    <row r="992" spans="1:6" ht="15">
      <c r="A992" s="69"/>
      <c r="B992" s="74"/>
      <c r="C992" s="60"/>
      <c r="D992" s="61"/>
      <c r="E992" s="62"/>
      <c r="F992" s="61"/>
    </row>
    <row r="993" spans="1:6" ht="256.5">
      <c r="A993" s="69" t="s">
        <v>548</v>
      </c>
      <c r="B993" s="65" t="s">
        <v>1232</v>
      </c>
      <c r="C993" s="60" t="s">
        <v>225</v>
      </c>
      <c r="D993" s="61">
        <f>'ZUN.POV.'!D993-'ZUN.P.-UPR.'!D993</f>
        <v>0</v>
      </c>
      <c r="E993" s="62">
        <v>0</v>
      </c>
      <c r="F993" s="61">
        <f>+E993*$D993</f>
        <v>0</v>
      </c>
    </row>
    <row r="994" spans="1:6" ht="15">
      <c r="A994" s="69"/>
      <c r="B994" s="74"/>
      <c r="C994" s="60"/>
      <c r="D994" s="61"/>
      <c r="E994" s="61"/>
      <c r="F994" s="61"/>
    </row>
    <row r="995" spans="1:6" ht="156.75">
      <c r="A995" s="69" t="s">
        <v>549</v>
      </c>
      <c r="B995" s="76" t="s">
        <v>1233</v>
      </c>
      <c r="C995" s="60" t="s">
        <v>225</v>
      </c>
      <c r="D995" s="61">
        <f>'ZUN.POV.'!D995-'ZUN.P.-UPR.'!D995</f>
        <v>0</v>
      </c>
      <c r="E995" s="62">
        <v>0</v>
      </c>
      <c r="F995" s="61">
        <f>+E995*$D995</f>
        <v>0</v>
      </c>
    </row>
    <row r="996" spans="1:6" ht="14.25">
      <c r="A996" s="69"/>
      <c r="B996" s="64"/>
      <c r="C996" s="60"/>
      <c r="D996" s="61"/>
      <c r="E996" s="61"/>
      <c r="F996" s="61"/>
    </row>
    <row r="997" spans="1:6" ht="242.25">
      <c r="A997" s="69" t="s">
        <v>550</v>
      </c>
      <c r="B997" s="76" t="s">
        <v>1234</v>
      </c>
      <c r="C997" s="60" t="s">
        <v>225</v>
      </c>
      <c r="D997" s="61">
        <f>'ZUN.POV.'!D997-'ZUN.P.-UPR.'!D997</f>
        <v>0</v>
      </c>
      <c r="E997" s="62">
        <v>0</v>
      </c>
      <c r="F997" s="61">
        <f>+E997*$D997</f>
        <v>0</v>
      </c>
    </row>
    <row r="998" spans="1:6" ht="14.25">
      <c r="A998" s="69"/>
      <c r="B998" s="64"/>
      <c r="C998" s="60"/>
      <c r="D998" s="61"/>
      <c r="E998" s="61"/>
      <c r="F998" s="61"/>
    </row>
    <row r="999" spans="1:6" ht="57">
      <c r="A999" s="69" t="s">
        <v>551</v>
      </c>
      <c r="B999" s="64" t="s">
        <v>1235</v>
      </c>
      <c r="C999" s="60" t="s">
        <v>225</v>
      </c>
      <c r="D999" s="61">
        <f>'ZUN.POV.'!D999-'ZUN.P.-UPR.'!D999</f>
        <v>0</v>
      </c>
      <c r="E999" s="62">
        <v>0</v>
      </c>
      <c r="F999" s="61">
        <f>+E999*$D999</f>
        <v>0</v>
      </c>
    </row>
    <row r="1000" spans="1:6" ht="14.25">
      <c r="A1000" s="69"/>
      <c r="B1000" s="64"/>
      <c r="C1000" s="60"/>
      <c r="D1000" s="61"/>
      <c r="E1000" s="61"/>
      <c r="F1000" s="61"/>
    </row>
    <row r="1001" spans="1:6" ht="85.5">
      <c r="A1001" s="69" t="s">
        <v>552</v>
      </c>
      <c r="B1001" s="64" t="s">
        <v>1236</v>
      </c>
      <c r="C1001" s="60"/>
      <c r="D1001" s="61">
        <f>'ZUN.POV.'!D1001-'ZUN.P.-UPR.'!D1001</f>
        <v>0</v>
      </c>
      <c r="E1001" s="61"/>
      <c r="F1001" s="61">
        <f>SUM(F989:F999)*D1001</f>
        <v>0</v>
      </c>
    </row>
    <row r="1002" spans="1:6" ht="14.25">
      <c r="A1002" s="69"/>
      <c r="B1002" s="64"/>
      <c r="C1002" s="60"/>
      <c r="D1002" s="99"/>
      <c r="E1002" s="61"/>
      <c r="F1002" s="61"/>
    </row>
    <row r="1003" spans="1:6" ht="71.25">
      <c r="A1003" s="69" t="s">
        <v>553</v>
      </c>
      <c r="B1003" s="64" t="s">
        <v>1237</v>
      </c>
      <c r="C1003" s="60" t="s">
        <v>225</v>
      </c>
      <c r="D1003" s="61">
        <f>'ZUN.POV.'!D1003-'ZUN.P.-UPR.'!D1003</f>
        <v>0</v>
      </c>
      <c r="E1003" s="62">
        <v>0</v>
      </c>
      <c r="F1003" s="61">
        <f>E1003*D1003</f>
        <v>0</v>
      </c>
    </row>
    <row r="1004" spans="1:6" ht="14.25">
      <c r="A1004" s="69"/>
      <c r="B1004" s="64"/>
      <c r="C1004" s="60"/>
      <c r="D1004" s="99"/>
      <c r="E1004" s="62"/>
      <c r="F1004" s="61"/>
    </row>
    <row r="1005" spans="1:6" ht="114">
      <c r="A1005" s="69" t="s">
        <v>554</v>
      </c>
      <c r="B1005" s="76" t="s">
        <v>1238</v>
      </c>
      <c r="C1005" s="60" t="s">
        <v>225</v>
      </c>
      <c r="D1005" s="61">
        <f>'ZUN.POV.'!D1005-'ZUN.P.-UPR.'!D1005</f>
        <v>0</v>
      </c>
      <c r="E1005" s="62">
        <v>0</v>
      </c>
      <c r="F1005" s="61">
        <f>E1005*D1005</f>
        <v>0</v>
      </c>
    </row>
    <row r="1006" spans="1:6" ht="15">
      <c r="A1006" s="69"/>
      <c r="B1006" s="74" t="s">
        <v>1239</v>
      </c>
      <c r="C1006" s="60"/>
      <c r="D1006" s="61"/>
      <c r="E1006" s="62"/>
      <c r="F1006" s="66">
        <f>SUM(F989:F1005)</f>
        <v>0</v>
      </c>
    </row>
    <row r="1007" spans="1:6" ht="14.25">
      <c r="A1007" s="69"/>
      <c r="B1007" s="64"/>
      <c r="C1007" s="60"/>
      <c r="D1007" s="61"/>
      <c r="E1007" s="62"/>
      <c r="F1007" s="61"/>
    </row>
    <row r="1008" spans="1:6" ht="15">
      <c r="A1008" s="68" t="s">
        <v>543</v>
      </c>
      <c r="B1008" s="74" t="s">
        <v>1226</v>
      </c>
      <c r="C1008" s="60"/>
      <c r="D1008" s="61"/>
      <c r="E1008" s="62"/>
      <c r="F1008" s="61"/>
    </row>
    <row r="1009" spans="1:6" ht="14.25">
      <c r="A1009" s="69"/>
      <c r="B1009" s="64"/>
      <c r="C1009" s="60"/>
      <c r="D1009" s="61"/>
      <c r="E1009" s="62"/>
      <c r="F1009" s="61"/>
    </row>
    <row r="1010" spans="1:6" ht="99.75">
      <c r="A1010" s="69" t="s">
        <v>555</v>
      </c>
      <c r="B1010" s="64" t="s">
        <v>1241</v>
      </c>
      <c r="C1010" s="60" t="s">
        <v>570</v>
      </c>
      <c r="D1010" s="61">
        <f>'ZUN.POV.'!D1010-'ZUN.P.-UPR.'!D1010</f>
        <v>0</v>
      </c>
      <c r="E1010" s="62">
        <v>0</v>
      </c>
      <c r="F1010" s="61">
        <f>+E1010*$D1010</f>
        <v>0</v>
      </c>
    </row>
    <row r="1011" spans="1:6" ht="14.25">
      <c r="A1011" s="69"/>
      <c r="B1011" s="64"/>
      <c r="C1011" s="60"/>
      <c r="D1011" s="61"/>
      <c r="E1011" s="62"/>
      <c r="F1011" s="61"/>
    </row>
    <row r="1012" spans="1:6" ht="128.25">
      <c r="A1012" s="69" t="s">
        <v>556</v>
      </c>
      <c r="B1012" s="76" t="s">
        <v>1242</v>
      </c>
      <c r="C1012" s="60" t="s">
        <v>570</v>
      </c>
      <c r="D1012" s="61">
        <f>'ZUN.POV.'!D1012-'ZUN.P.-UPR.'!D1012</f>
        <v>0</v>
      </c>
      <c r="E1012" s="62">
        <v>0</v>
      </c>
      <c r="F1012" s="61">
        <f>+E1012*$D1012</f>
        <v>0</v>
      </c>
    </row>
    <row r="1013" spans="1:6" ht="14.25">
      <c r="A1013" s="69"/>
      <c r="B1013" s="64"/>
      <c r="C1013" s="60"/>
      <c r="D1013" s="61"/>
      <c r="E1013" s="62"/>
      <c r="F1013" s="61"/>
    </row>
    <row r="1014" spans="1:6" ht="85.5">
      <c r="A1014" s="69" t="s">
        <v>557</v>
      </c>
      <c r="B1014" s="64" t="s">
        <v>769</v>
      </c>
      <c r="C1014" s="60"/>
      <c r="D1014" s="61">
        <f>'ZUN.POV.'!D1014-'ZUN.P.-UPR.'!D1014</f>
        <v>0</v>
      </c>
      <c r="E1014" s="62"/>
      <c r="F1014" s="61">
        <f>SUM(F1010:F1013)*D1014</f>
        <v>0</v>
      </c>
    </row>
    <row r="1015" spans="1:6" ht="15">
      <c r="A1015" s="69"/>
      <c r="B1015" s="74" t="s">
        <v>1244</v>
      </c>
      <c r="C1015" s="60"/>
      <c r="D1015" s="61"/>
      <c r="E1015" s="62"/>
      <c r="F1015" s="66">
        <f>SUM(F1010:F1014)</f>
        <v>0</v>
      </c>
    </row>
    <row r="1016" spans="1:6" ht="14.25">
      <c r="A1016" s="69"/>
      <c r="B1016" s="64"/>
      <c r="C1016" s="60"/>
      <c r="D1016" s="61"/>
      <c r="E1016" s="62"/>
      <c r="F1016" s="61"/>
    </row>
    <row r="1017" spans="1:6" ht="15">
      <c r="A1017" s="68" t="s">
        <v>544</v>
      </c>
      <c r="B1017" s="74" t="s">
        <v>1245</v>
      </c>
      <c r="C1017" s="60"/>
      <c r="D1017" s="61"/>
      <c r="E1017" s="62"/>
      <c r="F1017" s="61"/>
    </row>
    <row r="1018" spans="1:6" ht="57">
      <c r="A1018" s="69" t="s">
        <v>558</v>
      </c>
      <c r="B1018" s="64" t="s">
        <v>1246</v>
      </c>
      <c r="C1018" s="60"/>
      <c r="D1018" s="61"/>
      <c r="E1018" s="62"/>
      <c r="F1018" s="61"/>
    </row>
    <row r="1019" spans="1:6" ht="16.5">
      <c r="A1019" s="69"/>
      <c r="B1019" s="64" t="s">
        <v>1247</v>
      </c>
      <c r="C1019" s="60" t="s">
        <v>572</v>
      </c>
      <c r="D1019" s="61">
        <f>'ZUN.POV.'!D1019-'ZUN.P.-UPR.'!D1019</f>
        <v>0</v>
      </c>
      <c r="E1019" s="62">
        <v>0</v>
      </c>
      <c r="F1019" s="61">
        <f>+E1019*$D1019</f>
        <v>0</v>
      </c>
    </row>
    <row r="1020" spans="1:6" ht="16.5">
      <c r="A1020" s="69"/>
      <c r="B1020" s="64" t="s">
        <v>1248</v>
      </c>
      <c r="C1020" s="60" t="s">
        <v>572</v>
      </c>
      <c r="D1020" s="61">
        <f>'ZUN.POV.'!D1020-'ZUN.P.-UPR.'!D1020</f>
        <v>0</v>
      </c>
      <c r="E1020" s="62">
        <v>0</v>
      </c>
      <c r="F1020" s="61">
        <f>+E1020*$D1020</f>
        <v>0</v>
      </c>
    </row>
    <row r="1021" spans="1:6" ht="14.25">
      <c r="A1021" s="69"/>
      <c r="B1021" s="64"/>
      <c r="C1021" s="60"/>
      <c r="D1021" s="61"/>
      <c r="E1021" s="62"/>
      <c r="F1021" s="61"/>
    </row>
    <row r="1022" spans="1:6" ht="57">
      <c r="A1022" s="69" t="s">
        <v>853</v>
      </c>
      <c r="B1022" s="64" t="s">
        <v>1252</v>
      </c>
      <c r="C1022" s="60" t="s">
        <v>570</v>
      </c>
      <c r="D1022" s="61">
        <f>'ZUN.POV.'!D1022-'ZUN.P.-UPR.'!D1022</f>
        <v>0</v>
      </c>
      <c r="E1022" s="62">
        <v>0</v>
      </c>
      <c r="F1022" s="61">
        <f>+E1022*$D1022</f>
        <v>0</v>
      </c>
    </row>
    <row r="1023" spans="1:6" ht="14.25">
      <c r="A1023" s="69"/>
      <c r="B1023" s="64"/>
      <c r="C1023" s="60"/>
      <c r="D1023" s="61"/>
      <c r="E1023" s="62"/>
      <c r="F1023" s="61"/>
    </row>
    <row r="1024" spans="1:6" ht="85.5">
      <c r="A1024" s="69" t="s">
        <v>854</v>
      </c>
      <c r="B1024" s="64" t="s">
        <v>1254</v>
      </c>
      <c r="C1024" s="60" t="s">
        <v>572</v>
      </c>
      <c r="D1024" s="61">
        <f>'ZUN.POV.'!D1024-'ZUN.P.-UPR.'!D1024</f>
        <v>0</v>
      </c>
      <c r="E1024" s="62">
        <v>0</v>
      </c>
      <c r="F1024" s="61">
        <f>+E1024*$D1024</f>
        <v>0</v>
      </c>
    </row>
    <row r="1025" spans="1:6" ht="14.25">
      <c r="A1025" s="69"/>
      <c r="B1025" s="64"/>
      <c r="C1025" s="60"/>
      <c r="D1025" s="61"/>
      <c r="E1025" s="62"/>
      <c r="F1025" s="61"/>
    </row>
    <row r="1026" spans="1:6" ht="85.5">
      <c r="A1026" s="69" t="s">
        <v>855</v>
      </c>
      <c r="B1026" s="64" t="s">
        <v>1255</v>
      </c>
      <c r="C1026" s="60" t="s">
        <v>570</v>
      </c>
      <c r="D1026" s="61">
        <f>'ZUN.POV.'!D1026-'ZUN.P.-UPR.'!D1026</f>
        <v>0</v>
      </c>
      <c r="E1026" s="62">
        <v>0</v>
      </c>
      <c r="F1026" s="61">
        <f>+E1026*$D1026</f>
        <v>0</v>
      </c>
    </row>
    <row r="1027" spans="1:6" ht="15">
      <c r="A1027" s="69"/>
      <c r="B1027" s="74" t="s">
        <v>1256</v>
      </c>
      <c r="C1027" s="60"/>
      <c r="D1027" s="61"/>
      <c r="E1027" s="62"/>
      <c r="F1027" s="66">
        <f>SUM(F1019:F1026)</f>
        <v>0</v>
      </c>
    </row>
    <row r="1028" spans="1:6" ht="14.25">
      <c r="A1028" s="69"/>
      <c r="B1028" s="64"/>
      <c r="C1028" s="60"/>
      <c r="D1028" s="61"/>
      <c r="E1028" s="62"/>
      <c r="F1028" s="61"/>
    </row>
    <row r="1029" spans="1:6" ht="15">
      <c r="A1029" s="68" t="s">
        <v>545</v>
      </c>
      <c r="B1029" s="74" t="s">
        <v>1227</v>
      </c>
      <c r="C1029" s="60"/>
      <c r="D1029" s="61"/>
      <c r="E1029" s="62"/>
      <c r="F1029" s="61"/>
    </row>
    <row r="1030" spans="1:6" ht="14.25">
      <c r="A1030" s="69"/>
      <c r="B1030" s="64"/>
      <c r="C1030" s="60"/>
      <c r="D1030" s="61"/>
      <c r="E1030" s="62"/>
      <c r="F1030" s="61"/>
    </row>
    <row r="1031" spans="1:6" ht="42.75">
      <c r="A1031" s="69" t="s">
        <v>856</v>
      </c>
      <c r="B1031" s="64" t="s">
        <v>1257</v>
      </c>
      <c r="C1031" s="60"/>
      <c r="D1031" s="61"/>
      <c r="E1031" s="62"/>
      <c r="F1031" s="61"/>
    </row>
    <row r="1032" spans="1:6" ht="228">
      <c r="A1032" s="69"/>
      <c r="B1032" s="65" t="s">
        <v>1258</v>
      </c>
      <c r="C1032" s="60" t="s">
        <v>572</v>
      </c>
      <c r="D1032" s="61">
        <f>'ZUN.POV.'!D1032-'ZUN.P.-UPR.'!D1032</f>
        <v>0</v>
      </c>
      <c r="E1032" s="62">
        <v>0</v>
      </c>
      <c r="F1032" s="61">
        <f>+E1032*$D1032</f>
        <v>0</v>
      </c>
    </row>
    <row r="1033" spans="1:6" ht="14.25">
      <c r="A1033" s="69"/>
      <c r="B1033" s="64"/>
      <c r="C1033" s="60"/>
      <c r="D1033" s="61"/>
      <c r="E1033" s="62"/>
      <c r="F1033" s="61"/>
    </row>
    <row r="1034" spans="1:6" ht="128.25">
      <c r="A1034" s="69" t="s">
        <v>857</v>
      </c>
      <c r="B1034" s="76" t="s">
        <v>1259</v>
      </c>
      <c r="C1034" s="60" t="s">
        <v>570</v>
      </c>
      <c r="D1034" s="61">
        <f>'ZUN.POV.'!D1034-'ZUN.P.-UPR.'!D1034</f>
        <v>0</v>
      </c>
      <c r="E1034" s="62">
        <v>0</v>
      </c>
      <c r="F1034" s="61">
        <f>+E1034*$D1034</f>
        <v>0</v>
      </c>
    </row>
    <row r="1035" spans="1:6" ht="14.25">
      <c r="A1035" s="69"/>
      <c r="B1035" s="64"/>
      <c r="C1035" s="60"/>
      <c r="D1035" s="61"/>
      <c r="E1035" s="62"/>
      <c r="F1035" s="61"/>
    </row>
    <row r="1036" spans="1:6" ht="99.75">
      <c r="A1036" s="69" t="s">
        <v>858</v>
      </c>
      <c r="B1036" s="64" t="s">
        <v>419</v>
      </c>
      <c r="C1036" s="60" t="s">
        <v>570</v>
      </c>
      <c r="D1036" s="61">
        <f>'ZUN.POV.'!D1036-'ZUN.P.-UPR.'!D1036</f>
        <v>0</v>
      </c>
      <c r="E1036" s="62">
        <v>0</v>
      </c>
      <c r="F1036" s="61">
        <f>+E1036*$D1036</f>
        <v>0</v>
      </c>
    </row>
    <row r="1037" spans="1:6" ht="14.25">
      <c r="A1037" s="69"/>
      <c r="B1037" s="64"/>
      <c r="C1037" s="60"/>
      <c r="D1037" s="61"/>
      <c r="E1037" s="62"/>
      <c r="F1037" s="61"/>
    </row>
    <row r="1038" spans="1:6" ht="28.5">
      <c r="A1038" s="69" t="s">
        <v>859</v>
      </c>
      <c r="B1038" s="64" t="s">
        <v>1263</v>
      </c>
      <c r="C1038" s="60" t="s">
        <v>1130</v>
      </c>
      <c r="D1038" s="61">
        <f>'ZUN.POV.'!D1038-'ZUN.P.-UPR.'!D1038</f>
        <v>0</v>
      </c>
      <c r="E1038" s="62">
        <v>0</v>
      </c>
      <c r="F1038" s="61">
        <f>+E1038*$D1038</f>
        <v>0</v>
      </c>
    </row>
    <row r="1039" spans="1:6" ht="14.25">
      <c r="A1039" s="69"/>
      <c r="B1039" s="64"/>
      <c r="C1039" s="60"/>
      <c r="D1039" s="61"/>
      <c r="E1039" s="62"/>
      <c r="F1039" s="61"/>
    </row>
    <row r="1040" spans="1:6" ht="128.25">
      <c r="A1040" s="69" t="s">
        <v>860</v>
      </c>
      <c r="B1040" s="76" t="s">
        <v>559</v>
      </c>
      <c r="C1040" s="60" t="s">
        <v>570</v>
      </c>
      <c r="D1040" s="61">
        <f>'ZUN.POV.'!D1040-'ZUN.P.-UPR.'!D1040</f>
        <v>0</v>
      </c>
      <c r="E1040" s="62">
        <v>0</v>
      </c>
      <c r="F1040" s="61">
        <f>+E1040*$D1040</f>
        <v>0</v>
      </c>
    </row>
    <row r="1041" spans="1:6" ht="15">
      <c r="A1041" s="69"/>
      <c r="B1041" s="74" t="s">
        <v>1227</v>
      </c>
      <c r="C1041" s="60"/>
      <c r="D1041" s="61"/>
      <c r="E1041" s="62"/>
      <c r="F1041" s="66">
        <f>SUM(F1030:F1040)</f>
        <v>0</v>
      </c>
    </row>
    <row r="1044" spans="1:2" ht="15.75">
      <c r="A1044" s="107">
        <v>12</v>
      </c>
      <c r="B1044" s="107" t="s">
        <v>1223</v>
      </c>
    </row>
    <row r="1046" spans="1:6" ht="15">
      <c r="A1046" s="69" t="s">
        <v>876</v>
      </c>
      <c r="B1046" s="74" t="s">
        <v>1225</v>
      </c>
      <c r="C1046" s="60"/>
      <c r="D1046" s="59"/>
      <c r="E1046" s="59"/>
      <c r="F1046" s="58">
        <f>F1065</f>
        <v>0</v>
      </c>
    </row>
    <row r="1047" spans="1:6" ht="15">
      <c r="A1047" s="69" t="s">
        <v>877</v>
      </c>
      <c r="B1047" s="74" t="s">
        <v>1226</v>
      </c>
      <c r="C1047" s="60"/>
      <c r="D1047" s="59"/>
      <c r="E1047" s="59"/>
      <c r="F1047" s="58">
        <f>F1076</f>
        <v>0</v>
      </c>
    </row>
    <row r="1048" spans="1:6" ht="15">
      <c r="A1048" s="69" t="s">
        <v>878</v>
      </c>
      <c r="B1048" s="74" t="str">
        <f>B1078</f>
        <v>ZEMELJSKA DELA</v>
      </c>
      <c r="C1048" s="60"/>
      <c r="D1048" s="59"/>
      <c r="E1048" s="59"/>
      <c r="F1048" s="58">
        <f>F1096</f>
        <v>0</v>
      </c>
    </row>
    <row r="1049" spans="1:6" ht="15">
      <c r="A1049" s="69" t="s">
        <v>879</v>
      </c>
      <c r="B1049" s="74" t="s">
        <v>861</v>
      </c>
      <c r="C1049" s="60"/>
      <c r="D1049" s="59"/>
      <c r="E1049" s="59"/>
      <c r="F1049" s="58">
        <f>F1107</f>
        <v>0</v>
      </c>
    </row>
    <row r="1050" spans="1:6" ht="15">
      <c r="A1050" s="69"/>
      <c r="B1050" s="74"/>
      <c r="C1050" s="60"/>
      <c r="D1050" s="59"/>
      <c r="E1050" s="59"/>
      <c r="F1050" s="58"/>
    </row>
    <row r="1051" spans="1:6" ht="15">
      <c r="A1051" s="69"/>
      <c r="B1051" s="74" t="s">
        <v>1131</v>
      </c>
      <c r="C1051" s="60"/>
      <c r="D1051" s="59"/>
      <c r="E1051" s="59"/>
      <c r="F1051" s="58">
        <f>SUM(F1046:F1049)</f>
        <v>0</v>
      </c>
    </row>
    <row r="1052" spans="1:6" ht="15">
      <c r="A1052" s="69"/>
      <c r="B1052" s="74"/>
      <c r="C1052" s="60"/>
      <c r="D1052" s="59"/>
      <c r="E1052" s="59"/>
      <c r="F1052" s="58"/>
    </row>
    <row r="1053" spans="1:6" ht="15">
      <c r="A1053" s="69"/>
      <c r="B1053" s="74"/>
      <c r="C1053" s="60"/>
      <c r="D1053" s="59"/>
      <c r="E1053" s="59"/>
      <c r="F1053" s="58"/>
    </row>
    <row r="1054" spans="1:6" ht="15">
      <c r="A1054" s="68" t="s">
        <v>876</v>
      </c>
      <c r="B1054" s="74" t="s">
        <v>1225</v>
      </c>
      <c r="C1054" s="60"/>
      <c r="D1054" s="61"/>
      <c r="E1054" s="61"/>
      <c r="F1054" s="61"/>
    </row>
    <row r="1055" spans="1:6" ht="14.25">
      <c r="A1055" s="69"/>
      <c r="B1055" s="64"/>
      <c r="C1055" s="60"/>
      <c r="D1055" s="61"/>
      <c r="E1055" s="62"/>
      <c r="F1055" s="61"/>
    </row>
    <row r="1056" spans="1:6" ht="99.75">
      <c r="A1056" s="69" t="s">
        <v>880</v>
      </c>
      <c r="B1056" s="65" t="s">
        <v>1231</v>
      </c>
      <c r="C1056" s="60" t="s">
        <v>225</v>
      </c>
      <c r="D1056" s="61">
        <f>'ZUN.POV.'!D1056-'ZUN.P.-UPR.'!D1056</f>
        <v>0</v>
      </c>
      <c r="E1056" s="62">
        <v>0</v>
      </c>
      <c r="F1056" s="61">
        <f>+E1056*$D1056</f>
        <v>0</v>
      </c>
    </row>
    <row r="1057" spans="1:6" ht="15">
      <c r="A1057" s="68"/>
      <c r="B1057" s="76"/>
      <c r="C1057" s="60"/>
      <c r="D1057" s="61"/>
      <c r="E1057" s="61"/>
      <c r="F1057" s="61"/>
    </row>
    <row r="1058" spans="1:6" ht="287.25">
      <c r="A1058" s="69" t="s">
        <v>881</v>
      </c>
      <c r="B1058" s="65" t="s">
        <v>875</v>
      </c>
      <c r="C1058" s="60" t="s">
        <v>225</v>
      </c>
      <c r="D1058" s="61">
        <f>'ZUN.POV.'!D1058-'ZUN.P.-UPR.'!D1058</f>
        <v>0</v>
      </c>
      <c r="E1058" s="62">
        <v>0</v>
      </c>
      <c r="F1058" s="61">
        <f>+E1058*$D1058</f>
        <v>0</v>
      </c>
    </row>
    <row r="1059" spans="1:6" ht="14.25">
      <c r="A1059" s="69"/>
      <c r="B1059" s="60"/>
      <c r="C1059" s="60"/>
      <c r="D1059" s="61"/>
      <c r="E1059" s="62"/>
      <c r="F1059" s="61"/>
    </row>
    <row r="1060" spans="1:6" ht="14.25">
      <c r="A1060" s="69" t="s">
        <v>882</v>
      </c>
      <c r="B1060" s="60" t="s">
        <v>1233</v>
      </c>
      <c r="C1060" s="60" t="s">
        <v>225</v>
      </c>
      <c r="D1060" s="61">
        <f>'ZUN.POV.'!D1060-'ZUN.P.-UPR.'!D1060</f>
        <v>0</v>
      </c>
      <c r="E1060" s="62">
        <v>0</v>
      </c>
      <c r="F1060" s="61">
        <f>+E1060*$D1060</f>
        <v>0</v>
      </c>
    </row>
    <row r="1061" spans="1:6" ht="14.25">
      <c r="A1061" s="69"/>
      <c r="B1061" s="64"/>
      <c r="C1061" s="60"/>
      <c r="D1061" s="61"/>
      <c r="E1061" s="61"/>
      <c r="F1061" s="61"/>
    </row>
    <row r="1062" spans="1:6" ht="71.25">
      <c r="A1062" s="69" t="s">
        <v>883</v>
      </c>
      <c r="B1062" s="64" t="s">
        <v>1237</v>
      </c>
      <c r="C1062" s="60" t="s">
        <v>225</v>
      </c>
      <c r="D1062" s="61">
        <f>'ZUN.POV.'!D1062-'ZUN.P.-UPR.'!D1062</f>
        <v>0</v>
      </c>
      <c r="E1062" s="62">
        <v>0</v>
      </c>
      <c r="F1062" s="61">
        <f>E1062*D1062</f>
        <v>0</v>
      </c>
    </row>
    <row r="1063" spans="1:6" ht="14.25">
      <c r="A1063" s="69"/>
      <c r="B1063" s="64"/>
      <c r="C1063" s="60"/>
      <c r="D1063" s="99"/>
      <c r="E1063" s="62"/>
      <c r="F1063" s="61"/>
    </row>
    <row r="1064" spans="1:6" ht="114">
      <c r="A1064" s="69" t="s">
        <v>884</v>
      </c>
      <c r="B1064" s="76" t="s">
        <v>1238</v>
      </c>
      <c r="C1064" s="60" t="s">
        <v>225</v>
      </c>
      <c r="D1064" s="61">
        <f>'ZUN.POV.'!D1064-'ZUN.P.-UPR.'!D1064</f>
        <v>0</v>
      </c>
      <c r="E1064" s="62">
        <v>0</v>
      </c>
      <c r="F1064" s="61">
        <f>E1064*D1064</f>
        <v>0</v>
      </c>
    </row>
    <row r="1065" spans="1:6" ht="15">
      <c r="A1065" s="69"/>
      <c r="B1065" s="74" t="s">
        <v>1239</v>
      </c>
      <c r="C1065" s="60"/>
      <c r="D1065" s="61"/>
      <c r="E1065" s="62"/>
      <c r="F1065" s="66">
        <f>SUM(F1056:F1064)</f>
        <v>0</v>
      </c>
    </row>
    <row r="1066" spans="1:6" ht="14.25">
      <c r="A1066" s="69"/>
      <c r="B1066" s="64"/>
      <c r="C1066" s="60"/>
      <c r="D1066" s="61"/>
      <c r="E1066" s="62"/>
      <c r="F1066" s="61"/>
    </row>
    <row r="1067" spans="1:6" ht="15">
      <c r="A1067" s="68" t="s">
        <v>877</v>
      </c>
      <c r="B1067" s="74" t="s">
        <v>1226</v>
      </c>
      <c r="C1067" s="60"/>
      <c r="D1067" s="61"/>
      <c r="E1067" s="62"/>
      <c r="F1067" s="61"/>
    </row>
    <row r="1068" spans="1:6" ht="14.25">
      <c r="A1068" s="69"/>
      <c r="B1068" s="64"/>
      <c r="C1068" s="60"/>
      <c r="D1068" s="61"/>
      <c r="E1068" s="62"/>
      <c r="F1068" s="61"/>
    </row>
    <row r="1069" spans="1:6" ht="57">
      <c r="A1069" s="69" t="s">
        <v>885</v>
      </c>
      <c r="B1069" s="64" t="s">
        <v>1240</v>
      </c>
      <c r="C1069" s="60" t="s">
        <v>1130</v>
      </c>
      <c r="D1069" s="61">
        <f>'ZUN.POV.'!D1069-'ZUN.P.-UPR.'!D1069</f>
        <v>0</v>
      </c>
      <c r="E1069" s="62">
        <v>0</v>
      </c>
      <c r="F1069" s="61">
        <f>+E1069*$D1069</f>
        <v>0</v>
      </c>
    </row>
    <row r="1070" spans="1:6" ht="14.25">
      <c r="A1070" s="69"/>
      <c r="B1070" s="64"/>
      <c r="C1070" s="60"/>
      <c r="D1070" s="61"/>
      <c r="E1070" s="62"/>
      <c r="F1070" s="61"/>
    </row>
    <row r="1071" spans="1:6" ht="99.75">
      <c r="A1071" s="69" t="s">
        <v>886</v>
      </c>
      <c r="B1071" s="64" t="s">
        <v>1241</v>
      </c>
      <c r="C1071" s="60" t="s">
        <v>570</v>
      </c>
      <c r="D1071" s="61">
        <f>'ZUN.POV.'!D1071-'ZUN.P.-UPR.'!D1071</f>
        <v>0</v>
      </c>
      <c r="E1071" s="62">
        <v>0</v>
      </c>
      <c r="F1071" s="61">
        <f>+E1071*$D1071</f>
        <v>0</v>
      </c>
    </row>
    <row r="1072" spans="1:6" ht="14.25">
      <c r="A1072" s="69"/>
      <c r="B1072" s="64"/>
      <c r="C1072" s="60"/>
      <c r="D1072" s="61"/>
      <c r="E1072" s="62"/>
      <c r="F1072" s="61"/>
    </row>
    <row r="1073" spans="1:6" ht="128.25">
      <c r="A1073" s="69" t="s">
        <v>887</v>
      </c>
      <c r="B1073" s="76" t="s">
        <v>1242</v>
      </c>
      <c r="C1073" s="60" t="s">
        <v>570</v>
      </c>
      <c r="D1073" s="61">
        <f>'ZUN.POV.'!D1073-'ZUN.P.-UPR.'!D1073</f>
        <v>0</v>
      </c>
      <c r="E1073" s="62">
        <v>0</v>
      </c>
      <c r="F1073" s="61">
        <f>+E1073*$D1073</f>
        <v>0</v>
      </c>
    </row>
    <row r="1074" spans="1:6" ht="14.25">
      <c r="A1074" s="69"/>
      <c r="B1074" s="64"/>
      <c r="C1074" s="60"/>
      <c r="D1074" s="61"/>
      <c r="E1074" s="62"/>
      <c r="F1074" s="61"/>
    </row>
    <row r="1075" spans="1:6" ht="85.5">
      <c r="A1075" s="69" t="s">
        <v>888</v>
      </c>
      <c r="B1075" s="64" t="s">
        <v>633</v>
      </c>
      <c r="C1075" s="60"/>
      <c r="D1075" s="61">
        <f>'ZUN.POV.'!D1075-'ZUN.P.-UPR.'!D1075</f>
        <v>0</v>
      </c>
      <c r="E1075" s="62"/>
      <c r="F1075" s="61">
        <f>SUM(F1069:F1074)*D1075</f>
        <v>0</v>
      </c>
    </row>
    <row r="1076" spans="1:6" ht="15">
      <c r="A1076" s="69"/>
      <c r="B1076" s="74" t="s">
        <v>1244</v>
      </c>
      <c r="C1076" s="60"/>
      <c r="D1076" s="61"/>
      <c r="E1076" s="62"/>
      <c r="F1076" s="66">
        <f>SUM(F1069:F1075)</f>
        <v>0</v>
      </c>
    </row>
    <row r="1077" spans="1:6" ht="14.25">
      <c r="A1077" s="69"/>
      <c r="B1077" s="64"/>
      <c r="C1077" s="60"/>
      <c r="D1077" s="61"/>
      <c r="E1077" s="62"/>
      <c r="F1077" s="61"/>
    </row>
    <row r="1078" spans="1:6" ht="15">
      <c r="A1078" s="68" t="s">
        <v>878</v>
      </c>
      <c r="B1078" s="74" t="s">
        <v>1245</v>
      </c>
      <c r="C1078" s="60"/>
      <c r="D1078" s="61"/>
      <c r="E1078" s="62"/>
      <c r="F1078" s="61"/>
    </row>
    <row r="1079" spans="1:6" ht="57">
      <c r="A1079" s="69" t="s">
        <v>889</v>
      </c>
      <c r="B1079" s="64" t="s">
        <v>862</v>
      </c>
      <c r="C1079" s="60"/>
      <c r="D1079" s="61"/>
      <c r="E1079" s="62"/>
      <c r="F1079" s="61"/>
    </row>
    <row r="1080" spans="1:6" ht="16.5">
      <c r="A1080" s="69"/>
      <c r="B1080" s="64" t="s">
        <v>863</v>
      </c>
      <c r="C1080" s="60" t="s">
        <v>572</v>
      </c>
      <c r="D1080" s="61">
        <f>'ZUN.POV.'!D1080-'ZUN.P.-UPR.'!D1080</f>
        <v>0</v>
      </c>
      <c r="E1080" s="62">
        <v>0</v>
      </c>
      <c r="F1080" s="61">
        <f>+E1080*$D1080</f>
        <v>0</v>
      </c>
    </row>
    <row r="1081" spans="1:6" ht="16.5">
      <c r="A1081" s="69"/>
      <c r="B1081" s="64" t="s">
        <v>864</v>
      </c>
      <c r="C1081" s="60" t="s">
        <v>572</v>
      </c>
      <c r="D1081" s="61">
        <f>'ZUN.POV.'!D1081-'ZUN.P.-UPR.'!D1081</f>
        <v>0</v>
      </c>
      <c r="E1081" s="62">
        <v>0</v>
      </c>
      <c r="F1081" s="61">
        <f>+E1081*$D1081</f>
        <v>0</v>
      </c>
    </row>
    <row r="1082" spans="1:6" ht="14.25">
      <c r="A1082" s="69"/>
      <c r="B1082" s="64"/>
      <c r="C1082" s="60"/>
      <c r="D1082" s="61"/>
      <c r="E1082" s="62"/>
      <c r="F1082" s="61"/>
    </row>
    <row r="1083" spans="1:6" ht="57">
      <c r="A1083" s="69" t="s">
        <v>890</v>
      </c>
      <c r="B1083" s="64" t="s">
        <v>1252</v>
      </c>
      <c r="C1083" s="60" t="s">
        <v>570</v>
      </c>
      <c r="D1083" s="61">
        <f>'ZUN.POV.'!D1083-'ZUN.P.-UPR.'!D1083</f>
        <v>0</v>
      </c>
      <c r="E1083" s="62">
        <v>0</v>
      </c>
      <c r="F1083" s="61">
        <f>+E1083*$D1083</f>
        <v>0</v>
      </c>
    </row>
    <row r="1084" spans="1:6" ht="14.25">
      <c r="A1084" s="69"/>
      <c r="B1084" s="64"/>
      <c r="C1084" s="60"/>
      <c r="D1084" s="61"/>
      <c r="E1084" s="62"/>
      <c r="F1084" s="61"/>
    </row>
    <row r="1085" spans="1:6" ht="99.75">
      <c r="A1085" s="69" t="s">
        <v>891</v>
      </c>
      <c r="B1085" s="64" t="s">
        <v>865</v>
      </c>
      <c r="C1085" s="60" t="s">
        <v>572</v>
      </c>
      <c r="D1085" s="61">
        <f>'ZUN.POV.'!D1085-'ZUN.P.-UPR.'!D1085</f>
        <v>0</v>
      </c>
      <c r="E1085" s="62">
        <v>0</v>
      </c>
      <c r="F1085" s="61">
        <f>+E1085*$D1085</f>
        <v>0</v>
      </c>
    </row>
    <row r="1086" spans="1:6" ht="14.25">
      <c r="A1086" s="69"/>
      <c r="B1086" s="64"/>
      <c r="C1086" s="60"/>
      <c r="D1086" s="61"/>
      <c r="E1086" s="62"/>
      <c r="F1086" s="61"/>
    </row>
    <row r="1087" spans="1:6" ht="85.5">
      <c r="A1087" s="69" t="s">
        <v>892</v>
      </c>
      <c r="B1087" s="64" t="s">
        <v>1254</v>
      </c>
      <c r="C1087" s="60" t="s">
        <v>572</v>
      </c>
      <c r="D1087" s="61">
        <f>'ZUN.POV.'!D1087-'ZUN.P.-UPR.'!D1087</f>
        <v>0</v>
      </c>
      <c r="E1087" s="62">
        <v>0</v>
      </c>
      <c r="F1087" s="61">
        <f>+E1087*$D1087</f>
        <v>0</v>
      </c>
    </row>
    <row r="1088" spans="1:6" ht="14.25">
      <c r="A1088" s="69"/>
      <c r="B1088" s="64"/>
      <c r="C1088" s="60"/>
      <c r="D1088" s="61"/>
      <c r="E1088" s="62"/>
      <c r="F1088" s="61"/>
    </row>
    <row r="1089" spans="1:6" ht="71.25">
      <c r="A1089" s="69" t="s">
        <v>893</v>
      </c>
      <c r="B1089" s="64" t="s">
        <v>866</v>
      </c>
      <c r="C1089" s="60" t="s">
        <v>570</v>
      </c>
      <c r="D1089" s="61">
        <f>'ZUN.POV.'!D1089-'ZUN.P.-UPR.'!D1089</f>
        <v>0</v>
      </c>
      <c r="E1089" s="62">
        <v>0</v>
      </c>
      <c r="F1089" s="61">
        <f>+E1089*$D1089</f>
        <v>0</v>
      </c>
    </row>
    <row r="1090" spans="1:6" ht="14.25">
      <c r="A1090" s="69"/>
      <c r="B1090" s="64"/>
      <c r="C1090" s="60"/>
      <c r="D1090" s="61"/>
      <c r="E1090" s="62"/>
      <c r="F1090" s="61"/>
    </row>
    <row r="1091" spans="1:6" ht="128.25">
      <c r="A1091" s="69" t="s">
        <v>894</v>
      </c>
      <c r="B1091" s="65" t="s">
        <v>867</v>
      </c>
      <c r="C1091" s="60" t="s">
        <v>572</v>
      </c>
      <c r="D1091" s="61">
        <f>'ZUN.POV.'!D1091-'ZUN.P.-UPR.'!D1091</f>
        <v>0</v>
      </c>
      <c r="E1091" s="62">
        <v>0</v>
      </c>
      <c r="F1091" s="61">
        <f>+E1091*$D1091</f>
        <v>0</v>
      </c>
    </row>
    <row r="1092" spans="1:6" ht="14.25">
      <c r="A1092" s="69"/>
      <c r="B1092" s="64"/>
      <c r="C1092" s="60"/>
      <c r="D1092" s="61"/>
      <c r="E1092" s="62"/>
      <c r="F1092" s="61"/>
    </row>
    <row r="1093" spans="1:6" ht="42.75">
      <c r="A1093" s="69" t="s">
        <v>895</v>
      </c>
      <c r="B1093" s="64" t="s">
        <v>868</v>
      </c>
      <c r="C1093" s="60" t="s">
        <v>570</v>
      </c>
      <c r="D1093" s="61">
        <f>'ZUN.POV.'!D1093-'ZUN.P.-UPR.'!D1093</f>
        <v>0</v>
      </c>
      <c r="E1093" s="62">
        <v>0</v>
      </c>
      <c r="F1093" s="61">
        <f>+E1093*$D1093</f>
        <v>0</v>
      </c>
    </row>
    <row r="1094" spans="1:6" ht="14.25">
      <c r="A1094" s="69"/>
      <c r="B1094" s="64"/>
      <c r="C1094" s="60"/>
      <c r="D1094" s="61"/>
      <c r="E1094" s="62"/>
      <c r="F1094" s="61"/>
    </row>
    <row r="1095" spans="1:6" ht="42.75">
      <c r="A1095" s="69" t="s">
        <v>896</v>
      </c>
      <c r="B1095" s="64" t="s">
        <v>869</v>
      </c>
      <c r="C1095" s="60" t="s">
        <v>572</v>
      </c>
      <c r="D1095" s="61">
        <f>'ZUN.POV.'!D1095-'ZUN.P.-UPR.'!D1095</f>
        <v>0</v>
      </c>
      <c r="E1095" s="62">
        <v>0</v>
      </c>
      <c r="F1095" s="61">
        <f>+E1095*$D1095</f>
        <v>0</v>
      </c>
    </row>
    <row r="1096" spans="1:6" ht="15">
      <c r="A1096" s="69"/>
      <c r="B1096" s="74" t="s">
        <v>1256</v>
      </c>
      <c r="C1096" s="60"/>
      <c r="D1096" s="61"/>
      <c r="E1096" s="62"/>
      <c r="F1096" s="66">
        <f>SUM(F1080:F1095)</f>
        <v>0</v>
      </c>
    </row>
    <row r="1097" spans="1:6" ht="14.25">
      <c r="A1097" s="69"/>
      <c r="B1097" s="64"/>
      <c r="C1097" s="60"/>
      <c r="D1097" s="61"/>
      <c r="E1097" s="62"/>
      <c r="F1097" s="61"/>
    </row>
    <row r="1098" spans="1:6" ht="15">
      <c r="A1098" s="68" t="s">
        <v>879</v>
      </c>
      <c r="B1098" s="74" t="s">
        <v>861</v>
      </c>
      <c r="C1098" s="60"/>
      <c r="D1098" s="61"/>
      <c r="E1098" s="62"/>
      <c r="F1098" s="61"/>
    </row>
    <row r="1099" spans="1:6" ht="14.25">
      <c r="A1099" s="69"/>
      <c r="B1099" s="64"/>
      <c r="C1099" s="60"/>
      <c r="D1099" s="61"/>
      <c r="E1099" s="62"/>
      <c r="F1099" s="61"/>
    </row>
    <row r="1100" spans="1:6" ht="28.5">
      <c r="A1100" s="69" t="s">
        <v>897</v>
      </c>
      <c r="B1100" s="64" t="s">
        <v>870</v>
      </c>
      <c r="C1100" s="60" t="s">
        <v>1130</v>
      </c>
      <c r="D1100" s="61">
        <f>'ZUN.POV.'!D1100-'ZUN.P.-UPR.'!D1100</f>
        <v>0</v>
      </c>
      <c r="E1100" s="62">
        <v>0</v>
      </c>
      <c r="F1100" s="61">
        <f>+E1100*$D1100</f>
        <v>0</v>
      </c>
    </row>
    <row r="1101" spans="1:6" ht="14.25">
      <c r="A1101" s="69"/>
      <c r="B1101" s="64"/>
      <c r="C1101" s="60"/>
      <c r="D1101" s="61"/>
      <c r="E1101" s="62"/>
      <c r="F1101" s="61"/>
    </row>
    <row r="1102" spans="1:6" ht="42.75">
      <c r="A1102" s="69" t="s">
        <v>898</v>
      </c>
      <c r="B1102" s="64" t="s">
        <v>871</v>
      </c>
      <c r="C1102" s="60" t="s">
        <v>570</v>
      </c>
      <c r="D1102" s="61">
        <f>'ZUN.POV.'!D1102-'ZUN.P.-UPR.'!D1102</f>
        <v>0</v>
      </c>
      <c r="E1102" s="62">
        <v>0</v>
      </c>
      <c r="F1102" s="61">
        <f>+E1102*$D1102</f>
        <v>0</v>
      </c>
    </row>
    <row r="1103" spans="1:6" ht="14.25">
      <c r="A1103" s="69"/>
      <c r="B1103" s="64"/>
      <c r="C1103" s="60"/>
      <c r="D1103" s="61"/>
      <c r="E1103" s="62"/>
      <c r="F1103" s="61"/>
    </row>
    <row r="1104" spans="1:6" ht="42.75">
      <c r="A1104" s="69" t="s">
        <v>899</v>
      </c>
      <c r="B1104" s="65" t="s">
        <v>872</v>
      </c>
      <c r="C1104" s="60" t="s">
        <v>570</v>
      </c>
      <c r="D1104" s="61">
        <f>'ZUN.POV.'!D1104-'ZUN.P.-UPR.'!D1104</f>
        <v>0</v>
      </c>
      <c r="E1104" s="62">
        <v>0</v>
      </c>
      <c r="F1104" s="61">
        <f>+E1104*$D1104</f>
        <v>0</v>
      </c>
    </row>
    <row r="1105" spans="1:6" ht="14.25">
      <c r="A1105" s="69"/>
      <c r="B1105" s="64"/>
      <c r="C1105" s="60"/>
      <c r="D1105" s="61"/>
      <c r="E1105" s="62"/>
      <c r="F1105" s="61"/>
    </row>
    <row r="1106" spans="1:6" ht="42.75">
      <c r="A1106" s="69" t="s">
        <v>892</v>
      </c>
      <c r="B1106" s="64" t="s">
        <v>873</v>
      </c>
      <c r="C1106" s="60" t="s">
        <v>570</v>
      </c>
      <c r="D1106" s="61">
        <f>'ZUN.POV.'!D1106-'ZUN.P.-UPR.'!D1106</f>
        <v>0</v>
      </c>
      <c r="E1106" s="62">
        <v>0</v>
      </c>
      <c r="F1106" s="61">
        <f>+E1106*$D1106</f>
        <v>0</v>
      </c>
    </row>
    <row r="1107" spans="1:6" ht="15">
      <c r="A1107" s="69"/>
      <c r="B1107" s="74" t="s">
        <v>874</v>
      </c>
      <c r="C1107" s="60"/>
      <c r="D1107" s="61"/>
      <c r="E1107" s="62"/>
      <c r="F1107" s="66">
        <f>SUM(F1099:F1106)</f>
        <v>0</v>
      </c>
    </row>
  </sheetData>
  <sheetProtection password="CBB9" sheet="1" objects="1" scenarios="1"/>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F840"/>
  <sheetViews>
    <sheetView view="pageLayout" zoomScale="0" zoomScalePageLayoutView="0" workbookViewId="0" topLeftCell="A1">
      <selection activeCell="K16" sqref="K16"/>
    </sheetView>
  </sheetViews>
  <sheetFormatPr defaultColWidth="9.00390625" defaultRowHeight="12.75"/>
  <cols>
    <col min="2" max="2" width="39.625" style="0" customWidth="1"/>
    <col min="3" max="3" width="7.00390625" style="158" customWidth="1"/>
    <col min="4" max="4" width="9.125" style="158" customWidth="1"/>
    <col min="5" max="5" width="13.00390625" style="220" customWidth="1"/>
    <col min="6" max="6" width="14.375" style="220" customWidth="1"/>
  </cols>
  <sheetData>
    <row r="1" spans="1:6" ht="20.25">
      <c r="A1" s="21">
        <v>2</v>
      </c>
      <c r="B1" s="21" t="s">
        <v>1205</v>
      </c>
      <c r="C1" s="9"/>
      <c r="D1" s="2"/>
      <c r="E1" s="197"/>
      <c r="F1" s="216"/>
    </row>
    <row r="2" spans="1:6" ht="12.75">
      <c r="A2" s="3"/>
      <c r="B2" s="4"/>
      <c r="C2" s="5"/>
      <c r="D2" s="6"/>
      <c r="E2" s="198"/>
      <c r="F2" s="217"/>
    </row>
    <row r="3" spans="1:6" ht="15">
      <c r="A3" s="10">
        <v>1</v>
      </c>
      <c r="B3" s="92" t="s">
        <v>902</v>
      </c>
      <c r="C3" s="5"/>
      <c r="D3" s="6"/>
      <c r="E3" s="198"/>
      <c r="F3" s="218">
        <f>F27</f>
        <v>0</v>
      </c>
    </row>
    <row r="4" spans="1:6" ht="15">
      <c r="A4" s="10">
        <v>2</v>
      </c>
      <c r="B4" s="92" t="s">
        <v>903</v>
      </c>
      <c r="C4" s="5"/>
      <c r="D4" s="6"/>
      <c r="E4" s="198"/>
      <c r="F4" s="218">
        <f>F106</f>
        <v>0</v>
      </c>
    </row>
    <row r="5" spans="1:6" ht="15">
      <c r="A5" s="10">
        <v>3</v>
      </c>
      <c r="B5" s="92" t="s">
        <v>904</v>
      </c>
      <c r="C5" s="5"/>
      <c r="D5" s="6"/>
      <c r="E5" s="198"/>
      <c r="F5" s="218">
        <f>F179</f>
        <v>0</v>
      </c>
    </row>
    <row r="6" spans="1:6" ht="15">
      <c r="A6" s="10">
        <v>4</v>
      </c>
      <c r="B6" s="92" t="s">
        <v>905</v>
      </c>
      <c r="C6" s="5"/>
      <c r="D6" s="6"/>
      <c r="E6" s="198"/>
      <c r="F6" s="218">
        <f>F277</f>
        <v>0</v>
      </c>
    </row>
    <row r="7" spans="1:6" ht="15">
      <c r="A7" s="10">
        <v>5</v>
      </c>
      <c r="B7" s="92" t="s">
        <v>906</v>
      </c>
      <c r="C7" s="5"/>
      <c r="D7" s="6"/>
      <c r="E7" s="198"/>
      <c r="F7" s="218">
        <f>F344</f>
        <v>0</v>
      </c>
    </row>
    <row r="8" spans="1:6" ht="15">
      <c r="A8" s="10">
        <v>6</v>
      </c>
      <c r="B8" s="92" t="s">
        <v>907</v>
      </c>
      <c r="C8" s="5"/>
      <c r="D8" s="6"/>
      <c r="E8" s="198"/>
      <c r="F8" s="218">
        <f>F411</f>
        <v>0</v>
      </c>
    </row>
    <row r="9" spans="1:6" ht="15">
      <c r="A9" s="10">
        <v>7</v>
      </c>
      <c r="B9" s="92" t="s">
        <v>908</v>
      </c>
      <c r="C9" s="5"/>
      <c r="D9" s="6"/>
      <c r="E9" s="198"/>
      <c r="F9" s="218">
        <f>F478</f>
        <v>0</v>
      </c>
    </row>
    <row r="10" spans="1:6" ht="15">
      <c r="A10" s="10">
        <v>8</v>
      </c>
      <c r="B10" s="92" t="s">
        <v>909</v>
      </c>
      <c r="C10" s="12"/>
      <c r="D10" s="42"/>
      <c r="E10" s="199"/>
      <c r="F10" s="218">
        <f>F545</f>
        <v>0</v>
      </c>
    </row>
    <row r="11" spans="1:6" ht="15">
      <c r="A11" s="10">
        <v>9</v>
      </c>
      <c r="B11" s="92" t="s">
        <v>910</v>
      </c>
      <c r="C11" s="12"/>
      <c r="D11" s="42"/>
      <c r="E11" s="199"/>
      <c r="F11" s="218">
        <f>F643</f>
        <v>0</v>
      </c>
    </row>
    <row r="12" spans="1:6" ht="15">
      <c r="A12" s="10">
        <v>10</v>
      </c>
      <c r="B12" s="92" t="s">
        <v>911</v>
      </c>
      <c r="C12" s="12"/>
      <c r="D12" s="42"/>
      <c r="E12" s="199"/>
      <c r="F12" s="218">
        <f>F712</f>
        <v>0</v>
      </c>
    </row>
    <row r="13" spans="1:6" ht="15">
      <c r="A13" s="10">
        <v>11</v>
      </c>
      <c r="B13" s="92" t="s">
        <v>912</v>
      </c>
      <c r="C13" s="12"/>
      <c r="D13" s="42"/>
      <c r="E13" s="199"/>
      <c r="F13" s="218">
        <f>F782</f>
        <v>0</v>
      </c>
    </row>
    <row r="14" spans="1:6" ht="15">
      <c r="A14" s="10"/>
      <c r="B14" s="92" t="s">
        <v>900</v>
      </c>
      <c r="C14" s="12"/>
      <c r="D14" s="42"/>
      <c r="E14" s="199"/>
      <c r="F14" s="218">
        <f>(F3+F4+F5+F6+F7+F8+F9+F10+F11+F12+F13)*0.1</f>
        <v>0</v>
      </c>
    </row>
    <row r="15" spans="1:6" ht="15">
      <c r="A15" s="10"/>
      <c r="B15" s="11"/>
      <c r="C15" s="12"/>
      <c r="D15" s="42"/>
      <c r="E15" s="199"/>
      <c r="F15" s="218"/>
    </row>
    <row r="16" spans="1:6" ht="15.75">
      <c r="A16" s="10"/>
      <c r="B16" s="15" t="s">
        <v>901</v>
      </c>
      <c r="C16" s="13"/>
      <c r="D16" s="14"/>
      <c r="E16" s="200"/>
      <c r="F16" s="219">
        <f>SUM(F3:F15)</f>
        <v>0</v>
      </c>
    </row>
    <row r="19" spans="1:2" ht="15.75">
      <c r="A19" s="103">
        <v>1</v>
      </c>
      <c r="B19" s="103" t="s">
        <v>902</v>
      </c>
    </row>
    <row r="21" spans="1:6" ht="15">
      <c r="A21" s="122" t="s">
        <v>226</v>
      </c>
      <c r="B21" s="57" t="s">
        <v>913</v>
      </c>
      <c r="C21" s="125"/>
      <c r="D21" s="125"/>
      <c r="E21" s="222"/>
      <c r="F21" s="207">
        <f>+F41</f>
        <v>0</v>
      </c>
    </row>
    <row r="22" spans="1:6" ht="15">
      <c r="A22" s="122" t="s">
        <v>228</v>
      </c>
      <c r="B22" s="57" t="s">
        <v>1226</v>
      </c>
      <c r="C22" s="125"/>
      <c r="D22" s="125"/>
      <c r="E22" s="222"/>
      <c r="F22" s="207">
        <f>F47</f>
        <v>0</v>
      </c>
    </row>
    <row r="23" spans="1:6" ht="15">
      <c r="A23" s="122" t="s">
        <v>229</v>
      </c>
      <c r="B23" s="57" t="s">
        <v>914</v>
      </c>
      <c r="C23" s="125"/>
      <c r="D23" s="125"/>
      <c r="E23" s="222"/>
      <c r="F23" s="207">
        <f>+F65</f>
        <v>0</v>
      </c>
    </row>
    <row r="24" spans="1:6" ht="16.5" customHeight="1">
      <c r="A24" s="122" t="s">
        <v>234</v>
      </c>
      <c r="B24" s="57" t="s">
        <v>915</v>
      </c>
      <c r="C24" s="125"/>
      <c r="D24" s="125"/>
      <c r="E24" s="222"/>
      <c r="F24" s="207">
        <f>+F82</f>
        <v>0</v>
      </c>
    </row>
    <row r="25" spans="1:6" ht="15">
      <c r="A25" s="122" t="s">
        <v>235</v>
      </c>
      <c r="B25" s="57" t="s">
        <v>861</v>
      </c>
      <c r="C25" s="125"/>
      <c r="D25" s="125"/>
      <c r="E25" s="222"/>
      <c r="F25" s="207">
        <f>+F96</f>
        <v>0</v>
      </c>
    </row>
    <row r="26" spans="1:6" ht="15">
      <c r="A26" s="122"/>
      <c r="B26" s="57"/>
      <c r="C26" s="125"/>
      <c r="D26" s="125"/>
      <c r="E26" s="222"/>
      <c r="F26" s="207"/>
    </row>
    <row r="27" spans="1:6" ht="15">
      <c r="A27" s="122"/>
      <c r="B27" s="57" t="s">
        <v>947</v>
      </c>
      <c r="C27" s="125"/>
      <c r="D27" s="125"/>
      <c r="E27" s="222"/>
      <c r="F27" s="207">
        <f>SUM(F21:F25)</f>
        <v>0</v>
      </c>
    </row>
    <row r="28" spans="1:6" ht="14.25">
      <c r="A28" s="121"/>
      <c r="B28" s="67"/>
      <c r="C28" s="124"/>
      <c r="D28" s="124"/>
      <c r="E28" s="223"/>
      <c r="F28" s="205"/>
    </row>
    <row r="29" spans="1:6" ht="15">
      <c r="A29" s="126" t="s">
        <v>226</v>
      </c>
      <c r="B29" s="57" t="s">
        <v>1225</v>
      </c>
      <c r="C29" s="72"/>
      <c r="D29" s="73"/>
      <c r="E29" s="224"/>
      <c r="F29" s="205"/>
    </row>
    <row r="30" spans="1:6" ht="14.25">
      <c r="A30" s="127"/>
      <c r="B30" s="67"/>
      <c r="C30" s="72"/>
      <c r="D30" s="73"/>
      <c r="E30" s="224"/>
      <c r="F30" s="205"/>
    </row>
    <row r="31" spans="1:6" ht="28.5">
      <c r="A31" s="127" t="s">
        <v>237</v>
      </c>
      <c r="B31" s="67" t="s">
        <v>916</v>
      </c>
      <c r="C31" s="72" t="s">
        <v>1130</v>
      </c>
      <c r="D31" s="73">
        <v>139</v>
      </c>
      <c r="E31" s="225">
        <v>0</v>
      </c>
      <c r="F31" s="205">
        <f>+D31*E31</f>
        <v>0</v>
      </c>
    </row>
    <row r="32" spans="1:6" ht="14.25">
      <c r="A32" s="127"/>
      <c r="B32" s="123"/>
      <c r="C32" s="72"/>
      <c r="D32" s="73"/>
      <c r="E32" s="225"/>
      <c r="F32" s="205"/>
    </row>
    <row r="33" spans="1:6" ht="42.75">
      <c r="A33" s="127" t="s">
        <v>238</v>
      </c>
      <c r="B33" s="64" t="s">
        <v>917</v>
      </c>
      <c r="C33" s="72" t="s">
        <v>224</v>
      </c>
      <c r="D33" s="73">
        <v>11</v>
      </c>
      <c r="E33" s="225">
        <v>0</v>
      </c>
      <c r="F33" s="205">
        <f>+D33*E33</f>
        <v>0</v>
      </c>
    </row>
    <row r="34" spans="1:6" ht="14.25">
      <c r="A34" s="127"/>
      <c r="B34" s="67"/>
      <c r="C34" s="72"/>
      <c r="D34" s="73"/>
      <c r="E34" s="225"/>
      <c r="F34" s="205"/>
    </row>
    <row r="35" spans="1:6" ht="85.5">
      <c r="A35" s="127" t="s">
        <v>239</v>
      </c>
      <c r="B35" s="67" t="s">
        <v>918</v>
      </c>
      <c r="C35" s="72" t="s">
        <v>225</v>
      </c>
      <c r="D35" s="73">
        <v>1</v>
      </c>
      <c r="E35" s="225">
        <v>0</v>
      </c>
      <c r="F35" s="205">
        <f>+D35*E35</f>
        <v>0</v>
      </c>
    </row>
    <row r="36" spans="1:6" ht="14.25">
      <c r="A36" s="127"/>
      <c r="B36" s="67"/>
      <c r="C36" s="72"/>
      <c r="D36" s="73"/>
      <c r="E36" s="225"/>
      <c r="F36" s="205"/>
    </row>
    <row r="37" spans="1:6" ht="199.5">
      <c r="A37" s="127" t="s">
        <v>240</v>
      </c>
      <c r="B37" s="128" t="s">
        <v>919</v>
      </c>
      <c r="C37" s="72" t="s">
        <v>225</v>
      </c>
      <c r="D37" s="73">
        <v>1</v>
      </c>
      <c r="E37" s="225">
        <v>0</v>
      </c>
      <c r="F37" s="205">
        <f>+D37*E37</f>
        <v>0</v>
      </c>
    </row>
    <row r="38" spans="1:6" ht="14.25">
      <c r="A38" s="127"/>
      <c r="B38" s="67"/>
      <c r="C38" s="72"/>
      <c r="D38" s="73"/>
      <c r="E38" s="225"/>
      <c r="F38" s="205"/>
    </row>
    <row r="39" spans="1:6" ht="57">
      <c r="A39" s="127" t="s">
        <v>241</v>
      </c>
      <c r="B39" s="67" t="s">
        <v>920</v>
      </c>
      <c r="C39" s="72" t="s">
        <v>225</v>
      </c>
      <c r="D39" s="73">
        <v>0.06</v>
      </c>
      <c r="E39" s="225">
        <v>0</v>
      </c>
      <c r="F39" s="205">
        <f>+D39*E39</f>
        <v>0</v>
      </c>
    </row>
    <row r="40" spans="1:6" ht="14.25">
      <c r="A40" s="127"/>
      <c r="B40" s="67"/>
      <c r="C40" s="72"/>
      <c r="D40" s="73"/>
      <c r="E40" s="225"/>
      <c r="F40" s="205"/>
    </row>
    <row r="41" spans="1:6" ht="15">
      <c r="A41" s="127"/>
      <c r="B41" s="57" t="s">
        <v>921</v>
      </c>
      <c r="C41" s="72"/>
      <c r="D41" s="73"/>
      <c r="E41" s="224"/>
      <c r="F41" s="207">
        <f>SUM(F31:F40)</f>
        <v>0</v>
      </c>
    </row>
    <row r="42" spans="1:6" ht="15">
      <c r="A42" s="127"/>
      <c r="B42" s="57"/>
      <c r="C42" s="72"/>
      <c r="D42" s="73"/>
      <c r="E42" s="224"/>
      <c r="F42" s="207"/>
    </row>
    <row r="43" spans="1:6" ht="15">
      <c r="A43" s="126" t="s">
        <v>228</v>
      </c>
      <c r="B43" s="57" t="s">
        <v>1226</v>
      </c>
      <c r="C43" s="72"/>
      <c r="D43" s="73"/>
      <c r="E43" s="224"/>
      <c r="F43" s="207"/>
    </row>
    <row r="44" spans="1:6" ht="15">
      <c r="A44" s="127"/>
      <c r="B44" s="57"/>
      <c r="C44" s="72"/>
      <c r="D44" s="73"/>
      <c r="E44" s="224"/>
      <c r="F44" s="207"/>
    </row>
    <row r="45" spans="1:6" ht="114">
      <c r="A45" s="127" t="s">
        <v>246</v>
      </c>
      <c r="B45" s="128" t="s">
        <v>922</v>
      </c>
      <c r="C45" s="72" t="s">
        <v>224</v>
      </c>
      <c r="D45" s="73">
        <v>12</v>
      </c>
      <c r="E45" s="225">
        <v>0</v>
      </c>
      <c r="F45" s="205">
        <f>E45*D45</f>
        <v>0</v>
      </c>
    </row>
    <row r="46" spans="1:6" ht="15">
      <c r="A46" s="127"/>
      <c r="B46" s="67"/>
      <c r="C46" s="72"/>
      <c r="D46" s="73"/>
      <c r="E46" s="224"/>
      <c r="F46" s="207"/>
    </row>
    <row r="47" spans="1:6" ht="15">
      <c r="A47" s="127"/>
      <c r="B47" s="57" t="s">
        <v>923</v>
      </c>
      <c r="C47" s="72"/>
      <c r="D47" s="73"/>
      <c r="E47" s="224"/>
      <c r="F47" s="207">
        <f>SUM(F45:F46)</f>
        <v>0</v>
      </c>
    </row>
    <row r="48" spans="1:6" ht="15">
      <c r="A48" s="127"/>
      <c r="B48" s="57"/>
      <c r="C48" s="72"/>
      <c r="D48" s="73"/>
      <c r="E48" s="224"/>
      <c r="F48" s="207"/>
    </row>
    <row r="49" spans="1:6" ht="15">
      <c r="A49" s="126" t="s">
        <v>229</v>
      </c>
      <c r="B49" s="57" t="s">
        <v>1245</v>
      </c>
      <c r="C49" s="72"/>
      <c r="D49" s="73"/>
      <c r="E49" s="224"/>
      <c r="F49" s="205"/>
    </row>
    <row r="50" spans="1:6" ht="14.25">
      <c r="A50" s="127"/>
      <c r="B50" s="67"/>
      <c r="C50" s="72"/>
      <c r="D50" s="73"/>
      <c r="E50" s="224"/>
      <c r="F50" s="205"/>
    </row>
    <row r="51" spans="1:6" ht="99.75">
      <c r="A51" s="127" t="s">
        <v>259</v>
      </c>
      <c r="B51" s="64" t="s">
        <v>924</v>
      </c>
      <c r="C51" s="72"/>
      <c r="D51" s="73"/>
      <c r="E51" s="225"/>
      <c r="F51" s="205"/>
    </row>
    <row r="52" spans="1:6" ht="57">
      <c r="A52" s="127"/>
      <c r="B52" s="67" t="s">
        <v>925</v>
      </c>
      <c r="C52" s="72"/>
      <c r="D52" s="73"/>
      <c r="E52" s="225"/>
      <c r="F52" s="205"/>
    </row>
    <row r="53" spans="1:6" ht="16.5">
      <c r="A53" s="127"/>
      <c r="B53" s="67" t="s">
        <v>926</v>
      </c>
      <c r="C53" s="72" t="s">
        <v>572</v>
      </c>
      <c r="D53" s="73">
        <v>68.6</v>
      </c>
      <c r="E53" s="225">
        <v>0</v>
      </c>
      <c r="F53" s="205">
        <f>E53*D53</f>
        <v>0</v>
      </c>
    </row>
    <row r="54" spans="1:6" ht="14.25">
      <c r="A54" s="127"/>
      <c r="B54" s="67"/>
      <c r="C54" s="72"/>
      <c r="D54" s="73"/>
      <c r="E54" s="225"/>
      <c r="F54" s="205"/>
    </row>
    <row r="55" spans="1:6" ht="16.5">
      <c r="A55" s="127"/>
      <c r="B55" s="67" t="s">
        <v>927</v>
      </c>
      <c r="C55" s="72" t="s">
        <v>572</v>
      </c>
      <c r="D55" s="73">
        <v>29.400000000000006</v>
      </c>
      <c r="E55" s="225">
        <v>0</v>
      </c>
      <c r="F55" s="205">
        <f>E55*D55</f>
        <v>0</v>
      </c>
    </row>
    <row r="56" spans="1:6" ht="14.25">
      <c r="A56" s="127"/>
      <c r="B56" s="67"/>
      <c r="C56" s="72"/>
      <c r="D56" s="73"/>
      <c r="E56" s="225"/>
      <c r="F56" s="205"/>
    </row>
    <row r="57" spans="1:6" ht="28.5">
      <c r="A57" s="127" t="s">
        <v>260</v>
      </c>
      <c r="B57" s="67" t="s">
        <v>928</v>
      </c>
      <c r="C57" s="72" t="s">
        <v>570</v>
      </c>
      <c r="D57" s="73">
        <v>91</v>
      </c>
      <c r="E57" s="225">
        <v>0</v>
      </c>
      <c r="F57" s="205">
        <f>E57*D57</f>
        <v>0</v>
      </c>
    </row>
    <row r="58" spans="1:6" ht="14.25">
      <c r="A58" s="127"/>
      <c r="B58" s="67"/>
      <c r="C58" s="72"/>
      <c r="D58" s="73"/>
      <c r="E58" s="225"/>
      <c r="F58" s="205"/>
    </row>
    <row r="59" spans="1:6" ht="71.25">
      <c r="A59" s="127" t="s">
        <v>261</v>
      </c>
      <c r="B59" s="67" t="s">
        <v>929</v>
      </c>
      <c r="C59" s="72" t="s">
        <v>572</v>
      </c>
      <c r="D59" s="73">
        <v>53</v>
      </c>
      <c r="E59" s="225">
        <v>0</v>
      </c>
      <c r="F59" s="205">
        <f>E59*D59</f>
        <v>0</v>
      </c>
    </row>
    <row r="60" spans="1:6" ht="14.25">
      <c r="A60" s="127"/>
      <c r="B60" s="67"/>
      <c r="C60" s="72"/>
      <c r="D60" s="73"/>
      <c r="E60" s="225"/>
      <c r="F60" s="205"/>
    </row>
    <row r="61" spans="1:6" ht="85.5">
      <c r="A61" s="127" t="s">
        <v>262</v>
      </c>
      <c r="B61" s="64" t="s">
        <v>930</v>
      </c>
      <c r="C61" s="72" t="s">
        <v>572</v>
      </c>
      <c r="D61" s="73">
        <v>9</v>
      </c>
      <c r="E61" s="225">
        <v>0</v>
      </c>
      <c r="F61" s="205">
        <f>+D61*E61</f>
        <v>0</v>
      </c>
    </row>
    <row r="62" spans="1:6" ht="14.25">
      <c r="A62" s="127"/>
      <c r="B62" s="67"/>
      <c r="C62" s="72"/>
      <c r="D62" s="73"/>
      <c r="E62" s="225"/>
      <c r="F62" s="205"/>
    </row>
    <row r="63" spans="1:6" ht="85.5">
      <c r="A63" s="127" t="s">
        <v>263</v>
      </c>
      <c r="B63" s="64" t="s">
        <v>931</v>
      </c>
      <c r="C63" s="72" t="s">
        <v>572</v>
      </c>
      <c r="D63" s="73">
        <v>11.5</v>
      </c>
      <c r="E63" s="225">
        <v>0</v>
      </c>
      <c r="F63" s="205">
        <f>+D63*E63</f>
        <v>0</v>
      </c>
    </row>
    <row r="64" spans="1:6" ht="14.25">
      <c r="A64" s="127"/>
      <c r="B64" s="76"/>
      <c r="C64" s="72"/>
      <c r="D64" s="73"/>
      <c r="E64" s="225"/>
      <c r="F64" s="205"/>
    </row>
    <row r="65" spans="1:6" ht="15">
      <c r="A65" s="127"/>
      <c r="B65" s="57" t="s">
        <v>932</v>
      </c>
      <c r="C65" s="72"/>
      <c r="D65" s="73"/>
      <c r="E65" s="224"/>
      <c r="F65" s="207">
        <f>SUM(F51:F64)</f>
        <v>0</v>
      </c>
    </row>
    <row r="66" spans="1:6" ht="14.25">
      <c r="A66" s="127"/>
      <c r="B66" s="67"/>
      <c r="C66" s="72"/>
      <c r="D66" s="73"/>
      <c r="E66" s="224"/>
      <c r="F66" s="205"/>
    </row>
    <row r="67" spans="1:6" ht="15">
      <c r="A67" s="126" t="s">
        <v>234</v>
      </c>
      <c r="B67" s="57" t="s">
        <v>915</v>
      </c>
      <c r="C67" s="72"/>
      <c r="D67" s="73"/>
      <c r="E67" s="224"/>
      <c r="F67" s="205"/>
    </row>
    <row r="68" spans="1:6" ht="15">
      <c r="A68" s="126"/>
      <c r="B68" s="57"/>
      <c r="C68" s="72"/>
      <c r="D68" s="73"/>
      <c r="E68" s="224"/>
      <c r="F68" s="205"/>
    </row>
    <row r="69" spans="1:6" ht="99.75">
      <c r="A69" s="127" t="s">
        <v>275</v>
      </c>
      <c r="B69" s="64" t="s">
        <v>933</v>
      </c>
      <c r="C69" s="72" t="s">
        <v>1130</v>
      </c>
      <c r="D69" s="73">
        <v>3.74</v>
      </c>
      <c r="E69" s="225">
        <v>0</v>
      </c>
      <c r="F69" s="205">
        <f>+D69*E69</f>
        <v>0</v>
      </c>
    </row>
    <row r="70" spans="1:6" ht="14.25">
      <c r="A70" s="127"/>
      <c r="B70" s="67"/>
      <c r="C70" s="72"/>
      <c r="D70" s="73"/>
      <c r="E70" s="225"/>
      <c r="F70" s="205"/>
    </row>
    <row r="71" spans="1:6" ht="85.5">
      <c r="A71" s="127" t="s">
        <v>276</v>
      </c>
      <c r="B71" s="64" t="s">
        <v>934</v>
      </c>
      <c r="C71" s="72" t="s">
        <v>1130</v>
      </c>
      <c r="D71" s="73">
        <v>135.24</v>
      </c>
      <c r="E71" s="225">
        <v>0</v>
      </c>
      <c r="F71" s="205">
        <f>+D71*E71</f>
        <v>0</v>
      </c>
    </row>
    <row r="72" spans="1:6" ht="14.25">
      <c r="A72" s="127"/>
      <c r="B72" s="67"/>
      <c r="C72" s="72"/>
      <c r="D72" s="73"/>
      <c r="E72" s="225"/>
      <c r="F72" s="205"/>
    </row>
    <row r="73" spans="1:6" ht="185.25">
      <c r="A73" s="127" t="s">
        <v>277</v>
      </c>
      <c r="B73" s="128" t="s">
        <v>935</v>
      </c>
      <c r="C73" s="72"/>
      <c r="D73" s="73"/>
      <c r="E73" s="225"/>
      <c r="F73" s="205"/>
    </row>
    <row r="74" spans="1:6" ht="14.25">
      <c r="A74" s="127"/>
      <c r="B74" s="67" t="s">
        <v>936</v>
      </c>
      <c r="C74" s="72" t="s">
        <v>224</v>
      </c>
      <c r="D74" s="73">
        <v>1</v>
      </c>
      <c r="E74" s="225">
        <v>0</v>
      </c>
      <c r="F74" s="205">
        <f>+D74*E74</f>
        <v>0</v>
      </c>
    </row>
    <row r="75" spans="1:6" ht="14.25">
      <c r="A75" s="127"/>
      <c r="B75" s="67"/>
      <c r="C75" s="72"/>
      <c r="D75" s="73"/>
      <c r="E75" s="225"/>
      <c r="F75" s="205"/>
    </row>
    <row r="76" spans="1:6" ht="128.25">
      <c r="A76" s="127" t="s">
        <v>278</v>
      </c>
      <c r="B76" s="129" t="s">
        <v>937</v>
      </c>
      <c r="C76" s="72" t="s">
        <v>224</v>
      </c>
      <c r="D76" s="73">
        <v>1</v>
      </c>
      <c r="E76" s="225">
        <v>0</v>
      </c>
      <c r="F76" s="205">
        <f>+D76*E76</f>
        <v>0</v>
      </c>
    </row>
    <row r="77" spans="1:6" ht="14.25">
      <c r="A77" s="127"/>
      <c r="B77" s="64"/>
      <c r="C77" s="72"/>
      <c r="D77" s="73"/>
      <c r="E77" s="225"/>
      <c r="F77" s="205"/>
    </row>
    <row r="78" spans="1:6" ht="114">
      <c r="A78" s="127" t="s">
        <v>279</v>
      </c>
      <c r="B78" s="129" t="s">
        <v>938</v>
      </c>
      <c r="C78" s="72" t="s">
        <v>224</v>
      </c>
      <c r="D78" s="73">
        <v>9</v>
      </c>
      <c r="E78" s="225">
        <v>0</v>
      </c>
      <c r="F78" s="205">
        <f>+D78*E78</f>
        <v>0</v>
      </c>
    </row>
    <row r="79" spans="1:6" ht="14.25">
      <c r="A79" s="127"/>
      <c r="B79" s="64"/>
      <c r="C79" s="72"/>
      <c r="D79" s="73"/>
      <c r="E79" s="225"/>
      <c r="F79" s="205"/>
    </row>
    <row r="80" spans="1:6" ht="71.25">
      <c r="A80" s="127" t="s">
        <v>280</v>
      </c>
      <c r="B80" s="64" t="s">
        <v>939</v>
      </c>
      <c r="C80" s="72" t="s">
        <v>224</v>
      </c>
      <c r="D80" s="73">
        <v>1</v>
      </c>
      <c r="E80" s="225">
        <v>0</v>
      </c>
      <c r="F80" s="205">
        <f>+D80*E80</f>
        <v>0</v>
      </c>
    </row>
    <row r="81" spans="1:6" ht="14.25">
      <c r="A81" s="127"/>
      <c r="B81" s="64"/>
      <c r="C81" s="72"/>
      <c r="D81" s="73"/>
      <c r="E81" s="225"/>
      <c r="F81" s="205"/>
    </row>
    <row r="82" spans="1:6" ht="30">
      <c r="A82" s="127"/>
      <c r="B82" s="74" t="s">
        <v>940</v>
      </c>
      <c r="C82" s="72"/>
      <c r="D82" s="73"/>
      <c r="E82" s="224"/>
      <c r="F82" s="207">
        <f>SUM(F69:F81)</f>
        <v>0</v>
      </c>
    </row>
    <row r="83" spans="1:6" ht="15">
      <c r="A83" s="127"/>
      <c r="B83" s="74"/>
      <c r="C83" s="72"/>
      <c r="D83" s="73"/>
      <c r="E83" s="224"/>
      <c r="F83" s="207"/>
    </row>
    <row r="84" spans="1:6" ht="15">
      <c r="A84" s="126" t="s">
        <v>235</v>
      </c>
      <c r="B84" s="74" t="s">
        <v>861</v>
      </c>
      <c r="C84" s="72"/>
      <c r="D84" s="73"/>
      <c r="E84" s="224"/>
      <c r="F84" s="205"/>
    </row>
    <row r="85" spans="1:6" ht="15">
      <c r="A85" s="126"/>
      <c r="B85" s="74"/>
      <c r="C85" s="72"/>
      <c r="D85" s="73"/>
      <c r="E85" s="224"/>
      <c r="F85" s="205"/>
    </row>
    <row r="86" spans="1:6" ht="156.75">
      <c r="A86" s="127" t="s">
        <v>283</v>
      </c>
      <c r="B86" s="129" t="s">
        <v>941</v>
      </c>
      <c r="C86" s="72" t="s">
        <v>570</v>
      </c>
      <c r="D86" s="73">
        <v>150</v>
      </c>
      <c r="E86" s="225">
        <v>0</v>
      </c>
      <c r="F86" s="205">
        <f>+D86*E86</f>
        <v>0</v>
      </c>
    </row>
    <row r="87" spans="1:6" ht="15">
      <c r="A87" s="127"/>
      <c r="B87" s="74"/>
      <c r="C87" s="72"/>
      <c r="D87" s="73"/>
      <c r="E87" s="224"/>
      <c r="F87" s="205"/>
    </row>
    <row r="88" spans="1:6" ht="42.75">
      <c r="A88" s="127" t="s">
        <v>284</v>
      </c>
      <c r="B88" s="64" t="s">
        <v>942</v>
      </c>
      <c r="C88" s="72" t="s">
        <v>1130</v>
      </c>
      <c r="D88" s="73">
        <f>D31</f>
        <v>139</v>
      </c>
      <c r="E88" s="225">
        <v>0</v>
      </c>
      <c r="F88" s="205">
        <f>+D88*E88</f>
        <v>0</v>
      </c>
    </row>
    <row r="89" spans="1:6" ht="14.25">
      <c r="A89" s="127"/>
      <c r="B89" s="64"/>
      <c r="C89" s="72"/>
      <c r="D89" s="73"/>
      <c r="E89" s="225"/>
      <c r="F89" s="205"/>
    </row>
    <row r="90" spans="1:6" ht="14.25">
      <c r="A90" s="127" t="s">
        <v>285</v>
      </c>
      <c r="B90" s="64" t="s">
        <v>943</v>
      </c>
      <c r="C90" s="72" t="s">
        <v>1130</v>
      </c>
      <c r="D90" s="73">
        <f>D88</f>
        <v>139</v>
      </c>
      <c r="E90" s="225">
        <v>0</v>
      </c>
      <c r="F90" s="205">
        <f>+D90*E90</f>
        <v>0</v>
      </c>
    </row>
    <row r="91" spans="1:6" ht="14.25">
      <c r="A91" s="127"/>
      <c r="B91" s="64"/>
      <c r="C91" s="72"/>
      <c r="D91" s="73"/>
      <c r="E91" s="225"/>
      <c r="F91" s="205"/>
    </row>
    <row r="92" spans="1:6" ht="14.25">
      <c r="A92" s="127" t="s">
        <v>286</v>
      </c>
      <c r="B92" s="64" t="s">
        <v>944</v>
      </c>
      <c r="C92" s="72" t="s">
        <v>1130</v>
      </c>
      <c r="D92" s="73">
        <f>D90</f>
        <v>139</v>
      </c>
      <c r="E92" s="225">
        <v>0</v>
      </c>
      <c r="F92" s="205">
        <f>+D92*E92</f>
        <v>0</v>
      </c>
    </row>
    <row r="93" spans="1:6" ht="14.25">
      <c r="A93" s="127"/>
      <c r="B93" s="64"/>
      <c r="C93" s="72"/>
      <c r="D93" s="73"/>
      <c r="E93" s="224"/>
      <c r="F93" s="205"/>
    </row>
    <row r="94" spans="1:6" ht="14.25">
      <c r="A94" s="127" t="s">
        <v>287</v>
      </c>
      <c r="B94" s="64" t="s">
        <v>945</v>
      </c>
      <c r="C94" s="72" t="s">
        <v>225</v>
      </c>
      <c r="D94" s="73">
        <v>1</v>
      </c>
      <c r="E94" s="225">
        <v>0</v>
      </c>
      <c r="F94" s="205">
        <f>+D94*E94</f>
        <v>0</v>
      </c>
    </row>
    <row r="95" spans="1:6" ht="14.25">
      <c r="A95" s="127"/>
      <c r="B95" s="64"/>
      <c r="C95" s="72"/>
      <c r="D95" s="73"/>
      <c r="E95" s="225"/>
      <c r="F95" s="205"/>
    </row>
    <row r="96" spans="1:6" ht="15">
      <c r="A96" s="127"/>
      <c r="B96" s="74" t="s">
        <v>946</v>
      </c>
      <c r="C96" s="72"/>
      <c r="D96" s="73"/>
      <c r="E96" s="224"/>
      <c r="F96" s="207">
        <f>SUM(F86:F94)</f>
        <v>0</v>
      </c>
    </row>
    <row r="97" ht="12.75">
      <c r="B97" s="152"/>
    </row>
    <row r="98" spans="1:2" ht="15.75">
      <c r="A98" s="103">
        <v>2</v>
      </c>
      <c r="B98" s="103" t="s">
        <v>903</v>
      </c>
    </row>
    <row r="99" ht="12.75">
      <c r="B99" s="152"/>
    </row>
    <row r="100" spans="1:6" ht="15">
      <c r="A100" s="122" t="s">
        <v>1132</v>
      </c>
      <c r="B100" s="74" t="s">
        <v>913</v>
      </c>
      <c r="C100" s="125"/>
      <c r="D100" s="125"/>
      <c r="E100" s="222"/>
      <c r="F100" s="207">
        <f>+F118</f>
        <v>0</v>
      </c>
    </row>
    <row r="101" spans="1:6" ht="15">
      <c r="A101" s="122" t="s">
        <v>592</v>
      </c>
      <c r="B101" s="74" t="s">
        <v>1226</v>
      </c>
      <c r="C101" s="125"/>
      <c r="D101" s="125"/>
      <c r="E101" s="222"/>
      <c r="F101" s="207">
        <f>F126</f>
        <v>0</v>
      </c>
    </row>
    <row r="102" spans="1:6" ht="15">
      <c r="A102" s="122" t="s">
        <v>593</v>
      </c>
      <c r="B102" s="74" t="s">
        <v>914</v>
      </c>
      <c r="C102" s="125"/>
      <c r="D102" s="125"/>
      <c r="E102" s="222"/>
      <c r="F102" s="207">
        <f>+F142</f>
        <v>0</v>
      </c>
    </row>
    <row r="103" spans="1:6" ht="15">
      <c r="A103" s="122" t="s">
        <v>594</v>
      </c>
      <c r="B103" s="74" t="s">
        <v>915</v>
      </c>
      <c r="C103" s="125"/>
      <c r="D103" s="125"/>
      <c r="E103" s="222"/>
      <c r="F103" s="207">
        <f>+F158</f>
        <v>0</v>
      </c>
    </row>
    <row r="104" spans="1:6" ht="15">
      <c r="A104" s="122" t="s">
        <v>595</v>
      </c>
      <c r="B104" s="74" t="s">
        <v>861</v>
      </c>
      <c r="C104" s="125"/>
      <c r="D104" s="125"/>
      <c r="E104" s="222"/>
      <c r="F104" s="207">
        <f>+F170</f>
        <v>0</v>
      </c>
    </row>
    <row r="105" spans="1:6" ht="15">
      <c r="A105" s="122"/>
      <c r="B105" s="74"/>
      <c r="C105" s="125"/>
      <c r="D105" s="125"/>
      <c r="E105" s="222"/>
      <c r="F105" s="207"/>
    </row>
    <row r="106" spans="1:6" ht="15">
      <c r="A106" s="122"/>
      <c r="B106" s="74" t="s">
        <v>947</v>
      </c>
      <c r="C106" s="125"/>
      <c r="D106" s="125"/>
      <c r="E106" s="222"/>
      <c r="F106" s="207">
        <f>SUM(F100:F104)</f>
        <v>0</v>
      </c>
    </row>
    <row r="107" spans="1:6" ht="14.25">
      <c r="A107" s="121"/>
      <c r="B107" s="64"/>
      <c r="C107" s="124"/>
      <c r="D107" s="124"/>
      <c r="E107" s="223"/>
      <c r="F107" s="205"/>
    </row>
    <row r="108" spans="1:6" ht="15">
      <c r="A108" s="122" t="s">
        <v>1132</v>
      </c>
      <c r="B108" s="74" t="s">
        <v>1225</v>
      </c>
      <c r="C108" s="72"/>
      <c r="D108" s="73"/>
      <c r="E108" s="224"/>
      <c r="F108" s="205"/>
    </row>
    <row r="109" spans="1:6" ht="14.25">
      <c r="A109" s="121"/>
      <c r="B109" s="64"/>
      <c r="C109" s="72"/>
      <c r="D109" s="73"/>
      <c r="E109" s="224"/>
      <c r="F109" s="205"/>
    </row>
    <row r="110" spans="1:6" ht="28.5">
      <c r="A110" s="121" t="s">
        <v>1133</v>
      </c>
      <c r="B110" s="64" t="s">
        <v>916</v>
      </c>
      <c r="C110" s="72" t="s">
        <v>1130</v>
      </c>
      <c r="D110" s="73">
        <v>60.7</v>
      </c>
      <c r="E110" s="225">
        <v>0</v>
      </c>
      <c r="F110" s="205">
        <f>+D110*E110</f>
        <v>0</v>
      </c>
    </row>
    <row r="111" spans="1:6" ht="14.25">
      <c r="A111" s="121"/>
      <c r="B111" s="153"/>
      <c r="C111" s="72"/>
      <c r="D111" s="73"/>
      <c r="E111" s="225"/>
      <c r="F111" s="205"/>
    </row>
    <row r="112" spans="1:6" ht="42.75">
      <c r="A112" s="121" t="s">
        <v>1134</v>
      </c>
      <c r="B112" s="64" t="s">
        <v>917</v>
      </c>
      <c r="C112" s="72" t="s">
        <v>224</v>
      </c>
      <c r="D112" s="73">
        <v>5</v>
      </c>
      <c r="E112" s="225">
        <v>0</v>
      </c>
      <c r="F112" s="205">
        <f>+D112*E112</f>
        <v>0</v>
      </c>
    </row>
    <row r="113" spans="1:6" ht="14.25">
      <c r="A113" s="121"/>
      <c r="B113" s="64"/>
      <c r="C113" s="72"/>
      <c r="D113" s="73"/>
      <c r="E113" s="225"/>
      <c r="F113" s="205"/>
    </row>
    <row r="114" spans="1:6" ht="199.5">
      <c r="A114" s="121" t="s">
        <v>1135</v>
      </c>
      <c r="B114" s="129" t="s">
        <v>919</v>
      </c>
      <c r="C114" s="72" t="s">
        <v>225</v>
      </c>
      <c r="D114" s="73">
        <v>1</v>
      </c>
      <c r="E114" s="225">
        <v>0</v>
      </c>
      <c r="F114" s="205">
        <f>+D114*E114</f>
        <v>0</v>
      </c>
    </row>
    <row r="115" spans="1:6" ht="14.25">
      <c r="A115" s="121"/>
      <c r="B115" s="64"/>
      <c r="C115" s="72"/>
      <c r="D115" s="73"/>
      <c r="E115" s="225"/>
      <c r="F115" s="205"/>
    </row>
    <row r="116" spans="1:6" ht="57">
      <c r="A116" s="121" t="s">
        <v>1136</v>
      </c>
      <c r="B116" s="64" t="s">
        <v>920</v>
      </c>
      <c r="C116" s="72" t="s">
        <v>225</v>
      </c>
      <c r="D116" s="73">
        <v>0.03</v>
      </c>
      <c r="E116" s="225">
        <v>0</v>
      </c>
      <c r="F116" s="205">
        <f>+D116*E116</f>
        <v>0</v>
      </c>
    </row>
    <row r="117" spans="1:6" ht="14.25">
      <c r="A117" s="121"/>
      <c r="B117" s="64"/>
      <c r="C117" s="72"/>
      <c r="D117" s="73"/>
      <c r="E117" s="225"/>
      <c r="F117" s="205"/>
    </row>
    <row r="118" spans="1:6" ht="15">
      <c r="A118" s="121"/>
      <c r="B118" s="74" t="s">
        <v>921</v>
      </c>
      <c r="C118" s="72"/>
      <c r="D118" s="73"/>
      <c r="E118" s="224"/>
      <c r="F118" s="207">
        <f>SUM(F110:F117)</f>
        <v>0</v>
      </c>
    </row>
    <row r="119" spans="1:6" ht="15">
      <c r="A119" s="121"/>
      <c r="B119" s="74"/>
      <c r="C119" s="72"/>
      <c r="D119" s="73"/>
      <c r="E119" s="224"/>
      <c r="F119" s="207"/>
    </row>
    <row r="120" spans="1:6" ht="15">
      <c r="A120" s="122" t="s">
        <v>592</v>
      </c>
      <c r="B120" s="74" t="s">
        <v>1226</v>
      </c>
      <c r="C120" s="72"/>
      <c r="D120" s="73"/>
      <c r="E120" s="224"/>
      <c r="F120" s="207"/>
    </row>
    <row r="121" spans="1:6" ht="15">
      <c r="A121" s="121"/>
      <c r="B121" s="74"/>
      <c r="C121" s="72"/>
      <c r="D121" s="73"/>
      <c r="E121" s="224"/>
      <c r="F121" s="207"/>
    </row>
    <row r="122" spans="1:6" ht="114">
      <c r="A122" s="121" t="s">
        <v>597</v>
      </c>
      <c r="B122" s="129" t="s">
        <v>922</v>
      </c>
      <c r="C122" s="72" t="s">
        <v>224</v>
      </c>
      <c r="D122" s="73">
        <v>2</v>
      </c>
      <c r="E122" s="225">
        <v>0</v>
      </c>
      <c r="F122" s="205">
        <f>E122*D122</f>
        <v>0</v>
      </c>
    </row>
    <row r="123" spans="1:6" ht="14.25">
      <c r="A123" s="121"/>
      <c r="B123" s="64"/>
      <c r="C123" s="72"/>
      <c r="D123" s="73"/>
      <c r="E123" s="225"/>
      <c r="F123" s="205"/>
    </row>
    <row r="124" spans="1:6" ht="99.75">
      <c r="A124" s="121" t="s">
        <v>598</v>
      </c>
      <c r="B124" s="64" t="s">
        <v>948</v>
      </c>
      <c r="C124" s="72" t="s">
        <v>572</v>
      </c>
      <c r="D124" s="73">
        <v>3</v>
      </c>
      <c r="E124" s="225">
        <v>0</v>
      </c>
      <c r="F124" s="205">
        <f>E124*D124</f>
        <v>0</v>
      </c>
    </row>
    <row r="125" spans="1:6" ht="15">
      <c r="A125" s="121"/>
      <c r="B125" s="64"/>
      <c r="C125" s="72"/>
      <c r="D125" s="73"/>
      <c r="E125" s="224"/>
      <c r="F125" s="207"/>
    </row>
    <row r="126" spans="1:6" ht="15">
      <c r="A126" s="121"/>
      <c r="B126" s="74" t="s">
        <v>923</v>
      </c>
      <c r="C126" s="72"/>
      <c r="D126" s="73"/>
      <c r="E126" s="224"/>
      <c r="F126" s="207">
        <f>SUM(F122:F125)</f>
        <v>0</v>
      </c>
    </row>
    <row r="127" spans="1:6" ht="15">
      <c r="A127" s="121"/>
      <c r="B127" s="74"/>
      <c r="C127" s="72"/>
      <c r="D127" s="73"/>
      <c r="E127" s="224"/>
      <c r="F127" s="207"/>
    </row>
    <row r="128" spans="1:6" ht="15">
      <c r="A128" s="122" t="s">
        <v>593</v>
      </c>
      <c r="B128" s="74" t="s">
        <v>1245</v>
      </c>
      <c r="C128" s="72"/>
      <c r="D128" s="73"/>
      <c r="E128" s="224"/>
      <c r="F128" s="205"/>
    </row>
    <row r="129" spans="1:6" ht="14.25">
      <c r="A129" s="121"/>
      <c r="B129" s="64"/>
      <c r="C129" s="72"/>
      <c r="D129" s="73"/>
      <c r="E129" s="224"/>
      <c r="F129" s="205"/>
    </row>
    <row r="130" spans="1:6" ht="99.75">
      <c r="A130" s="121" t="s">
        <v>604</v>
      </c>
      <c r="B130" s="64" t="s">
        <v>924</v>
      </c>
      <c r="C130" s="72"/>
      <c r="D130" s="73"/>
      <c r="E130" s="225"/>
      <c r="F130" s="205"/>
    </row>
    <row r="131" spans="1:6" ht="57">
      <c r="A131" s="121"/>
      <c r="B131" s="64" t="s">
        <v>925</v>
      </c>
      <c r="C131" s="72"/>
      <c r="D131" s="73"/>
      <c r="E131" s="225"/>
      <c r="F131" s="205"/>
    </row>
    <row r="132" spans="1:6" ht="16.5">
      <c r="A132" s="121"/>
      <c r="B132" s="64" t="s">
        <v>926</v>
      </c>
      <c r="C132" s="72" t="s">
        <v>572</v>
      </c>
      <c r="D132" s="73">
        <v>24.5</v>
      </c>
      <c r="E132" s="225">
        <v>0</v>
      </c>
      <c r="F132" s="205">
        <f>E132*D132</f>
        <v>0</v>
      </c>
    </row>
    <row r="133" spans="1:6" ht="14.25">
      <c r="A133" s="121"/>
      <c r="B133" s="64"/>
      <c r="C133" s="72"/>
      <c r="D133" s="73"/>
      <c r="E133" s="225"/>
      <c r="F133" s="205"/>
    </row>
    <row r="134" spans="1:6" ht="16.5">
      <c r="A134" s="121"/>
      <c r="B134" s="64" t="s">
        <v>927</v>
      </c>
      <c r="C134" s="72" t="s">
        <v>572</v>
      </c>
      <c r="D134" s="73">
        <v>10.5</v>
      </c>
      <c r="E134" s="225">
        <v>0</v>
      </c>
      <c r="F134" s="205">
        <f>E134*D134</f>
        <v>0</v>
      </c>
    </row>
    <row r="135" spans="1:6" ht="14.25">
      <c r="A135" s="121"/>
      <c r="B135" s="64"/>
      <c r="C135" s="72"/>
      <c r="D135" s="73"/>
      <c r="E135" s="225"/>
      <c r="F135" s="205"/>
    </row>
    <row r="136" spans="1:6" ht="28.5">
      <c r="A136" s="121" t="s">
        <v>605</v>
      </c>
      <c r="B136" s="64" t="s">
        <v>928</v>
      </c>
      <c r="C136" s="72" t="s">
        <v>570</v>
      </c>
      <c r="D136" s="73">
        <v>35</v>
      </c>
      <c r="E136" s="225">
        <v>0</v>
      </c>
      <c r="F136" s="205">
        <f>E136*D136</f>
        <v>0</v>
      </c>
    </row>
    <row r="137" spans="1:6" ht="14.25">
      <c r="A137" s="121"/>
      <c r="B137" s="64"/>
      <c r="C137" s="72"/>
      <c r="D137" s="73"/>
      <c r="E137" s="225"/>
      <c r="F137" s="205"/>
    </row>
    <row r="138" spans="1:6" ht="71.25">
      <c r="A138" s="121" t="s">
        <v>606</v>
      </c>
      <c r="B138" s="64" t="s">
        <v>929</v>
      </c>
      <c r="C138" s="72" t="s">
        <v>572</v>
      </c>
      <c r="D138" s="73">
        <v>14.5</v>
      </c>
      <c r="E138" s="225">
        <v>0</v>
      </c>
      <c r="F138" s="205">
        <f>E138*D138</f>
        <v>0</v>
      </c>
    </row>
    <row r="139" spans="1:6" ht="14.25">
      <c r="A139" s="121"/>
      <c r="B139" s="64"/>
      <c r="C139" s="72"/>
      <c r="D139" s="73"/>
      <c r="E139" s="225"/>
      <c r="F139" s="205"/>
    </row>
    <row r="140" spans="1:6" ht="85.5">
      <c r="A140" s="121" t="s">
        <v>607</v>
      </c>
      <c r="B140" s="64" t="s">
        <v>930</v>
      </c>
      <c r="C140" s="72" t="s">
        <v>572</v>
      </c>
      <c r="D140" s="73">
        <v>5.5</v>
      </c>
      <c r="E140" s="225">
        <v>0</v>
      </c>
      <c r="F140" s="205">
        <f>+D140*E140</f>
        <v>0</v>
      </c>
    </row>
    <row r="141" spans="1:6" ht="14.25">
      <c r="A141" s="121"/>
      <c r="B141" s="64"/>
      <c r="C141" s="72"/>
      <c r="D141" s="73"/>
      <c r="E141" s="225"/>
      <c r="F141" s="205"/>
    </row>
    <row r="142" spans="1:6" ht="15">
      <c r="A142" s="121"/>
      <c r="B142" s="74" t="s">
        <v>932</v>
      </c>
      <c r="C142" s="72"/>
      <c r="D142" s="73"/>
      <c r="E142" s="224"/>
      <c r="F142" s="207">
        <f>SUM(F130:F141)</f>
        <v>0</v>
      </c>
    </row>
    <row r="143" spans="1:6" ht="14.25">
      <c r="A143" s="121"/>
      <c r="B143" s="64"/>
      <c r="C143" s="72"/>
      <c r="D143" s="73"/>
      <c r="E143" s="224"/>
      <c r="F143" s="205"/>
    </row>
    <row r="144" spans="1:6" ht="15">
      <c r="A144" s="122" t="s">
        <v>594</v>
      </c>
      <c r="B144" s="74" t="s">
        <v>915</v>
      </c>
      <c r="C144" s="72"/>
      <c r="D144" s="73"/>
      <c r="E144" s="224"/>
      <c r="F144" s="205"/>
    </row>
    <row r="145" spans="1:6" ht="15">
      <c r="A145" s="122"/>
      <c r="B145" s="74"/>
      <c r="C145" s="72"/>
      <c r="D145" s="73"/>
      <c r="E145" s="224"/>
      <c r="F145" s="205"/>
    </row>
    <row r="146" spans="1:6" ht="99.75">
      <c r="A146" s="121" t="s">
        <v>608</v>
      </c>
      <c r="B146" s="64" t="s">
        <v>949</v>
      </c>
      <c r="C146" s="72" t="s">
        <v>1130</v>
      </c>
      <c r="D146" s="73">
        <v>60.68</v>
      </c>
      <c r="E146" s="225">
        <v>0</v>
      </c>
      <c r="F146" s="205">
        <f>+D146*E146</f>
        <v>0</v>
      </c>
    </row>
    <row r="147" spans="1:6" ht="14.25">
      <c r="A147" s="121"/>
      <c r="B147" s="64"/>
      <c r="C147" s="72"/>
      <c r="D147" s="73"/>
      <c r="E147" s="225"/>
      <c r="F147" s="205"/>
    </row>
    <row r="148" spans="1:6" ht="114">
      <c r="A148" s="121" t="s">
        <v>609</v>
      </c>
      <c r="B148" s="129" t="s">
        <v>938</v>
      </c>
      <c r="C148" s="72" t="s">
        <v>224</v>
      </c>
      <c r="D148" s="73">
        <v>4</v>
      </c>
      <c r="E148" s="225">
        <v>0</v>
      </c>
      <c r="F148" s="205">
        <f>+D148*E148</f>
        <v>0</v>
      </c>
    </row>
    <row r="149" spans="1:6" ht="14.25">
      <c r="A149" s="121"/>
      <c r="B149" s="64"/>
      <c r="C149" s="72"/>
      <c r="D149" s="73"/>
      <c r="E149" s="225"/>
      <c r="F149" s="205"/>
    </row>
    <row r="150" spans="1:6" ht="42.75">
      <c r="A150" s="121" t="s">
        <v>610</v>
      </c>
      <c r="B150" s="64" t="s">
        <v>950</v>
      </c>
      <c r="C150" s="72" t="s">
        <v>224</v>
      </c>
      <c r="D150" s="73">
        <v>1</v>
      </c>
      <c r="E150" s="225">
        <v>0</v>
      </c>
      <c r="F150" s="205">
        <f>+D150*E150</f>
        <v>0</v>
      </c>
    </row>
    <row r="151" spans="1:6" ht="14.25">
      <c r="A151" s="121"/>
      <c r="B151" s="64"/>
      <c r="C151" s="72"/>
      <c r="D151" s="73"/>
      <c r="E151" s="225"/>
      <c r="F151" s="205"/>
    </row>
    <row r="152" spans="1:6" ht="114">
      <c r="A152" s="121" t="s">
        <v>611</v>
      </c>
      <c r="B152" s="129" t="s">
        <v>951</v>
      </c>
      <c r="C152" s="72" t="s">
        <v>225</v>
      </c>
      <c r="D152" s="73">
        <v>1</v>
      </c>
      <c r="E152" s="225">
        <v>0</v>
      </c>
      <c r="F152" s="205">
        <f>+D152*E152</f>
        <v>0</v>
      </c>
    </row>
    <row r="153" spans="1:6" ht="14.25">
      <c r="A153" s="121"/>
      <c r="B153" s="64"/>
      <c r="C153" s="72"/>
      <c r="D153" s="73"/>
      <c r="E153" s="225"/>
      <c r="F153" s="205"/>
    </row>
    <row r="154" spans="1:6" ht="71.25">
      <c r="A154" s="121" t="s">
        <v>612</v>
      </c>
      <c r="B154" s="64" t="s">
        <v>952</v>
      </c>
      <c r="C154" s="72" t="s">
        <v>572</v>
      </c>
      <c r="D154" s="73">
        <v>1.5</v>
      </c>
      <c r="E154" s="225">
        <v>0</v>
      </c>
      <c r="F154" s="205">
        <f>+D154*E154</f>
        <v>0</v>
      </c>
    </row>
    <row r="155" spans="1:6" ht="14.25">
      <c r="A155" s="121"/>
      <c r="B155" s="64"/>
      <c r="C155" s="72"/>
      <c r="D155" s="73"/>
      <c r="E155" s="225"/>
      <c r="F155" s="205"/>
    </row>
    <row r="156" spans="1:6" ht="57">
      <c r="A156" s="121" t="s">
        <v>613</v>
      </c>
      <c r="B156" s="64" t="s">
        <v>953</v>
      </c>
      <c r="C156" s="72" t="s">
        <v>1130</v>
      </c>
      <c r="D156" s="73">
        <v>6</v>
      </c>
      <c r="E156" s="225">
        <v>0</v>
      </c>
      <c r="F156" s="205">
        <f>+D156*E156</f>
        <v>0</v>
      </c>
    </row>
    <row r="157" spans="1:6" ht="14.25">
      <c r="A157" s="121"/>
      <c r="B157" s="64"/>
      <c r="C157" s="72"/>
      <c r="D157" s="73"/>
      <c r="E157" s="225"/>
      <c r="F157" s="205"/>
    </row>
    <row r="158" spans="1:6" ht="30">
      <c r="A158" s="121"/>
      <c r="B158" s="74" t="s">
        <v>940</v>
      </c>
      <c r="C158" s="72"/>
      <c r="D158" s="73"/>
      <c r="E158" s="224"/>
      <c r="F158" s="207">
        <f>SUM(F146:F157)</f>
        <v>0</v>
      </c>
    </row>
    <row r="159" spans="1:6" ht="15">
      <c r="A159" s="121"/>
      <c r="B159" s="74"/>
      <c r="C159" s="72"/>
      <c r="D159" s="73"/>
      <c r="E159" s="224"/>
      <c r="F159" s="207"/>
    </row>
    <row r="160" spans="1:6" ht="15">
      <c r="A160" s="122" t="s">
        <v>595</v>
      </c>
      <c r="B160" s="74" t="s">
        <v>861</v>
      </c>
      <c r="C160" s="72"/>
      <c r="D160" s="73"/>
      <c r="E160" s="224"/>
      <c r="F160" s="205"/>
    </row>
    <row r="161" spans="1:6" ht="15">
      <c r="A161" s="122"/>
      <c r="B161" s="74"/>
      <c r="C161" s="72"/>
      <c r="D161" s="73"/>
      <c r="E161" s="224"/>
      <c r="F161" s="205"/>
    </row>
    <row r="162" spans="1:6" ht="42.75">
      <c r="A162" s="121" t="s">
        <v>614</v>
      </c>
      <c r="B162" s="64" t="s">
        <v>942</v>
      </c>
      <c r="C162" s="72" t="s">
        <v>1130</v>
      </c>
      <c r="D162" s="73">
        <f>D110</f>
        <v>60.7</v>
      </c>
      <c r="E162" s="225">
        <v>0</v>
      </c>
      <c r="F162" s="205">
        <f>+D162*E162</f>
        <v>0</v>
      </c>
    </row>
    <row r="163" spans="1:6" ht="14.25">
      <c r="A163" s="121"/>
      <c r="B163" s="64"/>
      <c r="C163" s="72"/>
      <c r="D163" s="73"/>
      <c r="E163" s="225"/>
      <c r="F163" s="205"/>
    </row>
    <row r="164" spans="1:6" ht="14.25">
      <c r="A164" s="121" t="s">
        <v>615</v>
      </c>
      <c r="B164" s="64" t="s">
        <v>943</v>
      </c>
      <c r="C164" s="72" t="s">
        <v>1130</v>
      </c>
      <c r="D164" s="73">
        <f>D162</f>
        <v>60.7</v>
      </c>
      <c r="E164" s="225">
        <v>0</v>
      </c>
      <c r="F164" s="205">
        <f>+D164*E164</f>
        <v>0</v>
      </c>
    </row>
    <row r="165" spans="1:6" ht="14.25">
      <c r="A165" s="121"/>
      <c r="B165" s="64"/>
      <c r="C165" s="72"/>
      <c r="D165" s="73"/>
      <c r="E165" s="225"/>
      <c r="F165" s="205"/>
    </row>
    <row r="166" spans="1:6" ht="14.25">
      <c r="A166" s="121" t="s">
        <v>616</v>
      </c>
      <c r="B166" s="64" t="s">
        <v>944</v>
      </c>
      <c r="C166" s="72" t="s">
        <v>1130</v>
      </c>
      <c r="D166" s="73">
        <f>D164</f>
        <v>60.7</v>
      </c>
      <c r="E166" s="225">
        <v>0</v>
      </c>
      <c r="F166" s="205">
        <f>+D166*E166</f>
        <v>0</v>
      </c>
    </row>
    <row r="167" spans="1:6" ht="14.25">
      <c r="A167" s="121"/>
      <c r="B167" s="64"/>
      <c r="C167" s="72"/>
      <c r="D167" s="73"/>
      <c r="E167" s="224"/>
      <c r="F167" s="205"/>
    </row>
    <row r="168" spans="1:6" ht="14.25">
      <c r="A168" s="121" t="s">
        <v>617</v>
      </c>
      <c r="B168" s="64" t="s">
        <v>945</v>
      </c>
      <c r="C168" s="72" t="s">
        <v>225</v>
      </c>
      <c r="D168" s="73">
        <v>1</v>
      </c>
      <c r="E168" s="225">
        <v>0</v>
      </c>
      <c r="F168" s="205">
        <f>+D168*E168</f>
        <v>0</v>
      </c>
    </row>
    <row r="169" spans="1:6" ht="14.25">
      <c r="A169" s="121"/>
      <c r="B169" s="64"/>
      <c r="C169" s="72"/>
      <c r="D169" s="73"/>
      <c r="E169" s="225"/>
      <c r="F169" s="205"/>
    </row>
    <row r="170" spans="1:6" ht="15">
      <c r="A170" s="121"/>
      <c r="B170" s="74" t="s">
        <v>946</v>
      </c>
      <c r="C170" s="72"/>
      <c r="D170" s="73"/>
      <c r="E170" s="224"/>
      <c r="F170" s="207">
        <f>SUM(F162:F168)</f>
        <v>0</v>
      </c>
    </row>
    <row r="171" spans="1:2" ht="15.75">
      <c r="A171" s="130">
        <v>3</v>
      </c>
      <c r="B171" s="131" t="s">
        <v>954</v>
      </c>
    </row>
    <row r="172" ht="12.75">
      <c r="B172" s="152"/>
    </row>
    <row r="173" spans="1:6" ht="15">
      <c r="A173" s="122" t="s">
        <v>1142</v>
      </c>
      <c r="B173" s="74" t="s">
        <v>913</v>
      </c>
      <c r="C173" s="125"/>
      <c r="D173" s="125"/>
      <c r="E173" s="222"/>
      <c r="F173" s="207">
        <f>+F191</f>
        <v>0</v>
      </c>
    </row>
    <row r="174" spans="1:6" ht="15">
      <c r="A174" s="122" t="s">
        <v>1143</v>
      </c>
      <c r="B174" s="74" t="s">
        <v>1226</v>
      </c>
      <c r="C174" s="125"/>
      <c r="D174" s="125"/>
      <c r="E174" s="222"/>
      <c r="F174" s="207">
        <f>F201</f>
        <v>0</v>
      </c>
    </row>
    <row r="175" spans="1:6" ht="15">
      <c r="A175" s="122" t="s">
        <v>1144</v>
      </c>
      <c r="B175" s="74" t="s">
        <v>914</v>
      </c>
      <c r="C175" s="125"/>
      <c r="D175" s="125"/>
      <c r="E175" s="222"/>
      <c r="F175" s="207">
        <f>+F235</f>
        <v>0</v>
      </c>
    </row>
    <row r="176" spans="1:6" ht="15">
      <c r="A176" s="122" t="s">
        <v>1145</v>
      </c>
      <c r="B176" s="74" t="s">
        <v>915</v>
      </c>
      <c r="C176" s="125"/>
      <c r="D176" s="125"/>
      <c r="E176" s="222"/>
      <c r="F176" s="207">
        <f>+F254</f>
        <v>0</v>
      </c>
    </row>
    <row r="177" spans="1:6" ht="15">
      <c r="A177" s="122" t="s">
        <v>1146</v>
      </c>
      <c r="B177" s="74" t="s">
        <v>861</v>
      </c>
      <c r="C177" s="125"/>
      <c r="D177" s="125"/>
      <c r="E177" s="222"/>
      <c r="F177" s="207">
        <f>+F266</f>
        <v>0</v>
      </c>
    </row>
    <row r="178" spans="1:6" ht="15">
      <c r="A178" s="122"/>
      <c r="B178" s="74"/>
      <c r="C178" s="125"/>
      <c r="D178" s="125"/>
      <c r="E178" s="222"/>
      <c r="F178" s="207"/>
    </row>
    <row r="179" spans="1:6" ht="15">
      <c r="A179" s="122"/>
      <c r="B179" s="74" t="s">
        <v>1071</v>
      </c>
      <c r="C179" s="125"/>
      <c r="D179" s="125"/>
      <c r="E179" s="222"/>
      <c r="F179" s="207">
        <f>SUM(F173:F177)</f>
        <v>0</v>
      </c>
    </row>
    <row r="180" spans="1:6" ht="15">
      <c r="A180" s="122"/>
      <c r="B180" s="74"/>
      <c r="C180" s="125"/>
      <c r="D180" s="125"/>
      <c r="E180" s="222"/>
      <c r="F180" s="207"/>
    </row>
    <row r="181" spans="1:6" ht="15">
      <c r="A181" s="122" t="s">
        <v>1142</v>
      </c>
      <c r="B181" s="74" t="s">
        <v>1225</v>
      </c>
      <c r="C181" s="72"/>
      <c r="D181" s="73"/>
      <c r="E181" s="224"/>
      <c r="F181" s="205"/>
    </row>
    <row r="182" spans="1:6" ht="14.25">
      <c r="A182" s="121"/>
      <c r="B182" s="64"/>
      <c r="C182" s="72"/>
      <c r="D182" s="73"/>
      <c r="E182" s="224"/>
      <c r="F182" s="205"/>
    </row>
    <row r="183" spans="1:6" ht="28.5">
      <c r="A183" s="127" t="s">
        <v>1147</v>
      </c>
      <c r="B183" s="64" t="s">
        <v>916</v>
      </c>
      <c r="C183" s="72" t="s">
        <v>1130</v>
      </c>
      <c r="D183" s="73">
        <v>114.7</v>
      </c>
      <c r="E183" s="225">
        <v>0</v>
      </c>
      <c r="F183" s="205">
        <f>+D183*E183</f>
        <v>0</v>
      </c>
    </row>
    <row r="184" spans="1:6" ht="14.25">
      <c r="A184" s="127"/>
      <c r="B184" s="153"/>
      <c r="C184" s="72"/>
      <c r="D184" s="73"/>
      <c r="E184" s="225"/>
      <c r="F184" s="205"/>
    </row>
    <row r="185" spans="1:6" ht="42.75">
      <c r="A185" s="127" t="s">
        <v>1148</v>
      </c>
      <c r="B185" s="64" t="s">
        <v>917</v>
      </c>
      <c r="C185" s="72" t="s">
        <v>224</v>
      </c>
      <c r="D185" s="73">
        <v>12</v>
      </c>
      <c r="E185" s="225">
        <v>0</v>
      </c>
      <c r="F185" s="205">
        <f>+D185*E185</f>
        <v>0</v>
      </c>
    </row>
    <row r="186" spans="1:6" ht="14.25">
      <c r="A186" s="127"/>
      <c r="B186" s="64"/>
      <c r="C186" s="72"/>
      <c r="D186" s="73"/>
      <c r="E186" s="225"/>
      <c r="F186" s="205"/>
    </row>
    <row r="187" spans="1:6" ht="199.5">
      <c r="A187" s="127" t="s">
        <v>1149</v>
      </c>
      <c r="B187" s="129" t="s">
        <v>919</v>
      </c>
      <c r="C187" s="72" t="s">
        <v>225</v>
      </c>
      <c r="D187" s="73">
        <v>1</v>
      </c>
      <c r="E187" s="225">
        <v>0</v>
      </c>
      <c r="F187" s="205">
        <f>+D187*E187</f>
        <v>0</v>
      </c>
    </row>
    <row r="188" spans="1:6" ht="14.25">
      <c r="A188" s="127"/>
      <c r="B188" s="64"/>
      <c r="C188" s="72"/>
      <c r="D188" s="73"/>
      <c r="E188" s="225"/>
      <c r="F188" s="205"/>
    </row>
    <row r="189" spans="1:6" ht="57">
      <c r="A189" s="127" t="s">
        <v>1150</v>
      </c>
      <c r="B189" s="64" t="s">
        <v>920</v>
      </c>
      <c r="C189" s="72" t="s">
        <v>225</v>
      </c>
      <c r="D189" s="73">
        <v>0.05</v>
      </c>
      <c r="E189" s="225">
        <v>0</v>
      </c>
      <c r="F189" s="205">
        <f>+D189*E189</f>
        <v>0</v>
      </c>
    </row>
    <row r="190" spans="1:6" ht="14.25">
      <c r="A190" s="127"/>
      <c r="B190" s="64"/>
      <c r="C190" s="72"/>
      <c r="D190" s="73"/>
      <c r="E190" s="225"/>
      <c r="F190" s="205"/>
    </row>
    <row r="191" spans="1:6" ht="15">
      <c r="A191" s="127"/>
      <c r="B191" s="74" t="s">
        <v>921</v>
      </c>
      <c r="C191" s="72"/>
      <c r="D191" s="73"/>
      <c r="E191" s="224"/>
      <c r="F191" s="207">
        <f>SUM(F183:F190)</f>
        <v>0</v>
      </c>
    </row>
    <row r="192" spans="1:6" ht="15">
      <c r="A192" s="127"/>
      <c r="B192" s="74"/>
      <c r="C192" s="72"/>
      <c r="D192" s="73"/>
      <c r="E192" s="224"/>
      <c r="F192" s="207"/>
    </row>
    <row r="193" spans="1:6" ht="15">
      <c r="A193" s="126" t="s">
        <v>1143</v>
      </c>
      <c r="B193" s="74" t="s">
        <v>1226</v>
      </c>
      <c r="C193" s="72"/>
      <c r="D193" s="73"/>
      <c r="E193" s="224"/>
      <c r="F193" s="207"/>
    </row>
    <row r="194" spans="1:6" ht="15">
      <c r="A194" s="127"/>
      <c r="B194" s="74"/>
      <c r="C194" s="72"/>
      <c r="D194" s="73"/>
      <c r="E194" s="224"/>
      <c r="F194" s="207"/>
    </row>
    <row r="195" spans="1:6" ht="114">
      <c r="A195" s="127" t="s">
        <v>1156</v>
      </c>
      <c r="B195" s="129" t="s">
        <v>922</v>
      </c>
      <c r="C195" s="72" t="s">
        <v>224</v>
      </c>
      <c r="D195" s="73">
        <v>6</v>
      </c>
      <c r="E195" s="225">
        <v>0</v>
      </c>
      <c r="F195" s="205">
        <f>E195*D195</f>
        <v>0</v>
      </c>
    </row>
    <row r="196" spans="1:6" ht="14.25">
      <c r="A196" s="127"/>
      <c r="B196" s="64"/>
      <c r="C196" s="72"/>
      <c r="D196" s="73"/>
      <c r="E196" s="225"/>
      <c r="F196" s="205"/>
    </row>
    <row r="197" spans="1:6" ht="28.5">
      <c r="A197" s="127" t="s">
        <v>1157</v>
      </c>
      <c r="B197" s="64" t="s">
        <v>1056</v>
      </c>
      <c r="C197" s="72" t="s">
        <v>225</v>
      </c>
      <c r="D197" s="73">
        <v>2</v>
      </c>
      <c r="E197" s="225">
        <v>0</v>
      </c>
      <c r="F197" s="205">
        <f>E197*D197</f>
        <v>0</v>
      </c>
    </row>
    <row r="198" spans="1:6" ht="14.25">
      <c r="A198" s="127"/>
      <c r="B198" s="64"/>
      <c r="C198" s="72"/>
      <c r="D198" s="73"/>
      <c r="E198" s="225"/>
      <c r="F198" s="205"/>
    </row>
    <row r="199" spans="1:6" ht="99.75">
      <c r="A199" s="127" t="s">
        <v>1158</v>
      </c>
      <c r="B199" s="64" t="s">
        <v>1057</v>
      </c>
      <c r="C199" s="72" t="s">
        <v>572</v>
      </c>
      <c r="D199" s="73">
        <v>5</v>
      </c>
      <c r="E199" s="225">
        <v>0</v>
      </c>
      <c r="F199" s="205">
        <f>E199*D199</f>
        <v>0</v>
      </c>
    </row>
    <row r="200" spans="1:6" ht="15">
      <c r="A200" s="127"/>
      <c r="B200" s="64"/>
      <c r="C200" s="72"/>
      <c r="D200" s="73"/>
      <c r="E200" s="224"/>
      <c r="F200" s="207"/>
    </row>
    <row r="201" spans="1:6" ht="15">
      <c r="A201" s="127"/>
      <c r="B201" s="74" t="s">
        <v>923</v>
      </c>
      <c r="C201" s="72"/>
      <c r="D201" s="73"/>
      <c r="E201" s="224"/>
      <c r="F201" s="207">
        <f>SUM(F195:F200)</f>
        <v>0</v>
      </c>
    </row>
    <row r="202" spans="1:6" ht="15">
      <c r="A202" s="127"/>
      <c r="B202" s="74"/>
      <c r="C202" s="72"/>
      <c r="D202" s="73"/>
      <c r="E202" s="224"/>
      <c r="F202" s="207"/>
    </row>
    <row r="203" spans="1:6" ht="15">
      <c r="A203" s="126" t="s">
        <v>1144</v>
      </c>
      <c r="B203" s="74" t="s">
        <v>1245</v>
      </c>
      <c r="C203" s="72"/>
      <c r="D203" s="73"/>
      <c r="E203" s="224"/>
      <c r="F203" s="205"/>
    </row>
    <row r="204" spans="1:6" ht="15">
      <c r="A204" s="126"/>
      <c r="B204" s="74"/>
      <c r="C204" s="72"/>
      <c r="D204" s="73"/>
      <c r="E204" s="224"/>
      <c r="F204" s="205"/>
    </row>
    <row r="205" spans="1:6" ht="42.75">
      <c r="A205" s="127" t="s">
        <v>1160</v>
      </c>
      <c r="B205" s="65" t="s">
        <v>1058</v>
      </c>
      <c r="C205" s="72" t="s">
        <v>572</v>
      </c>
      <c r="D205" s="73">
        <v>7.5</v>
      </c>
      <c r="E205" s="225">
        <v>0</v>
      </c>
      <c r="F205" s="205">
        <f>E205*D205</f>
        <v>0</v>
      </c>
    </row>
    <row r="206" spans="1:6" ht="14.25">
      <c r="A206" s="127"/>
      <c r="B206" s="64"/>
      <c r="C206" s="72"/>
      <c r="D206" s="73"/>
      <c r="E206" s="224"/>
      <c r="F206" s="205"/>
    </row>
    <row r="207" spans="1:6" ht="99.75">
      <c r="A207" s="127" t="s">
        <v>1161</v>
      </c>
      <c r="B207" s="64" t="s">
        <v>924</v>
      </c>
      <c r="C207" s="72"/>
      <c r="D207" s="73"/>
      <c r="E207" s="225"/>
      <c r="F207" s="205"/>
    </row>
    <row r="208" spans="1:6" ht="57">
      <c r="A208" s="127"/>
      <c r="B208" s="64" t="s">
        <v>925</v>
      </c>
      <c r="C208" s="72"/>
      <c r="D208" s="73"/>
      <c r="E208" s="225"/>
      <c r="F208" s="205"/>
    </row>
    <row r="209" spans="1:6" ht="16.5">
      <c r="A209" s="127"/>
      <c r="B209" s="64" t="s">
        <v>1059</v>
      </c>
      <c r="C209" s="72" t="s">
        <v>572</v>
      </c>
      <c r="D209" s="73">
        <v>37.2</v>
      </c>
      <c r="E209" s="225">
        <v>0</v>
      </c>
      <c r="F209" s="205">
        <f>E209*D209</f>
        <v>0</v>
      </c>
    </row>
    <row r="210" spans="1:6" ht="14.25">
      <c r="A210" s="127"/>
      <c r="B210" s="64"/>
      <c r="C210" s="72"/>
      <c r="D210" s="73"/>
      <c r="E210" s="225"/>
      <c r="F210" s="205"/>
    </row>
    <row r="211" spans="1:6" ht="16.5">
      <c r="A211" s="127"/>
      <c r="B211" s="64" t="s">
        <v>1060</v>
      </c>
      <c r="C211" s="72" t="s">
        <v>572</v>
      </c>
      <c r="D211" s="73">
        <v>24.799999999999997</v>
      </c>
      <c r="E211" s="225">
        <v>0</v>
      </c>
      <c r="F211" s="205">
        <f>E211*D211</f>
        <v>0</v>
      </c>
    </row>
    <row r="212" spans="1:6" ht="14.25">
      <c r="A212" s="127"/>
      <c r="B212" s="64"/>
      <c r="C212" s="72"/>
      <c r="D212" s="73"/>
      <c r="E212" s="225"/>
      <c r="F212" s="205"/>
    </row>
    <row r="213" spans="1:6" ht="57">
      <c r="A213" s="127" t="s">
        <v>1162</v>
      </c>
      <c r="B213" s="64" t="s">
        <v>1069</v>
      </c>
      <c r="C213" s="72"/>
      <c r="D213" s="73"/>
      <c r="E213" s="225"/>
      <c r="F213" s="205"/>
    </row>
    <row r="214" spans="1:6" ht="57">
      <c r="A214" s="127"/>
      <c r="B214" s="64" t="s">
        <v>925</v>
      </c>
      <c r="C214" s="72"/>
      <c r="D214" s="73"/>
      <c r="E214" s="225"/>
      <c r="F214" s="205"/>
    </row>
    <row r="215" spans="1:6" ht="16.5">
      <c r="A215" s="127"/>
      <c r="B215" s="64" t="s">
        <v>1059</v>
      </c>
      <c r="C215" s="72" t="s">
        <v>572</v>
      </c>
      <c r="D215" s="73">
        <v>18.6</v>
      </c>
      <c r="E215" s="225">
        <v>0</v>
      </c>
      <c r="F215" s="205">
        <f>E215*D215</f>
        <v>0</v>
      </c>
    </row>
    <row r="216" spans="1:6" ht="14.25">
      <c r="A216" s="127"/>
      <c r="B216" s="64"/>
      <c r="C216" s="72"/>
      <c r="D216" s="73"/>
      <c r="E216" s="225"/>
      <c r="F216" s="205"/>
    </row>
    <row r="217" spans="1:6" ht="16.5">
      <c r="A217" s="127"/>
      <c r="B217" s="64" t="s">
        <v>1060</v>
      </c>
      <c r="C217" s="72" t="s">
        <v>572</v>
      </c>
      <c r="D217" s="73">
        <v>12.399999999999999</v>
      </c>
      <c r="E217" s="225">
        <v>0</v>
      </c>
      <c r="F217" s="205">
        <f>E217*D217</f>
        <v>0</v>
      </c>
    </row>
    <row r="218" spans="1:6" ht="14.25">
      <c r="A218" s="127"/>
      <c r="B218" s="64"/>
      <c r="C218" s="72"/>
      <c r="D218" s="73"/>
      <c r="E218" s="225"/>
      <c r="F218" s="205"/>
    </row>
    <row r="219" spans="1:6" ht="85.5">
      <c r="A219" s="127" t="s">
        <v>1163</v>
      </c>
      <c r="B219" s="138" t="s">
        <v>1061</v>
      </c>
      <c r="C219" s="72" t="s">
        <v>1130</v>
      </c>
      <c r="D219" s="73">
        <v>10</v>
      </c>
      <c r="E219" s="225">
        <v>0</v>
      </c>
      <c r="F219" s="205">
        <f>E219*D219</f>
        <v>0</v>
      </c>
    </row>
    <row r="220" spans="1:6" ht="14.25">
      <c r="A220" s="127"/>
      <c r="B220" s="64"/>
      <c r="C220" s="72"/>
      <c r="D220" s="73"/>
      <c r="E220" s="225"/>
      <c r="F220" s="205"/>
    </row>
    <row r="221" spans="1:6" ht="28.5">
      <c r="A221" s="127" t="s">
        <v>1164</v>
      </c>
      <c r="B221" s="64" t="s">
        <v>928</v>
      </c>
      <c r="C221" s="72" t="s">
        <v>570</v>
      </c>
      <c r="D221" s="73">
        <v>75.4</v>
      </c>
      <c r="E221" s="225">
        <v>0</v>
      </c>
      <c r="F221" s="205">
        <f>E221*D221</f>
        <v>0</v>
      </c>
    </row>
    <row r="222" spans="1:6" ht="14.25">
      <c r="A222" s="127"/>
      <c r="B222" s="64"/>
      <c r="C222" s="72"/>
      <c r="D222" s="73"/>
      <c r="E222" s="225"/>
      <c r="F222" s="205"/>
    </row>
    <row r="223" spans="1:6" ht="71.25">
      <c r="A223" s="127" t="s">
        <v>1165</v>
      </c>
      <c r="B223" s="64" t="s">
        <v>929</v>
      </c>
      <c r="C223" s="72" t="s">
        <v>572</v>
      </c>
      <c r="D223" s="73">
        <v>35.8</v>
      </c>
      <c r="E223" s="225">
        <v>0</v>
      </c>
      <c r="F223" s="205">
        <f>E223*D223</f>
        <v>0</v>
      </c>
    </row>
    <row r="224" spans="1:6" ht="14.25">
      <c r="A224" s="127"/>
      <c r="B224" s="64"/>
      <c r="C224" s="72"/>
      <c r="D224" s="73"/>
      <c r="E224" s="225"/>
      <c r="F224" s="205"/>
    </row>
    <row r="225" spans="1:6" ht="85.5">
      <c r="A225" s="127" t="s">
        <v>1166</v>
      </c>
      <c r="B225" s="64" t="s">
        <v>930</v>
      </c>
      <c r="C225" s="72" t="s">
        <v>572</v>
      </c>
      <c r="D225" s="73">
        <v>15.5</v>
      </c>
      <c r="E225" s="225">
        <v>0</v>
      </c>
      <c r="F225" s="205">
        <f>+D225*E225</f>
        <v>0</v>
      </c>
    </row>
    <row r="226" spans="1:6" ht="14.25">
      <c r="A226" s="127"/>
      <c r="B226" s="64"/>
      <c r="C226" s="72"/>
      <c r="D226" s="73"/>
      <c r="E226" s="225"/>
      <c r="F226" s="205"/>
    </row>
    <row r="227" spans="1:6" ht="42.75">
      <c r="A227" s="127" t="s">
        <v>1167</v>
      </c>
      <c r="B227" s="64" t="s">
        <v>1062</v>
      </c>
      <c r="C227" s="72" t="s">
        <v>572</v>
      </c>
      <c r="D227" s="73">
        <v>14.6</v>
      </c>
      <c r="E227" s="225">
        <v>0</v>
      </c>
      <c r="F227" s="205">
        <f>+D227*E227</f>
        <v>0</v>
      </c>
    </row>
    <row r="228" spans="1:6" ht="14.25">
      <c r="A228" s="127"/>
      <c r="B228" s="64"/>
      <c r="C228" s="72"/>
      <c r="D228" s="73"/>
      <c r="E228" s="225"/>
      <c r="F228" s="205"/>
    </row>
    <row r="229" spans="1:6" ht="57">
      <c r="A229" s="127" t="s">
        <v>1168</v>
      </c>
      <c r="B229" s="64" t="s">
        <v>1063</v>
      </c>
      <c r="C229" s="72" t="s">
        <v>572</v>
      </c>
      <c r="D229" s="73">
        <f>ROUND((D215+D217)*1.3-D227*1.05,1)</f>
        <v>25</v>
      </c>
      <c r="E229" s="225">
        <v>0</v>
      </c>
      <c r="F229" s="205">
        <f>+D229*E229</f>
        <v>0</v>
      </c>
    </row>
    <row r="230" spans="1:6" ht="14.25">
      <c r="A230" s="127"/>
      <c r="B230" s="64"/>
      <c r="C230" s="72"/>
      <c r="D230" s="73"/>
      <c r="E230" s="225"/>
      <c r="F230" s="205"/>
    </row>
    <row r="231" spans="1:6" ht="42.75">
      <c r="A231" s="127" t="s">
        <v>1169</v>
      </c>
      <c r="B231" s="64" t="s">
        <v>1064</v>
      </c>
      <c r="C231" s="72" t="s">
        <v>572</v>
      </c>
      <c r="D231" s="73">
        <f>D205</f>
        <v>7.5</v>
      </c>
      <c r="E231" s="225">
        <v>0</v>
      </c>
      <c r="F231" s="205">
        <f>+D231*E231</f>
        <v>0</v>
      </c>
    </row>
    <row r="232" spans="1:6" ht="14.25">
      <c r="A232" s="127"/>
      <c r="B232" s="64"/>
      <c r="C232" s="72"/>
      <c r="D232" s="73"/>
      <c r="E232" s="225"/>
      <c r="F232" s="205"/>
    </row>
    <row r="233" spans="1:6" ht="61.5">
      <c r="A233" s="127" t="s">
        <v>1170</v>
      </c>
      <c r="B233" s="64" t="s">
        <v>1070</v>
      </c>
      <c r="C233" s="72" t="s">
        <v>570</v>
      </c>
      <c r="D233" s="73">
        <v>35</v>
      </c>
      <c r="E233" s="225">
        <v>0</v>
      </c>
      <c r="F233" s="205">
        <f>+D233*E233</f>
        <v>0</v>
      </c>
    </row>
    <row r="234" spans="1:6" ht="14.25">
      <c r="A234" s="127"/>
      <c r="B234" s="64"/>
      <c r="C234" s="72"/>
      <c r="D234" s="73"/>
      <c r="E234" s="225"/>
      <c r="F234" s="205"/>
    </row>
    <row r="235" spans="1:6" ht="15">
      <c r="A235" s="127"/>
      <c r="B235" s="74" t="s">
        <v>932</v>
      </c>
      <c r="C235" s="72"/>
      <c r="D235" s="73"/>
      <c r="E235" s="224"/>
      <c r="F235" s="207">
        <f>SUM(F205:F234)</f>
        <v>0</v>
      </c>
    </row>
    <row r="236" spans="1:6" ht="14.25">
      <c r="A236" s="127"/>
      <c r="B236" s="64"/>
      <c r="C236" s="72"/>
      <c r="D236" s="73"/>
      <c r="E236" s="224"/>
      <c r="F236" s="205"/>
    </row>
    <row r="237" spans="1:6" ht="15">
      <c r="A237" s="126" t="s">
        <v>1145</v>
      </c>
      <c r="B237" s="74" t="s">
        <v>915</v>
      </c>
      <c r="C237" s="72"/>
      <c r="D237" s="73"/>
      <c r="E237" s="224"/>
      <c r="F237" s="205"/>
    </row>
    <row r="238" spans="1:6" ht="15">
      <c r="A238" s="126"/>
      <c r="B238" s="74"/>
      <c r="C238" s="72"/>
      <c r="D238" s="73"/>
      <c r="E238" s="224"/>
      <c r="F238" s="205"/>
    </row>
    <row r="239" spans="1:6" ht="99.75">
      <c r="A239" s="127" t="s">
        <v>1171</v>
      </c>
      <c r="B239" s="64" t="s">
        <v>1065</v>
      </c>
      <c r="C239" s="72" t="s">
        <v>1130</v>
      </c>
      <c r="D239" s="73">
        <v>25.45</v>
      </c>
      <c r="E239" s="225">
        <v>0</v>
      </c>
      <c r="F239" s="205">
        <f>+D239*E239</f>
        <v>0</v>
      </c>
    </row>
    <row r="240" spans="1:6" ht="14.25">
      <c r="A240" s="127"/>
      <c r="B240" s="64"/>
      <c r="C240" s="72"/>
      <c r="D240" s="73"/>
      <c r="E240" s="225"/>
      <c r="F240" s="205"/>
    </row>
    <row r="241" spans="1:6" ht="85.5">
      <c r="A241" s="127" t="s">
        <v>1172</v>
      </c>
      <c r="B241" s="64" t="s">
        <v>934</v>
      </c>
      <c r="C241" s="72" t="s">
        <v>1130</v>
      </c>
      <c r="D241" s="73">
        <v>89.24</v>
      </c>
      <c r="E241" s="225">
        <v>0</v>
      </c>
      <c r="F241" s="205">
        <f>+D241*E241</f>
        <v>0</v>
      </c>
    </row>
    <row r="242" spans="1:6" ht="14.25">
      <c r="A242" s="127"/>
      <c r="B242" s="64"/>
      <c r="C242" s="72"/>
      <c r="D242" s="73"/>
      <c r="E242" s="225"/>
      <c r="F242" s="205"/>
    </row>
    <row r="243" spans="1:6" ht="156.75">
      <c r="A243" s="127" t="s">
        <v>1173</v>
      </c>
      <c r="B243" s="129" t="s">
        <v>1066</v>
      </c>
      <c r="C243" s="72" t="s">
        <v>224</v>
      </c>
      <c r="D243" s="73">
        <v>1</v>
      </c>
      <c r="E243" s="225">
        <v>0</v>
      </c>
      <c r="F243" s="205">
        <f>+D243*E243</f>
        <v>0</v>
      </c>
    </row>
    <row r="244" spans="1:6" ht="14.25">
      <c r="A244" s="127"/>
      <c r="B244" s="64"/>
      <c r="C244" s="72"/>
      <c r="D244" s="73"/>
      <c r="E244" s="225"/>
      <c r="F244" s="205"/>
    </row>
    <row r="245" spans="1:6" ht="185.25">
      <c r="A245" s="127" t="s">
        <v>1174</v>
      </c>
      <c r="B245" s="129" t="s">
        <v>935</v>
      </c>
      <c r="C245" s="72"/>
      <c r="D245" s="73"/>
      <c r="E245" s="225"/>
      <c r="F245" s="205"/>
    </row>
    <row r="246" spans="1:6" ht="14.25">
      <c r="A246" s="127"/>
      <c r="B246" s="64" t="s">
        <v>1067</v>
      </c>
      <c r="C246" s="72" t="s">
        <v>225</v>
      </c>
      <c r="D246" s="73">
        <v>1</v>
      </c>
      <c r="E246" s="225">
        <v>0</v>
      </c>
      <c r="F246" s="205">
        <f>+D246*E246</f>
        <v>0</v>
      </c>
    </row>
    <row r="247" spans="1:6" ht="14.25">
      <c r="A247" s="127"/>
      <c r="B247" s="64"/>
      <c r="C247" s="72"/>
      <c r="D247" s="73"/>
      <c r="E247" s="225"/>
      <c r="F247" s="205"/>
    </row>
    <row r="248" spans="1:6" ht="128.25">
      <c r="A248" s="127" t="s">
        <v>1175</v>
      </c>
      <c r="B248" s="129" t="s">
        <v>937</v>
      </c>
      <c r="C248" s="72" t="s">
        <v>224</v>
      </c>
      <c r="D248" s="73">
        <v>1</v>
      </c>
      <c r="E248" s="225">
        <v>0</v>
      </c>
      <c r="F248" s="205">
        <f>+D248*E248</f>
        <v>0</v>
      </c>
    </row>
    <row r="249" spans="1:6" ht="14.25">
      <c r="A249" s="127"/>
      <c r="B249" s="64"/>
      <c r="C249" s="72"/>
      <c r="D249" s="73"/>
      <c r="E249" s="225"/>
      <c r="F249" s="205"/>
    </row>
    <row r="250" spans="1:6" ht="114">
      <c r="A250" s="127" t="s">
        <v>1176</v>
      </c>
      <c r="B250" s="129" t="s">
        <v>938</v>
      </c>
      <c r="C250" s="72" t="s">
        <v>224</v>
      </c>
      <c r="D250" s="73">
        <v>7</v>
      </c>
      <c r="E250" s="225">
        <v>0</v>
      </c>
      <c r="F250" s="205">
        <f>+D250*E250</f>
        <v>0</v>
      </c>
    </row>
    <row r="251" spans="1:6" ht="14.25">
      <c r="A251" s="127"/>
      <c r="B251" s="64"/>
      <c r="C251" s="72"/>
      <c r="D251" s="73"/>
      <c r="E251" s="225"/>
      <c r="F251" s="205"/>
    </row>
    <row r="252" spans="1:6" ht="71.25">
      <c r="A252" s="127" t="s">
        <v>1177</v>
      </c>
      <c r="B252" s="64" t="s">
        <v>1068</v>
      </c>
      <c r="C252" s="72" t="s">
        <v>224</v>
      </c>
      <c r="D252" s="73">
        <v>1</v>
      </c>
      <c r="E252" s="225">
        <v>0</v>
      </c>
      <c r="F252" s="205">
        <f>+D252*E252</f>
        <v>0</v>
      </c>
    </row>
    <row r="253" spans="1:6" ht="14.25">
      <c r="A253" s="127"/>
      <c r="B253" s="64"/>
      <c r="C253" s="72"/>
      <c r="D253" s="73"/>
      <c r="E253" s="225"/>
      <c r="F253" s="205"/>
    </row>
    <row r="254" spans="1:6" ht="30">
      <c r="A254" s="127"/>
      <c r="B254" s="74" t="s">
        <v>940</v>
      </c>
      <c r="C254" s="72"/>
      <c r="D254" s="73"/>
      <c r="E254" s="224"/>
      <c r="F254" s="207">
        <f>SUM(F239:F253)</f>
        <v>0</v>
      </c>
    </row>
    <row r="255" spans="1:6" ht="15">
      <c r="A255" s="127"/>
      <c r="B255" s="74"/>
      <c r="C255" s="72"/>
      <c r="D255" s="73"/>
      <c r="E255" s="224"/>
      <c r="F255" s="207"/>
    </row>
    <row r="256" spans="1:6" ht="15">
      <c r="A256" s="126" t="s">
        <v>1146</v>
      </c>
      <c r="B256" s="74" t="s">
        <v>861</v>
      </c>
      <c r="C256" s="72"/>
      <c r="D256" s="73"/>
      <c r="E256" s="224"/>
      <c r="F256" s="205"/>
    </row>
    <row r="257" spans="1:6" ht="15">
      <c r="A257" s="126"/>
      <c r="B257" s="74"/>
      <c r="C257" s="72"/>
      <c r="D257" s="73"/>
      <c r="E257" s="224"/>
      <c r="F257" s="205"/>
    </row>
    <row r="258" spans="1:6" ht="42.75">
      <c r="A258" s="127" t="s">
        <v>1178</v>
      </c>
      <c r="B258" s="64" t="s">
        <v>942</v>
      </c>
      <c r="C258" s="72" t="s">
        <v>1130</v>
      </c>
      <c r="D258" s="73">
        <f>D183</f>
        <v>114.7</v>
      </c>
      <c r="E258" s="225">
        <v>0</v>
      </c>
      <c r="F258" s="205">
        <f>+D258*E258</f>
        <v>0</v>
      </c>
    </row>
    <row r="259" spans="1:6" ht="14.25">
      <c r="A259" s="127"/>
      <c r="B259" s="64"/>
      <c r="C259" s="72"/>
      <c r="D259" s="73"/>
      <c r="E259" s="225"/>
      <c r="F259" s="205"/>
    </row>
    <row r="260" spans="1:6" ht="14.25">
      <c r="A260" s="127" t="s">
        <v>1179</v>
      </c>
      <c r="B260" s="64" t="s">
        <v>943</v>
      </c>
      <c r="C260" s="72" t="s">
        <v>1130</v>
      </c>
      <c r="D260" s="73">
        <f>D258</f>
        <v>114.7</v>
      </c>
      <c r="E260" s="225">
        <v>0</v>
      </c>
      <c r="F260" s="205">
        <f>+D260*E260</f>
        <v>0</v>
      </c>
    </row>
    <row r="261" spans="1:6" ht="14.25">
      <c r="A261" s="127"/>
      <c r="B261" s="64"/>
      <c r="C261" s="72"/>
      <c r="D261" s="73"/>
      <c r="E261" s="225"/>
      <c r="F261" s="205"/>
    </row>
    <row r="262" spans="1:6" ht="14.25">
      <c r="A262" s="127" t="s">
        <v>1180</v>
      </c>
      <c r="B262" s="64" t="s">
        <v>944</v>
      </c>
      <c r="C262" s="72" t="s">
        <v>1130</v>
      </c>
      <c r="D262" s="73">
        <f>D260</f>
        <v>114.7</v>
      </c>
      <c r="E262" s="225">
        <v>0</v>
      </c>
      <c r="F262" s="205">
        <f>+D262*E262</f>
        <v>0</v>
      </c>
    </row>
    <row r="263" spans="1:6" ht="14.25">
      <c r="A263" s="127"/>
      <c r="B263" s="64"/>
      <c r="C263" s="72"/>
      <c r="D263" s="73"/>
      <c r="E263" s="224"/>
      <c r="F263" s="205"/>
    </row>
    <row r="264" spans="1:6" ht="14.25">
      <c r="A264" s="127" t="s">
        <v>1181</v>
      </c>
      <c r="B264" s="64" t="s">
        <v>945</v>
      </c>
      <c r="C264" s="72" t="s">
        <v>225</v>
      </c>
      <c r="D264" s="73">
        <v>1</v>
      </c>
      <c r="E264" s="225">
        <v>0</v>
      </c>
      <c r="F264" s="205">
        <f>+D264*E264</f>
        <v>0</v>
      </c>
    </row>
    <row r="265" spans="1:6" ht="14.25">
      <c r="A265" s="127"/>
      <c r="B265" s="64"/>
      <c r="C265" s="72"/>
      <c r="D265" s="73"/>
      <c r="E265" s="225"/>
      <c r="F265" s="205"/>
    </row>
    <row r="266" spans="1:6" ht="15">
      <c r="A266" s="127"/>
      <c r="B266" s="74" t="s">
        <v>946</v>
      </c>
      <c r="C266" s="72"/>
      <c r="D266" s="73"/>
      <c r="E266" s="224"/>
      <c r="F266" s="207">
        <f>SUM(F258:F264)</f>
        <v>0</v>
      </c>
    </row>
    <row r="267" ht="12.75">
      <c r="B267" s="152"/>
    </row>
    <row r="268" ht="12.75">
      <c r="B268" s="152"/>
    </row>
    <row r="269" spans="1:2" ht="15.75">
      <c r="A269" s="107">
        <v>4</v>
      </c>
      <c r="B269" s="103" t="s">
        <v>1072</v>
      </c>
    </row>
    <row r="270" ht="12.75">
      <c r="B270" s="152"/>
    </row>
    <row r="271" spans="1:6" ht="15">
      <c r="A271" s="139" t="s">
        <v>1182</v>
      </c>
      <c r="B271" s="167" t="s">
        <v>913</v>
      </c>
      <c r="C271" s="139"/>
      <c r="D271" s="139"/>
      <c r="E271" s="226"/>
      <c r="F271" s="207">
        <f>+F289</f>
        <v>0</v>
      </c>
    </row>
    <row r="272" spans="1:6" ht="15">
      <c r="A272" s="139" t="s">
        <v>636</v>
      </c>
      <c r="B272" s="167" t="s">
        <v>1226</v>
      </c>
      <c r="C272" s="139"/>
      <c r="D272" s="139"/>
      <c r="E272" s="226"/>
      <c r="F272" s="207">
        <f>F295</f>
        <v>0</v>
      </c>
    </row>
    <row r="273" spans="1:6" ht="15">
      <c r="A273" s="139" t="s">
        <v>637</v>
      </c>
      <c r="B273" s="167" t="s">
        <v>914</v>
      </c>
      <c r="C273" s="139"/>
      <c r="D273" s="139"/>
      <c r="E273" s="226"/>
      <c r="F273" s="207">
        <f>+F311</f>
        <v>0</v>
      </c>
    </row>
    <row r="274" spans="1:6" ht="15">
      <c r="A274" s="139" t="s">
        <v>638</v>
      </c>
      <c r="B274" s="167" t="s">
        <v>915</v>
      </c>
      <c r="C274" s="139"/>
      <c r="D274" s="139"/>
      <c r="E274" s="226"/>
      <c r="F274" s="207">
        <f>+F321</f>
        <v>0</v>
      </c>
    </row>
    <row r="275" spans="1:6" ht="15">
      <c r="A275" s="139" t="s">
        <v>1074</v>
      </c>
      <c r="B275" s="167" t="s">
        <v>861</v>
      </c>
      <c r="C275" s="139"/>
      <c r="D275" s="139"/>
      <c r="E275" s="226"/>
      <c r="F275" s="207">
        <f>+F333</f>
        <v>0</v>
      </c>
    </row>
    <row r="276" spans="1:6" ht="15">
      <c r="A276" s="139"/>
      <c r="B276" s="167"/>
      <c r="C276" s="139"/>
      <c r="D276" s="139"/>
      <c r="E276" s="226"/>
      <c r="F276" s="207"/>
    </row>
    <row r="277" spans="1:6" ht="15">
      <c r="A277" s="139"/>
      <c r="B277" s="167" t="s">
        <v>947</v>
      </c>
      <c r="C277" s="139"/>
      <c r="D277" s="139"/>
      <c r="E277" s="226"/>
      <c r="F277" s="207">
        <f>SUM(F271:F275)</f>
        <v>0</v>
      </c>
    </row>
    <row r="278" spans="1:6" ht="14.25">
      <c r="A278" s="121"/>
      <c r="B278" s="64"/>
      <c r="C278" s="124"/>
      <c r="D278" s="124"/>
      <c r="E278" s="223"/>
      <c r="F278" s="205"/>
    </row>
    <row r="279" spans="1:6" ht="15">
      <c r="A279" s="122" t="s">
        <v>1182</v>
      </c>
      <c r="B279" s="74" t="s">
        <v>1225</v>
      </c>
      <c r="C279" s="72"/>
      <c r="D279" s="73"/>
      <c r="E279" s="224"/>
      <c r="F279" s="205"/>
    </row>
    <row r="280" spans="1:6" ht="14.25">
      <c r="A280" s="121"/>
      <c r="B280" s="64"/>
      <c r="C280" s="72"/>
      <c r="D280" s="73"/>
      <c r="E280" s="224"/>
      <c r="F280" s="205"/>
    </row>
    <row r="281" spans="1:6" ht="28.5">
      <c r="A281" s="121" t="s">
        <v>1183</v>
      </c>
      <c r="B281" s="64" t="s">
        <v>916</v>
      </c>
      <c r="C281" s="72" t="s">
        <v>1130</v>
      </c>
      <c r="D281" s="73">
        <v>29.65</v>
      </c>
      <c r="E281" s="225">
        <v>0</v>
      </c>
      <c r="F281" s="205">
        <f>+D281*E281</f>
        <v>0</v>
      </c>
    </row>
    <row r="282" spans="1:6" ht="14.25">
      <c r="A282" s="121"/>
      <c r="B282" s="153"/>
      <c r="C282" s="72"/>
      <c r="D282" s="73"/>
      <c r="E282" s="225"/>
      <c r="F282" s="205"/>
    </row>
    <row r="283" spans="1:6" ht="42.75">
      <c r="A283" s="121" t="s">
        <v>1184</v>
      </c>
      <c r="B283" s="64" t="s">
        <v>917</v>
      </c>
      <c r="C283" s="72" t="s">
        <v>224</v>
      </c>
      <c r="D283" s="73">
        <v>3</v>
      </c>
      <c r="E283" s="225">
        <v>0</v>
      </c>
      <c r="F283" s="205">
        <f>+D283*E283</f>
        <v>0</v>
      </c>
    </row>
    <row r="284" spans="1:6" ht="14.25">
      <c r="A284" s="121"/>
      <c r="B284" s="64"/>
      <c r="C284" s="72"/>
      <c r="D284" s="73"/>
      <c r="E284" s="225"/>
      <c r="F284" s="205"/>
    </row>
    <row r="285" spans="1:6" ht="199.5">
      <c r="A285" s="121" t="s">
        <v>1185</v>
      </c>
      <c r="B285" s="129" t="s">
        <v>919</v>
      </c>
      <c r="C285" s="72" t="s">
        <v>225</v>
      </c>
      <c r="D285" s="73">
        <v>1</v>
      </c>
      <c r="E285" s="225">
        <v>0</v>
      </c>
      <c r="F285" s="205">
        <f>+D285*E285</f>
        <v>0</v>
      </c>
    </row>
    <row r="286" spans="1:6" ht="14.25">
      <c r="A286" s="121"/>
      <c r="B286" s="64"/>
      <c r="C286" s="72"/>
      <c r="D286" s="73"/>
      <c r="E286" s="225"/>
      <c r="F286" s="205"/>
    </row>
    <row r="287" spans="1:6" ht="57">
      <c r="A287" s="121" t="s">
        <v>1186</v>
      </c>
      <c r="B287" s="64" t="s">
        <v>920</v>
      </c>
      <c r="C287" s="72" t="s">
        <v>225</v>
      </c>
      <c r="D287" s="73">
        <v>0.01</v>
      </c>
      <c r="E287" s="225">
        <v>0</v>
      </c>
      <c r="F287" s="205">
        <f>+D287*E287</f>
        <v>0</v>
      </c>
    </row>
    <row r="288" spans="1:6" ht="14.25">
      <c r="A288" s="121"/>
      <c r="B288" s="64"/>
      <c r="C288" s="72"/>
      <c r="D288" s="73"/>
      <c r="E288" s="225"/>
      <c r="F288" s="205"/>
    </row>
    <row r="289" spans="1:6" ht="15">
      <c r="A289" s="121"/>
      <c r="B289" s="74" t="s">
        <v>921</v>
      </c>
      <c r="C289" s="72"/>
      <c r="D289" s="73"/>
      <c r="E289" s="224"/>
      <c r="F289" s="207">
        <f>SUM(F281:F288)</f>
        <v>0</v>
      </c>
    </row>
    <row r="290" spans="1:6" ht="15">
      <c r="A290" s="121"/>
      <c r="B290" s="74"/>
      <c r="C290" s="72"/>
      <c r="D290" s="73"/>
      <c r="E290" s="224"/>
      <c r="F290" s="207"/>
    </row>
    <row r="291" spans="1:6" ht="15">
      <c r="A291" s="122" t="s">
        <v>636</v>
      </c>
      <c r="B291" s="74" t="s">
        <v>1226</v>
      </c>
      <c r="C291" s="72"/>
      <c r="D291" s="73"/>
      <c r="E291" s="224"/>
      <c r="F291" s="207"/>
    </row>
    <row r="292" spans="1:6" ht="15">
      <c r="A292" s="121"/>
      <c r="B292" s="74"/>
      <c r="C292" s="72"/>
      <c r="D292" s="73"/>
      <c r="E292" s="224"/>
      <c r="F292" s="207"/>
    </row>
    <row r="293" spans="1:6" ht="114">
      <c r="A293" s="121" t="s">
        <v>641</v>
      </c>
      <c r="B293" s="129" t="s">
        <v>922</v>
      </c>
      <c r="C293" s="72" t="s">
        <v>224</v>
      </c>
      <c r="D293" s="73">
        <v>3</v>
      </c>
      <c r="E293" s="225">
        <v>0</v>
      </c>
      <c r="F293" s="205">
        <f>E293*D293</f>
        <v>0</v>
      </c>
    </row>
    <row r="294" spans="1:6" ht="14.25">
      <c r="A294" s="121"/>
      <c r="B294" s="64"/>
      <c r="C294" s="72"/>
      <c r="D294" s="73"/>
      <c r="E294" s="225"/>
      <c r="F294" s="205"/>
    </row>
    <row r="295" spans="1:6" ht="15">
      <c r="A295" s="121"/>
      <c r="B295" s="74" t="s">
        <v>923</v>
      </c>
      <c r="C295" s="72"/>
      <c r="D295" s="73"/>
      <c r="E295" s="224"/>
      <c r="F295" s="207">
        <f>SUM(F293:F294)</f>
        <v>0</v>
      </c>
    </row>
    <row r="296" spans="1:6" ht="15">
      <c r="A296" s="121"/>
      <c r="B296" s="74"/>
      <c r="C296" s="72"/>
      <c r="D296" s="73"/>
      <c r="E296" s="224"/>
      <c r="F296" s="207"/>
    </row>
    <row r="297" spans="1:6" ht="15">
      <c r="A297" s="122" t="s">
        <v>637</v>
      </c>
      <c r="B297" s="74" t="s">
        <v>1245</v>
      </c>
      <c r="C297" s="72"/>
      <c r="D297" s="73"/>
      <c r="E297" s="224"/>
      <c r="F297" s="205"/>
    </row>
    <row r="298" spans="1:6" ht="14.25">
      <c r="A298" s="121"/>
      <c r="B298" s="64"/>
      <c r="C298" s="72"/>
      <c r="D298" s="73"/>
      <c r="E298" s="224"/>
      <c r="F298" s="205"/>
    </row>
    <row r="299" spans="1:6" ht="99.75">
      <c r="A299" s="121" t="s">
        <v>645</v>
      </c>
      <c r="B299" s="64" t="s">
        <v>1073</v>
      </c>
      <c r="C299" s="72"/>
      <c r="D299" s="73"/>
      <c r="E299" s="225"/>
      <c r="F299" s="221"/>
    </row>
    <row r="300" spans="1:6" ht="57">
      <c r="A300" s="121"/>
      <c r="B300" s="64" t="s">
        <v>925</v>
      </c>
      <c r="C300" s="72"/>
      <c r="D300" s="73"/>
      <c r="E300" s="225"/>
      <c r="F300" s="205"/>
    </row>
    <row r="301" spans="1:6" ht="16.5">
      <c r="A301" s="121"/>
      <c r="B301" s="64" t="s">
        <v>926</v>
      </c>
      <c r="C301" s="72" t="s">
        <v>572</v>
      </c>
      <c r="D301" s="73">
        <v>12.6</v>
      </c>
      <c r="E301" s="225">
        <v>0</v>
      </c>
      <c r="F301" s="205">
        <f>E301*D301</f>
        <v>0</v>
      </c>
    </row>
    <row r="302" spans="1:6" ht="14.25">
      <c r="A302" s="121"/>
      <c r="B302" s="64"/>
      <c r="C302" s="72"/>
      <c r="D302" s="73"/>
      <c r="E302" s="225"/>
      <c r="F302" s="205"/>
    </row>
    <row r="303" spans="1:6" ht="16.5">
      <c r="A303" s="121"/>
      <c r="B303" s="64" t="s">
        <v>927</v>
      </c>
      <c r="C303" s="72" t="s">
        <v>572</v>
      </c>
      <c r="D303" s="73">
        <v>5.4</v>
      </c>
      <c r="E303" s="225">
        <v>0</v>
      </c>
      <c r="F303" s="205">
        <f>E303*D303</f>
        <v>0</v>
      </c>
    </row>
    <row r="304" spans="1:6" ht="14.25">
      <c r="A304" s="121"/>
      <c r="B304" s="64"/>
      <c r="C304" s="72"/>
      <c r="D304" s="73"/>
      <c r="E304" s="225"/>
      <c r="F304" s="205"/>
    </row>
    <row r="305" spans="1:6" ht="28.5">
      <c r="A305" s="121" t="s">
        <v>646</v>
      </c>
      <c r="B305" s="64" t="s">
        <v>928</v>
      </c>
      <c r="C305" s="72" t="s">
        <v>570</v>
      </c>
      <c r="D305" s="73">
        <v>20</v>
      </c>
      <c r="E305" s="225">
        <v>0</v>
      </c>
      <c r="F305" s="205">
        <f>E305*D305</f>
        <v>0</v>
      </c>
    </row>
    <row r="306" spans="1:6" ht="14.25">
      <c r="A306" s="121"/>
      <c r="B306" s="64"/>
      <c r="C306" s="72"/>
      <c r="D306" s="73"/>
      <c r="E306" s="225"/>
      <c r="F306" s="205"/>
    </row>
    <row r="307" spans="1:6" ht="71.25">
      <c r="A307" s="121" t="s">
        <v>647</v>
      </c>
      <c r="B307" s="64" t="s">
        <v>929</v>
      </c>
      <c r="C307" s="72" t="s">
        <v>572</v>
      </c>
      <c r="D307" s="73">
        <v>8.3</v>
      </c>
      <c r="E307" s="225">
        <v>0</v>
      </c>
      <c r="F307" s="205">
        <f>E307*D307</f>
        <v>0</v>
      </c>
    </row>
    <row r="308" spans="1:6" ht="14.25">
      <c r="A308" s="121"/>
      <c r="B308" s="64"/>
      <c r="C308" s="72"/>
      <c r="D308" s="73"/>
      <c r="E308" s="225"/>
      <c r="F308" s="205"/>
    </row>
    <row r="309" spans="1:6" ht="85.5">
      <c r="A309" s="121" t="s">
        <v>648</v>
      </c>
      <c r="B309" s="64" t="s">
        <v>930</v>
      </c>
      <c r="C309" s="72" t="s">
        <v>572</v>
      </c>
      <c r="D309" s="73">
        <v>2.2</v>
      </c>
      <c r="E309" s="225">
        <v>0</v>
      </c>
      <c r="F309" s="205">
        <f>+D309*E309</f>
        <v>0</v>
      </c>
    </row>
    <row r="310" spans="1:6" ht="14.25">
      <c r="A310" s="121"/>
      <c r="B310" s="64"/>
      <c r="C310" s="72"/>
      <c r="D310" s="73"/>
      <c r="E310" s="225"/>
      <c r="F310" s="205"/>
    </row>
    <row r="311" spans="1:6" ht="15">
      <c r="A311" s="121"/>
      <c r="B311" s="74" t="s">
        <v>932</v>
      </c>
      <c r="C311" s="72"/>
      <c r="D311" s="73"/>
      <c r="E311" s="224"/>
      <c r="F311" s="207">
        <f>SUM(F299:F310)</f>
        <v>0</v>
      </c>
    </row>
    <row r="312" spans="1:6" ht="14.25">
      <c r="A312" s="121"/>
      <c r="B312" s="64"/>
      <c r="C312" s="72"/>
      <c r="D312" s="73"/>
      <c r="E312" s="224"/>
      <c r="F312" s="205"/>
    </row>
    <row r="313" spans="1:6" ht="15">
      <c r="A313" s="122" t="s">
        <v>638</v>
      </c>
      <c r="B313" s="74" t="s">
        <v>915</v>
      </c>
      <c r="C313" s="72"/>
      <c r="D313" s="73"/>
      <c r="E313" s="224"/>
      <c r="F313" s="205"/>
    </row>
    <row r="314" spans="1:6" ht="15">
      <c r="A314" s="122"/>
      <c r="B314" s="74"/>
      <c r="C314" s="72"/>
      <c r="D314" s="73"/>
      <c r="E314" s="224"/>
      <c r="F314" s="205"/>
    </row>
    <row r="315" spans="1:6" ht="99.75">
      <c r="A315" s="121" t="s">
        <v>649</v>
      </c>
      <c r="B315" s="64" t="s">
        <v>949</v>
      </c>
      <c r="C315" s="72" t="s">
        <v>1130</v>
      </c>
      <c r="D315" s="73">
        <v>29.65</v>
      </c>
      <c r="E315" s="225">
        <v>0</v>
      </c>
      <c r="F315" s="205">
        <f>+D315*E315</f>
        <v>0</v>
      </c>
    </row>
    <row r="316" spans="1:6" ht="14.25">
      <c r="A316" s="121"/>
      <c r="B316" s="64"/>
      <c r="C316" s="72"/>
      <c r="D316" s="73"/>
      <c r="E316" s="225"/>
      <c r="F316" s="205"/>
    </row>
    <row r="317" spans="1:6" ht="114">
      <c r="A317" s="121" t="s">
        <v>650</v>
      </c>
      <c r="B317" s="129" t="s">
        <v>938</v>
      </c>
      <c r="C317" s="72" t="s">
        <v>224</v>
      </c>
      <c r="D317" s="73">
        <v>2</v>
      </c>
      <c r="E317" s="225">
        <v>0</v>
      </c>
      <c r="F317" s="205">
        <f>+D317*E317</f>
        <v>0</v>
      </c>
    </row>
    <row r="318" spans="1:6" ht="14.25">
      <c r="A318" s="121"/>
      <c r="B318" s="64"/>
      <c r="C318" s="72"/>
      <c r="D318" s="73"/>
      <c r="E318" s="225"/>
      <c r="F318" s="205"/>
    </row>
    <row r="319" spans="1:6" ht="42.75">
      <c r="A319" s="121" t="s">
        <v>651</v>
      </c>
      <c r="B319" s="64" t="s">
        <v>950</v>
      </c>
      <c r="C319" s="72" t="s">
        <v>224</v>
      </c>
      <c r="D319" s="73">
        <v>1</v>
      </c>
      <c r="E319" s="225">
        <v>0</v>
      </c>
      <c r="F319" s="205">
        <f>+D319*E319</f>
        <v>0</v>
      </c>
    </row>
    <row r="320" spans="1:6" ht="14.25">
      <c r="A320" s="121"/>
      <c r="B320" s="64"/>
      <c r="C320" s="72"/>
      <c r="D320" s="73"/>
      <c r="E320" s="225"/>
      <c r="F320" s="205"/>
    </row>
    <row r="321" spans="1:6" ht="30">
      <c r="A321" s="121"/>
      <c r="B321" s="74" t="s">
        <v>940</v>
      </c>
      <c r="C321" s="72"/>
      <c r="D321" s="73"/>
      <c r="E321" s="224"/>
      <c r="F321" s="207">
        <f>SUM(F315:F320)</f>
        <v>0</v>
      </c>
    </row>
    <row r="322" spans="1:6" ht="15">
      <c r="A322" s="121"/>
      <c r="B322" s="74"/>
      <c r="C322" s="72"/>
      <c r="D322" s="73"/>
      <c r="E322" s="224"/>
      <c r="F322" s="207"/>
    </row>
    <row r="323" spans="1:6" ht="15">
      <c r="A323" s="122" t="s">
        <v>1074</v>
      </c>
      <c r="B323" s="74" t="s">
        <v>861</v>
      </c>
      <c r="C323" s="72"/>
      <c r="D323" s="73"/>
      <c r="E323" s="224"/>
      <c r="F323" s="205"/>
    </row>
    <row r="324" spans="1:6" ht="15">
      <c r="A324" s="122"/>
      <c r="B324" s="74"/>
      <c r="C324" s="72"/>
      <c r="D324" s="73"/>
      <c r="E324" s="224"/>
      <c r="F324" s="205"/>
    </row>
    <row r="325" spans="1:6" ht="42.75">
      <c r="A325" s="121" t="s">
        <v>1075</v>
      </c>
      <c r="B325" s="129" t="s">
        <v>942</v>
      </c>
      <c r="C325" s="72" t="s">
        <v>1130</v>
      </c>
      <c r="D325" s="73">
        <f>D281</f>
        <v>29.65</v>
      </c>
      <c r="E325" s="225">
        <v>0</v>
      </c>
      <c r="F325" s="205">
        <f>+D325*E325</f>
        <v>0</v>
      </c>
    </row>
    <row r="326" spans="1:6" ht="14.25">
      <c r="A326" s="121"/>
      <c r="B326" s="64"/>
      <c r="C326" s="72"/>
      <c r="D326" s="73"/>
      <c r="E326" s="225"/>
      <c r="F326" s="205"/>
    </row>
    <row r="327" spans="1:6" ht="14.25">
      <c r="A327" s="121" t="s">
        <v>1076</v>
      </c>
      <c r="B327" s="64" t="s">
        <v>943</v>
      </c>
      <c r="C327" s="72" t="s">
        <v>1130</v>
      </c>
      <c r="D327" s="73">
        <f>D325</f>
        <v>29.65</v>
      </c>
      <c r="E327" s="225">
        <v>0</v>
      </c>
      <c r="F327" s="205">
        <f>+D327*E327</f>
        <v>0</v>
      </c>
    </row>
    <row r="328" spans="1:6" ht="14.25">
      <c r="A328" s="121"/>
      <c r="B328" s="64"/>
      <c r="C328" s="72"/>
      <c r="D328" s="73"/>
      <c r="E328" s="225"/>
      <c r="F328" s="205"/>
    </row>
    <row r="329" spans="1:6" ht="14.25">
      <c r="A329" s="121" t="s">
        <v>1077</v>
      </c>
      <c r="B329" s="64" t="s">
        <v>944</v>
      </c>
      <c r="C329" s="72" t="s">
        <v>1130</v>
      </c>
      <c r="D329" s="73">
        <f>D327</f>
        <v>29.65</v>
      </c>
      <c r="E329" s="225">
        <v>0</v>
      </c>
      <c r="F329" s="205">
        <f>+D329*E329</f>
        <v>0</v>
      </c>
    </row>
    <row r="330" spans="1:6" ht="14.25">
      <c r="A330" s="121"/>
      <c r="B330" s="64"/>
      <c r="C330" s="72"/>
      <c r="D330" s="73"/>
      <c r="E330" s="224"/>
      <c r="F330" s="205"/>
    </row>
    <row r="331" spans="1:6" ht="14.25">
      <c r="A331" s="121" t="s">
        <v>1078</v>
      </c>
      <c r="B331" s="64" t="s">
        <v>945</v>
      </c>
      <c r="C331" s="72" t="s">
        <v>225</v>
      </c>
      <c r="D331" s="73">
        <v>1</v>
      </c>
      <c r="E331" s="225">
        <v>0</v>
      </c>
      <c r="F331" s="205">
        <f>+D331*E331</f>
        <v>0</v>
      </c>
    </row>
    <row r="332" spans="1:6" ht="14.25">
      <c r="A332" s="121"/>
      <c r="B332" s="64"/>
      <c r="C332" s="72"/>
      <c r="D332" s="73"/>
      <c r="E332" s="225"/>
      <c r="F332" s="205"/>
    </row>
    <row r="333" spans="1:6" ht="15">
      <c r="A333" s="121"/>
      <c r="B333" s="74" t="s">
        <v>946</v>
      </c>
      <c r="C333" s="72"/>
      <c r="D333" s="73"/>
      <c r="E333" s="224"/>
      <c r="F333" s="207">
        <f>SUM(F325:F331)</f>
        <v>0</v>
      </c>
    </row>
    <row r="334" ht="12.75">
      <c r="B334" s="152"/>
    </row>
    <row r="335" ht="12.75">
      <c r="B335" s="152"/>
    </row>
    <row r="336" spans="1:2" ht="15.75">
      <c r="A336" s="103">
        <v>5</v>
      </c>
      <c r="B336" s="103" t="s">
        <v>1079</v>
      </c>
    </row>
    <row r="337" ht="12.75">
      <c r="B337" s="152"/>
    </row>
    <row r="338" spans="1:6" ht="15">
      <c r="A338" s="122" t="s">
        <v>660</v>
      </c>
      <c r="B338" s="74" t="s">
        <v>913</v>
      </c>
      <c r="C338" s="125"/>
      <c r="D338" s="125"/>
      <c r="E338" s="222"/>
      <c r="F338" s="207">
        <f>+F356</f>
        <v>0</v>
      </c>
    </row>
    <row r="339" spans="1:6" ht="15">
      <c r="A339" s="122" t="s">
        <v>661</v>
      </c>
      <c r="B339" s="74" t="s">
        <v>1226</v>
      </c>
      <c r="C339" s="125"/>
      <c r="D339" s="125"/>
      <c r="E339" s="222"/>
      <c r="F339" s="207">
        <f>F362</f>
        <v>0</v>
      </c>
    </row>
    <row r="340" spans="1:6" ht="15">
      <c r="A340" s="122" t="s">
        <v>662</v>
      </c>
      <c r="B340" s="74" t="s">
        <v>914</v>
      </c>
      <c r="C340" s="125"/>
      <c r="D340" s="125"/>
      <c r="E340" s="222"/>
      <c r="F340" s="207">
        <f>+F378</f>
        <v>0</v>
      </c>
    </row>
    <row r="341" spans="1:6" ht="15">
      <c r="A341" s="122" t="s">
        <v>663</v>
      </c>
      <c r="B341" s="74" t="s">
        <v>915</v>
      </c>
      <c r="C341" s="125"/>
      <c r="D341" s="125"/>
      <c r="E341" s="222"/>
      <c r="F341" s="207">
        <f>+F388</f>
        <v>0</v>
      </c>
    </row>
    <row r="342" spans="1:6" ht="15">
      <c r="A342" s="122" t="s">
        <v>664</v>
      </c>
      <c r="B342" s="74" t="s">
        <v>861</v>
      </c>
      <c r="C342" s="125"/>
      <c r="D342" s="125"/>
      <c r="E342" s="222"/>
      <c r="F342" s="207">
        <f>+F400</f>
        <v>0</v>
      </c>
    </row>
    <row r="343" spans="1:6" ht="15">
      <c r="A343" s="122"/>
      <c r="B343" s="74"/>
      <c r="C343" s="125"/>
      <c r="D343" s="125"/>
      <c r="E343" s="222"/>
      <c r="F343" s="207"/>
    </row>
    <row r="344" spans="1:6" ht="15">
      <c r="A344" s="122"/>
      <c r="B344" s="74" t="s">
        <v>1071</v>
      </c>
      <c r="C344" s="125"/>
      <c r="D344" s="125"/>
      <c r="E344" s="222"/>
      <c r="F344" s="207">
        <f>SUM(F338:F342)</f>
        <v>0</v>
      </c>
    </row>
    <row r="345" spans="1:6" ht="14.25">
      <c r="A345" s="121"/>
      <c r="B345" s="64"/>
      <c r="C345" s="124"/>
      <c r="D345" s="124"/>
      <c r="E345" s="223"/>
      <c r="F345" s="205"/>
    </row>
    <row r="346" spans="1:6" ht="15">
      <c r="A346" s="126" t="s">
        <v>660</v>
      </c>
      <c r="B346" s="74" t="s">
        <v>1225</v>
      </c>
      <c r="C346" s="72"/>
      <c r="D346" s="73"/>
      <c r="E346" s="224"/>
      <c r="F346" s="205"/>
    </row>
    <row r="347" spans="1:6" ht="14.25">
      <c r="A347" s="127"/>
      <c r="B347" s="64"/>
      <c r="C347" s="72"/>
      <c r="D347" s="73"/>
      <c r="E347" s="224"/>
      <c r="F347" s="205"/>
    </row>
    <row r="348" spans="1:6" ht="28.5">
      <c r="A348" s="127" t="s">
        <v>666</v>
      </c>
      <c r="B348" s="64" t="s">
        <v>916</v>
      </c>
      <c r="C348" s="72" t="s">
        <v>1130</v>
      </c>
      <c r="D348" s="73">
        <v>57.9</v>
      </c>
      <c r="E348" s="225">
        <v>0</v>
      </c>
      <c r="F348" s="205">
        <f>+D348*E348</f>
        <v>0</v>
      </c>
    </row>
    <row r="349" spans="1:6" ht="14.25">
      <c r="A349" s="127"/>
      <c r="B349" s="153"/>
      <c r="C349" s="72"/>
      <c r="D349" s="73"/>
      <c r="E349" s="225"/>
      <c r="F349" s="205"/>
    </row>
    <row r="350" spans="1:6" ht="42.75">
      <c r="A350" s="127" t="s">
        <v>667</v>
      </c>
      <c r="B350" s="64" t="s">
        <v>917</v>
      </c>
      <c r="C350" s="72" t="s">
        <v>224</v>
      </c>
      <c r="D350" s="73">
        <v>6</v>
      </c>
      <c r="E350" s="225">
        <v>0</v>
      </c>
      <c r="F350" s="205">
        <f>+D350*E350</f>
        <v>0</v>
      </c>
    </row>
    <row r="351" spans="1:6" ht="14.25">
      <c r="A351" s="127"/>
      <c r="B351" s="64"/>
      <c r="C351" s="72"/>
      <c r="D351" s="73"/>
      <c r="E351" s="225"/>
      <c r="F351" s="205"/>
    </row>
    <row r="352" spans="1:6" ht="199.5">
      <c r="A352" s="127" t="s">
        <v>668</v>
      </c>
      <c r="B352" s="129" t="s">
        <v>919</v>
      </c>
      <c r="C352" s="72" t="s">
        <v>225</v>
      </c>
      <c r="D352" s="73">
        <v>1</v>
      </c>
      <c r="E352" s="225">
        <v>0</v>
      </c>
      <c r="F352" s="205">
        <f>+D352*E352</f>
        <v>0</v>
      </c>
    </row>
    <row r="353" spans="1:6" ht="14.25">
      <c r="A353" s="127"/>
      <c r="B353" s="64"/>
      <c r="C353" s="72"/>
      <c r="D353" s="73"/>
      <c r="E353" s="225"/>
      <c r="F353" s="205"/>
    </row>
    <row r="354" spans="1:6" ht="57">
      <c r="A354" s="127" t="s">
        <v>669</v>
      </c>
      <c r="B354" s="64" t="s">
        <v>920</v>
      </c>
      <c r="C354" s="72" t="s">
        <v>225</v>
      </c>
      <c r="D354" s="73">
        <v>0.03</v>
      </c>
      <c r="E354" s="225">
        <v>0</v>
      </c>
      <c r="F354" s="205">
        <f>+D354*E354</f>
        <v>0</v>
      </c>
    </row>
    <row r="355" spans="1:6" ht="14.25">
      <c r="A355" s="127"/>
      <c r="B355" s="64"/>
      <c r="C355" s="72"/>
      <c r="D355" s="73"/>
      <c r="E355" s="225"/>
      <c r="F355" s="205"/>
    </row>
    <row r="356" spans="1:6" ht="15">
      <c r="A356" s="127"/>
      <c r="B356" s="74" t="s">
        <v>921</v>
      </c>
      <c r="C356" s="72"/>
      <c r="D356" s="73"/>
      <c r="E356" s="224"/>
      <c r="F356" s="207">
        <f>SUM(F348:F355)</f>
        <v>0</v>
      </c>
    </row>
    <row r="357" spans="1:6" ht="15">
      <c r="A357" s="127"/>
      <c r="B357" s="74"/>
      <c r="C357" s="72"/>
      <c r="D357" s="73"/>
      <c r="E357" s="224"/>
      <c r="F357" s="207"/>
    </row>
    <row r="358" spans="1:6" ht="15">
      <c r="A358" s="126" t="s">
        <v>661</v>
      </c>
      <c r="B358" s="74" t="s">
        <v>1226</v>
      </c>
      <c r="C358" s="72"/>
      <c r="D358" s="73"/>
      <c r="E358" s="224"/>
      <c r="F358" s="207"/>
    </row>
    <row r="359" spans="1:6" ht="15">
      <c r="A359" s="127"/>
      <c r="B359" s="74"/>
      <c r="C359" s="72"/>
      <c r="D359" s="73"/>
      <c r="E359" s="224"/>
      <c r="F359" s="207"/>
    </row>
    <row r="360" spans="1:6" ht="114">
      <c r="A360" s="127" t="s">
        <v>675</v>
      </c>
      <c r="B360" s="129" t="s">
        <v>922</v>
      </c>
      <c r="C360" s="72" t="s">
        <v>224</v>
      </c>
      <c r="D360" s="73">
        <v>5</v>
      </c>
      <c r="E360" s="225">
        <v>0</v>
      </c>
      <c r="F360" s="205">
        <f>E360*D360</f>
        <v>0</v>
      </c>
    </row>
    <row r="361" spans="1:6" ht="14.25">
      <c r="A361" s="127"/>
      <c r="B361" s="64"/>
      <c r="C361" s="72"/>
      <c r="D361" s="73"/>
      <c r="E361" s="225"/>
      <c r="F361" s="205"/>
    </row>
    <row r="362" spans="1:6" ht="15">
      <c r="A362" s="127"/>
      <c r="B362" s="74" t="s">
        <v>923</v>
      </c>
      <c r="C362" s="72"/>
      <c r="D362" s="73"/>
      <c r="E362" s="224"/>
      <c r="F362" s="207">
        <f>SUM(F360:F361)</f>
        <v>0</v>
      </c>
    </row>
    <row r="363" spans="1:6" ht="15">
      <c r="A363" s="127"/>
      <c r="B363" s="74"/>
      <c r="C363" s="72"/>
      <c r="D363" s="73"/>
      <c r="E363" s="224"/>
      <c r="F363" s="207"/>
    </row>
    <row r="364" spans="1:6" ht="15">
      <c r="A364" s="126" t="s">
        <v>662</v>
      </c>
      <c r="B364" s="74" t="s">
        <v>1245</v>
      </c>
      <c r="C364" s="72"/>
      <c r="D364" s="73"/>
      <c r="E364" s="224"/>
      <c r="F364" s="205"/>
    </row>
    <row r="365" spans="1:6" ht="14.25">
      <c r="A365" s="127"/>
      <c r="B365" s="64"/>
      <c r="C365" s="72"/>
      <c r="D365" s="73"/>
      <c r="E365" s="224"/>
      <c r="F365" s="205"/>
    </row>
    <row r="366" spans="1:6" ht="99.75">
      <c r="A366" s="127" t="s">
        <v>680</v>
      </c>
      <c r="B366" s="64" t="s">
        <v>1080</v>
      </c>
      <c r="C366" s="72"/>
      <c r="D366" s="73"/>
      <c r="E366" s="225"/>
      <c r="F366" s="205"/>
    </row>
    <row r="367" spans="1:6" ht="57">
      <c r="A367" s="127"/>
      <c r="B367" s="64" t="s">
        <v>925</v>
      </c>
      <c r="C367" s="72"/>
      <c r="D367" s="73"/>
      <c r="E367" s="225"/>
      <c r="F367" s="205"/>
    </row>
    <row r="368" spans="1:6" ht="16.5">
      <c r="A368" s="127"/>
      <c r="B368" s="64" t="s">
        <v>926</v>
      </c>
      <c r="C368" s="72" t="s">
        <v>572</v>
      </c>
      <c r="D368" s="73">
        <v>22.8</v>
      </c>
      <c r="E368" s="225">
        <v>0</v>
      </c>
      <c r="F368" s="205">
        <f>E368*D368</f>
        <v>0</v>
      </c>
    </row>
    <row r="369" spans="1:6" ht="14.25">
      <c r="A369" s="127"/>
      <c r="B369" s="64"/>
      <c r="C369" s="72"/>
      <c r="D369" s="73"/>
      <c r="E369" s="225"/>
      <c r="F369" s="205"/>
    </row>
    <row r="370" spans="1:6" ht="16.5">
      <c r="A370" s="127"/>
      <c r="B370" s="64" t="s">
        <v>927</v>
      </c>
      <c r="C370" s="72" t="s">
        <v>572</v>
      </c>
      <c r="D370" s="73">
        <v>9.7</v>
      </c>
      <c r="E370" s="225">
        <v>0</v>
      </c>
      <c r="F370" s="205">
        <f>E370*D370</f>
        <v>0</v>
      </c>
    </row>
    <row r="371" spans="1:6" ht="14.25">
      <c r="A371" s="127"/>
      <c r="B371" s="64"/>
      <c r="C371" s="72"/>
      <c r="D371" s="73"/>
      <c r="E371" s="225"/>
      <c r="F371" s="205"/>
    </row>
    <row r="372" spans="1:6" ht="28.5">
      <c r="A372" s="127" t="s">
        <v>681</v>
      </c>
      <c r="B372" s="64" t="s">
        <v>928</v>
      </c>
      <c r="C372" s="72" t="s">
        <v>570</v>
      </c>
      <c r="D372" s="73">
        <v>33.4</v>
      </c>
      <c r="E372" s="225">
        <v>0</v>
      </c>
      <c r="F372" s="205">
        <f>E372*D372</f>
        <v>0</v>
      </c>
    </row>
    <row r="373" spans="1:6" ht="14.25">
      <c r="A373" s="127"/>
      <c r="B373" s="64"/>
      <c r="C373" s="72"/>
      <c r="D373" s="73"/>
      <c r="E373" s="225"/>
      <c r="F373" s="205"/>
    </row>
    <row r="374" spans="1:6" ht="71.25">
      <c r="A374" s="127" t="s">
        <v>682</v>
      </c>
      <c r="B374" s="64" t="s">
        <v>929</v>
      </c>
      <c r="C374" s="72" t="s">
        <v>572</v>
      </c>
      <c r="D374" s="73">
        <v>14.4</v>
      </c>
      <c r="E374" s="225">
        <v>0</v>
      </c>
      <c r="F374" s="205">
        <f>E374*D374</f>
        <v>0</v>
      </c>
    </row>
    <row r="375" spans="1:6" ht="14.25">
      <c r="A375" s="127"/>
      <c r="B375" s="64"/>
      <c r="C375" s="72"/>
      <c r="D375" s="73"/>
      <c r="E375" s="225"/>
      <c r="F375" s="205"/>
    </row>
    <row r="376" spans="1:6" ht="85.5">
      <c r="A376" s="127" t="s">
        <v>683</v>
      </c>
      <c r="B376" s="64" t="s">
        <v>930</v>
      </c>
      <c r="C376" s="72" t="s">
        <v>572</v>
      </c>
      <c r="D376" s="73">
        <v>6.4</v>
      </c>
      <c r="E376" s="225">
        <v>0</v>
      </c>
      <c r="F376" s="205">
        <f>+D376*E376</f>
        <v>0</v>
      </c>
    </row>
    <row r="377" spans="1:6" ht="14.25">
      <c r="A377" s="127"/>
      <c r="B377" s="64"/>
      <c r="C377" s="72"/>
      <c r="D377" s="73"/>
      <c r="E377" s="225"/>
      <c r="F377" s="205"/>
    </row>
    <row r="378" spans="1:6" ht="15">
      <c r="A378" s="127"/>
      <c r="B378" s="74" t="s">
        <v>932</v>
      </c>
      <c r="C378" s="72"/>
      <c r="D378" s="73"/>
      <c r="E378" s="224"/>
      <c r="F378" s="207">
        <f>SUM(F366:F377)</f>
        <v>0</v>
      </c>
    </row>
    <row r="379" spans="1:6" ht="14.25">
      <c r="A379" s="127"/>
      <c r="B379" s="64"/>
      <c r="C379" s="72"/>
      <c r="D379" s="73"/>
      <c r="E379" s="224"/>
      <c r="F379" s="205"/>
    </row>
    <row r="380" spans="1:6" ht="15">
      <c r="A380" s="126" t="s">
        <v>663</v>
      </c>
      <c r="B380" s="74" t="s">
        <v>915</v>
      </c>
      <c r="C380" s="72"/>
      <c r="D380" s="73"/>
      <c r="E380" s="224"/>
      <c r="F380" s="205"/>
    </row>
    <row r="381" spans="1:6" ht="15">
      <c r="A381" s="126"/>
      <c r="B381" s="74"/>
      <c r="C381" s="72"/>
      <c r="D381" s="73"/>
      <c r="E381" s="224"/>
      <c r="F381" s="205"/>
    </row>
    <row r="382" spans="1:6" ht="99.75">
      <c r="A382" s="127" t="s">
        <v>686</v>
      </c>
      <c r="B382" s="64" t="s">
        <v>949</v>
      </c>
      <c r="C382" s="72" t="s">
        <v>1130</v>
      </c>
      <c r="D382" s="73">
        <v>57.9</v>
      </c>
      <c r="E382" s="225">
        <v>0</v>
      </c>
      <c r="F382" s="205">
        <f>+D382*E382</f>
        <v>0</v>
      </c>
    </row>
    <row r="383" spans="1:6" ht="14.25">
      <c r="A383" s="127"/>
      <c r="B383" s="64"/>
      <c r="C383" s="72"/>
      <c r="D383" s="73"/>
      <c r="E383" s="225"/>
      <c r="F383" s="205"/>
    </row>
    <row r="384" spans="1:6" ht="114">
      <c r="A384" s="127" t="s">
        <v>687</v>
      </c>
      <c r="B384" s="129" t="s">
        <v>938</v>
      </c>
      <c r="C384" s="72" t="s">
        <v>224</v>
      </c>
      <c r="D384" s="73">
        <v>5</v>
      </c>
      <c r="E384" s="225">
        <v>0</v>
      </c>
      <c r="F384" s="205">
        <f>+D384*E384</f>
        <v>0</v>
      </c>
    </row>
    <row r="385" spans="1:6" ht="14.25">
      <c r="A385" s="127"/>
      <c r="B385" s="64"/>
      <c r="C385" s="72"/>
      <c r="D385" s="73"/>
      <c r="E385" s="225"/>
      <c r="F385" s="205"/>
    </row>
    <row r="386" spans="1:6" ht="42.75">
      <c r="A386" s="127" t="s">
        <v>688</v>
      </c>
      <c r="B386" s="64" t="s">
        <v>1081</v>
      </c>
      <c r="C386" s="72" t="s">
        <v>224</v>
      </c>
      <c r="D386" s="73">
        <v>1</v>
      </c>
      <c r="E386" s="225">
        <v>0</v>
      </c>
      <c r="F386" s="205">
        <f>+D386*E386</f>
        <v>0</v>
      </c>
    </row>
    <row r="387" spans="1:6" ht="14.25">
      <c r="A387" s="127"/>
      <c r="B387" s="64"/>
      <c r="C387" s="72"/>
      <c r="D387" s="73"/>
      <c r="E387" s="225"/>
      <c r="F387" s="205"/>
    </row>
    <row r="388" spans="1:6" ht="30">
      <c r="A388" s="127"/>
      <c r="B388" s="74" t="s">
        <v>940</v>
      </c>
      <c r="C388" s="72"/>
      <c r="D388" s="73"/>
      <c r="E388" s="224"/>
      <c r="F388" s="207">
        <f>SUM(F382:F387)</f>
        <v>0</v>
      </c>
    </row>
    <row r="389" spans="1:6" ht="15">
      <c r="A389" s="127"/>
      <c r="B389" s="74"/>
      <c r="C389" s="72"/>
      <c r="D389" s="73"/>
      <c r="E389" s="224"/>
      <c r="F389" s="207"/>
    </row>
    <row r="390" spans="1:6" ht="15">
      <c r="A390" s="126" t="s">
        <v>664</v>
      </c>
      <c r="B390" s="74" t="s">
        <v>861</v>
      </c>
      <c r="C390" s="72"/>
      <c r="D390" s="73"/>
      <c r="E390" s="224"/>
      <c r="F390" s="205"/>
    </row>
    <row r="391" spans="1:6" ht="15">
      <c r="A391" s="126"/>
      <c r="B391" s="74"/>
      <c r="C391" s="72"/>
      <c r="D391" s="73"/>
      <c r="E391" s="224"/>
      <c r="F391" s="205"/>
    </row>
    <row r="392" spans="1:6" ht="42.75">
      <c r="A392" s="127" t="s">
        <v>691</v>
      </c>
      <c r="B392" s="64" t="s">
        <v>942</v>
      </c>
      <c r="C392" s="72" t="s">
        <v>1130</v>
      </c>
      <c r="D392" s="73">
        <f>D348</f>
        <v>57.9</v>
      </c>
      <c r="E392" s="225">
        <v>0</v>
      </c>
      <c r="F392" s="205">
        <f>+D392*E392</f>
        <v>0</v>
      </c>
    </row>
    <row r="393" spans="1:6" ht="14.25">
      <c r="A393" s="127"/>
      <c r="B393" s="64"/>
      <c r="C393" s="72"/>
      <c r="D393" s="73"/>
      <c r="E393" s="225"/>
      <c r="F393" s="205"/>
    </row>
    <row r="394" spans="1:6" ht="14.25">
      <c r="A394" s="127" t="s">
        <v>692</v>
      </c>
      <c r="B394" s="64" t="s">
        <v>943</v>
      </c>
      <c r="C394" s="72" t="s">
        <v>1130</v>
      </c>
      <c r="D394" s="73">
        <f>D392</f>
        <v>57.9</v>
      </c>
      <c r="E394" s="225">
        <v>0</v>
      </c>
      <c r="F394" s="205">
        <f>+D394*E394</f>
        <v>0</v>
      </c>
    </row>
    <row r="395" spans="1:6" ht="14.25">
      <c r="A395" s="127"/>
      <c r="B395" s="64"/>
      <c r="C395" s="72"/>
      <c r="D395" s="73"/>
      <c r="E395" s="225"/>
      <c r="F395" s="205"/>
    </row>
    <row r="396" spans="1:6" ht="14.25">
      <c r="A396" s="127" t="s">
        <v>693</v>
      </c>
      <c r="B396" s="64" t="s">
        <v>944</v>
      </c>
      <c r="C396" s="72" t="s">
        <v>1130</v>
      </c>
      <c r="D396" s="73">
        <f>D394</f>
        <v>57.9</v>
      </c>
      <c r="E396" s="225">
        <v>0</v>
      </c>
      <c r="F396" s="205">
        <f>+D396*E396</f>
        <v>0</v>
      </c>
    </row>
    <row r="397" spans="1:6" ht="14.25">
      <c r="A397" s="127"/>
      <c r="B397" s="64"/>
      <c r="C397" s="72"/>
      <c r="D397" s="73"/>
      <c r="E397" s="224"/>
      <c r="F397" s="205"/>
    </row>
    <row r="398" spans="1:6" ht="14.25">
      <c r="A398" s="127" t="s">
        <v>694</v>
      </c>
      <c r="B398" s="64" t="s">
        <v>945</v>
      </c>
      <c r="C398" s="72" t="s">
        <v>225</v>
      </c>
      <c r="D398" s="73">
        <v>1</v>
      </c>
      <c r="E398" s="225">
        <v>0</v>
      </c>
      <c r="F398" s="205">
        <f>+D398*E398</f>
        <v>0</v>
      </c>
    </row>
    <row r="399" spans="1:6" ht="14.25">
      <c r="A399" s="127"/>
      <c r="B399" s="64"/>
      <c r="C399" s="72"/>
      <c r="D399" s="73"/>
      <c r="E399" s="225"/>
      <c r="F399" s="205"/>
    </row>
    <row r="400" spans="1:6" ht="15">
      <c r="A400" s="127"/>
      <c r="B400" s="74" t="s">
        <v>946</v>
      </c>
      <c r="C400" s="72"/>
      <c r="D400" s="73"/>
      <c r="E400" s="224"/>
      <c r="F400" s="207">
        <f>SUM(F392:F398)</f>
        <v>0</v>
      </c>
    </row>
    <row r="401" spans="1:2" ht="12.75">
      <c r="A401" s="100"/>
      <c r="B401" s="152"/>
    </row>
    <row r="402" ht="12.75">
      <c r="B402" s="152"/>
    </row>
    <row r="403" spans="1:2" ht="15.75">
      <c r="A403" s="107">
        <v>6</v>
      </c>
      <c r="B403" s="103" t="s">
        <v>1082</v>
      </c>
    </row>
    <row r="404" ht="12.75">
      <c r="B404" s="152"/>
    </row>
    <row r="405" spans="1:6" ht="15">
      <c r="A405" s="126" t="s">
        <v>713</v>
      </c>
      <c r="B405" s="154" t="s">
        <v>913</v>
      </c>
      <c r="C405" s="147"/>
      <c r="D405" s="147"/>
      <c r="E405" s="227"/>
      <c r="F405" s="207">
        <f>+F423</f>
        <v>0</v>
      </c>
    </row>
    <row r="406" spans="1:6" ht="15">
      <c r="A406" s="126" t="s">
        <v>714</v>
      </c>
      <c r="B406" s="154" t="s">
        <v>1226</v>
      </c>
      <c r="C406" s="147"/>
      <c r="D406" s="147"/>
      <c r="E406" s="227"/>
      <c r="F406" s="207">
        <f>F429</f>
        <v>0</v>
      </c>
    </row>
    <row r="407" spans="1:6" ht="15">
      <c r="A407" s="126" t="s">
        <v>715</v>
      </c>
      <c r="B407" s="154" t="s">
        <v>914</v>
      </c>
      <c r="C407" s="147"/>
      <c r="D407" s="147"/>
      <c r="E407" s="227"/>
      <c r="F407" s="207">
        <f>+F445</f>
        <v>0</v>
      </c>
    </row>
    <row r="408" spans="1:6" ht="15">
      <c r="A408" s="126" t="s">
        <v>716</v>
      </c>
      <c r="B408" s="154" t="s">
        <v>915</v>
      </c>
      <c r="C408" s="147"/>
      <c r="D408" s="147"/>
      <c r="E408" s="227"/>
      <c r="F408" s="207">
        <f>+F455</f>
        <v>0</v>
      </c>
    </row>
    <row r="409" spans="1:6" ht="15">
      <c r="A409" s="126" t="s">
        <v>717</v>
      </c>
      <c r="B409" s="154" t="s">
        <v>861</v>
      </c>
      <c r="C409" s="147"/>
      <c r="D409" s="147"/>
      <c r="E409" s="227"/>
      <c r="F409" s="207">
        <f>+F467</f>
        <v>0</v>
      </c>
    </row>
    <row r="410" spans="1:6" ht="15">
      <c r="A410" s="126"/>
      <c r="B410" s="154"/>
      <c r="C410" s="147"/>
      <c r="D410" s="147"/>
      <c r="E410" s="227"/>
      <c r="F410" s="207"/>
    </row>
    <row r="411" spans="1:6" ht="15">
      <c r="A411" s="126"/>
      <c r="B411" s="154" t="s">
        <v>947</v>
      </c>
      <c r="C411" s="147"/>
      <c r="D411" s="147"/>
      <c r="E411" s="227"/>
      <c r="F411" s="207">
        <f>SUM(F405:F409)</f>
        <v>0</v>
      </c>
    </row>
    <row r="412" spans="1:6" ht="15">
      <c r="A412" s="126"/>
      <c r="B412" s="154"/>
      <c r="C412" s="147"/>
      <c r="D412" s="147"/>
      <c r="E412" s="227"/>
      <c r="F412" s="207"/>
    </row>
    <row r="413" spans="1:6" ht="15">
      <c r="A413" s="126" t="s">
        <v>713</v>
      </c>
      <c r="B413" s="154" t="s">
        <v>1225</v>
      </c>
      <c r="C413" s="143"/>
      <c r="D413" s="141"/>
      <c r="E413" s="228"/>
      <c r="F413" s="205"/>
    </row>
    <row r="414" spans="1:6" ht="14.25">
      <c r="A414" s="127"/>
      <c r="B414" s="144"/>
      <c r="C414" s="143"/>
      <c r="D414" s="141"/>
      <c r="E414" s="228"/>
      <c r="F414" s="205"/>
    </row>
    <row r="415" spans="1:6" ht="28.5">
      <c r="A415" s="127" t="s">
        <v>725</v>
      </c>
      <c r="B415" s="144" t="s">
        <v>916</v>
      </c>
      <c r="C415" s="143" t="s">
        <v>1130</v>
      </c>
      <c r="D415" s="141">
        <v>32.9</v>
      </c>
      <c r="E415" s="229">
        <v>0</v>
      </c>
      <c r="F415" s="205">
        <f>+D415*E415</f>
        <v>0</v>
      </c>
    </row>
    <row r="416" spans="1:6" ht="14.25">
      <c r="A416" s="127"/>
      <c r="B416" s="153"/>
      <c r="C416" s="143"/>
      <c r="D416" s="141"/>
      <c r="E416" s="229"/>
      <c r="F416" s="205"/>
    </row>
    <row r="417" spans="1:6" ht="42.75">
      <c r="A417" s="127" t="s">
        <v>726</v>
      </c>
      <c r="B417" s="144" t="s">
        <v>917</v>
      </c>
      <c r="C417" s="143" t="s">
        <v>224</v>
      </c>
      <c r="D417" s="141">
        <v>6</v>
      </c>
      <c r="E417" s="229">
        <v>0</v>
      </c>
      <c r="F417" s="205">
        <f>+D417*E417</f>
        <v>0</v>
      </c>
    </row>
    <row r="418" spans="1:6" ht="14.25">
      <c r="A418" s="127"/>
      <c r="B418" s="144"/>
      <c r="C418" s="143"/>
      <c r="D418" s="141"/>
      <c r="E418" s="229"/>
      <c r="F418" s="205"/>
    </row>
    <row r="419" spans="1:6" ht="199.5">
      <c r="A419" s="127" t="s">
        <v>727</v>
      </c>
      <c r="B419" s="129" t="s">
        <v>919</v>
      </c>
      <c r="C419" s="143" t="s">
        <v>225</v>
      </c>
      <c r="D419" s="141">
        <v>1</v>
      </c>
      <c r="E419" s="229">
        <v>0</v>
      </c>
      <c r="F419" s="205">
        <f>+D419*E419</f>
        <v>0</v>
      </c>
    </row>
    <row r="420" spans="1:6" ht="14.25">
      <c r="A420" s="127"/>
      <c r="B420" s="144"/>
      <c r="C420" s="143"/>
      <c r="D420" s="141"/>
      <c r="E420" s="229"/>
      <c r="F420" s="205"/>
    </row>
    <row r="421" spans="1:6" ht="57">
      <c r="A421" s="127" t="s">
        <v>728</v>
      </c>
      <c r="B421" s="144" t="s">
        <v>920</v>
      </c>
      <c r="C421" s="143" t="s">
        <v>225</v>
      </c>
      <c r="D421" s="141">
        <v>0.02</v>
      </c>
      <c r="E421" s="229">
        <v>0</v>
      </c>
      <c r="F421" s="205">
        <f>+D421*E421</f>
        <v>0</v>
      </c>
    </row>
    <row r="422" spans="1:6" ht="14.25">
      <c r="A422" s="127"/>
      <c r="B422" s="144"/>
      <c r="C422" s="143"/>
      <c r="D422" s="141"/>
      <c r="E422" s="229"/>
      <c r="F422" s="205"/>
    </row>
    <row r="423" spans="1:6" ht="15">
      <c r="A423" s="127"/>
      <c r="B423" s="154" t="s">
        <v>921</v>
      </c>
      <c r="C423" s="143"/>
      <c r="D423" s="141"/>
      <c r="E423" s="228"/>
      <c r="F423" s="207">
        <f>SUM(F415:F422)</f>
        <v>0</v>
      </c>
    </row>
    <row r="424" spans="1:6" ht="15">
      <c r="A424" s="127"/>
      <c r="B424" s="154"/>
      <c r="C424" s="143"/>
      <c r="D424" s="141"/>
      <c r="E424" s="228"/>
      <c r="F424" s="207"/>
    </row>
    <row r="425" spans="1:6" ht="15">
      <c r="A425" s="126" t="s">
        <v>714</v>
      </c>
      <c r="B425" s="154" t="s">
        <v>1226</v>
      </c>
      <c r="C425" s="143"/>
      <c r="D425" s="141"/>
      <c r="E425" s="228"/>
      <c r="F425" s="207"/>
    </row>
    <row r="426" spans="1:6" ht="15">
      <c r="A426" s="127"/>
      <c r="B426" s="154"/>
      <c r="C426" s="143"/>
      <c r="D426" s="141"/>
      <c r="E426" s="228"/>
      <c r="F426" s="207"/>
    </row>
    <row r="427" spans="1:6" ht="114">
      <c r="A427" s="127" t="s">
        <v>734</v>
      </c>
      <c r="B427" s="129" t="s">
        <v>922</v>
      </c>
      <c r="C427" s="143" t="s">
        <v>224</v>
      </c>
      <c r="D427" s="141">
        <v>2</v>
      </c>
      <c r="E427" s="229">
        <v>0</v>
      </c>
      <c r="F427" s="205">
        <f>E427*D427</f>
        <v>0</v>
      </c>
    </row>
    <row r="428" spans="1:6" ht="14.25">
      <c r="A428" s="127"/>
      <c r="B428" s="144"/>
      <c r="C428" s="143"/>
      <c r="D428" s="141"/>
      <c r="E428" s="229"/>
      <c r="F428" s="205"/>
    </row>
    <row r="429" spans="1:6" ht="15">
      <c r="A429" s="127"/>
      <c r="B429" s="154" t="s">
        <v>923</v>
      </c>
      <c r="C429" s="143"/>
      <c r="D429" s="141"/>
      <c r="E429" s="228"/>
      <c r="F429" s="207">
        <f>SUM(F427:F428)</f>
        <v>0</v>
      </c>
    </row>
    <row r="430" spans="1:6" ht="15">
      <c r="A430" s="127"/>
      <c r="B430" s="154"/>
      <c r="C430" s="143"/>
      <c r="D430" s="141"/>
      <c r="E430" s="228"/>
      <c r="F430" s="207"/>
    </row>
    <row r="431" spans="1:6" ht="15">
      <c r="A431" s="126" t="s">
        <v>715</v>
      </c>
      <c r="B431" s="154" t="s">
        <v>1245</v>
      </c>
      <c r="C431" s="143"/>
      <c r="D431" s="141"/>
      <c r="E431" s="228"/>
      <c r="F431" s="205"/>
    </row>
    <row r="432" spans="1:6" ht="14.25">
      <c r="A432" s="127"/>
      <c r="B432" s="144"/>
      <c r="C432" s="143"/>
      <c r="D432" s="141"/>
      <c r="E432" s="228"/>
      <c r="F432" s="205"/>
    </row>
    <row r="433" spans="1:6" ht="99.75">
      <c r="A433" s="127" t="s">
        <v>739</v>
      </c>
      <c r="B433" s="144" t="s">
        <v>1073</v>
      </c>
      <c r="C433" s="143"/>
      <c r="D433" s="141"/>
      <c r="E433" s="229"/>
      <c r="F433" s="205"/>
    </row>
    <row r="434" spans="1:6" ht="57">
      <c r="A434" s="127"/>
      <c r="B434" s="144" t="s">
        <v>925</v>
      </c>
      <c r="C434" s="143"/>
      <c r="D434" s="141"/>
      <c r="E434" s="229"/>
      <c r="F434" s="205"/>
    </row>
    <row r="435" spans="1:6" ht="16.5">
      <c r="A435" s="127"/>
      <c r="B435" s="144" t="s">
        <v>926</v>
      </c>
      <c r="C435" s="143" t="s">
        <v>572</v>
      </c>
      <c r="D435" s="141">
        <v>15.4</v>
      </c>
      <c r="E435" s="229">
        <v>0</v>
      </c>
      <c r="F435" s="205">
        <f>E435*D435</f>
        <v>0</v>
      </c>
    </row>
    <row r="436" spans="1:6" ht="14.25">
      <c r="A436" s="127"/>
      <c r="B436" s="144"/>
      <c r="C436" s="143"/>
      <c r="D436" s="141"/>
      <c r="E436" s="229"/>
      <c r="F436" s="205"/>
    </row>
    <row r="437" spans="1:6" ht="16.5">
      <c r="A437" s="127"/>
      <c r="B437" s="144" t="s">
        <v>927</v>
      </c>
      <c r="C437" s="143" t="s">
        <v>572</v>
      </c>
      <c r="D437" s="141">
        <v>6.6</v>
      </c>
      <c r="E437" s="229">
        <v>0</v>
      </c>
      <c r="F437" s="205">
        <f>E437*D437</f>
        <v>0</v>
      </c>
    </row>
    <row r="438" spans="1:6" ht="14.25">
      <c r="A438" s="127"/>
      <c r="B438" s="144"/>
      <c r="C438" s="143"/>
      <c r="D438" s="141"/>
      <c r="E438" s="229"/>
      <c r="F438" s="205"/>
    </row>
    <row r="439" spans="1:6" ht="28.5">
      <c r="A439" s="127" t="s">
        <v>740</v>
      </c>
      <c r="B439" s="144" t="s">
        <v>928</v>
      </c>
      <c r="C439" s="143" t="s">
        <v>570</v>
      </c>
      <c r="D439" s="141">
        <v>19.9</v>
      </c>
      <c r="E439" s="229">
        <v>0</v>
      </c>
      <c r="F439" s="205">
        <f>E439*D439</f>
        <v>0</v>
      </c>
    </row>
    <row r="440" spans="1:6" ht="14.25">
      <c r="A440" s="127"/>
      <c r="B440" s="144"/>
      <c r="C440" s="143"/>
      <c r="D440" s="141"/>
      <c r="E440" s="229"/>
      <c r="F440" s="205"/>
    </row>
    <row r="441" spans="1:6" ht="71.25">
      <c r="A441" s="127" t="s">
        <v>741</v>
      </c>
      <c r="B441" s="144" t="s">
        <v>929</v>
      </c>
      <c r="C441" s="143" t="s">
        <v>572</v>
      </c>
      <c r="D441" s="141">
        <v>9.6</v>
      </c>
      <c r="E441" s="229">
        <v>0</v>
      </c>
      <c r="F441" s="205">
        <f>E441*D441</f>
        <v>0</v>
      </c>
    </row>
    <row r="442" spans="1:6" ht="14.25">
      <c r="A442" s="127"/>
      <c r="B442" s="144"/>
      <c r="C442" s="143"/>
      <c r="D442" s="141"/>
      <c r="E442" s="229"/>
      <c r="F442" s="205"/>
    </row>
    <row r="443" spans="1:6" ht="85.5">
      <c r="A443" s="127" t="s">
        <v>742</v>
      </c>
      <c r="B443" s="144" t="s">
        <v>930</v>
      </c>
      <c r="C443" s="143" t="s">
        <v>572</v>
      </c>
      <c r="D443" s="141">
        <v>5.5</v>
      </c>
      <c r="E443" s="229">
        <v>0</v>
      </c>
      <c r="F443" s="205">
        <f>+D443*E443</f>
        <v>0</v>
      </c>
    </row>
    <row r="444" spans="1:6" ht="14.25">
      <c r="A444" s="127"/>
      <c r="B444" s="144"/>
      <c r="C444" s="143"/>
      <c r="D444" s="141"/>
      <c r="E444" s="229"/>
      <c r="F444" s="205"/>
    </row>
    <row r="445" spans="1:6" ht="15">
      <c r="A445" s="127"/>
      <c r="B445" s="154" t="s">
        <v>932</v>
      </c>
      <c r="C445" s="143"/>
      <c r="D445" s="141"/>
      <c r="E445" s="228"/>
      <c r="F445" s="207">
        <f>SUM(F433:F444)</f>
        <v>0</v>
      </c>
    </row>
    <row r="446" spans="1:6" ht="14.25">
      <c r="A446" s="127"/>
      <c r="B446" s="144"/>
      <c r="C446" s="143"/>
      <c r="D446" s="141"/>
      <c r="E446" s="228"/>
      <c r="F446" s="205"/>
    </row>
    <row r="447" spans="1:6" ht="15">
      <c r="A447" s="126" t="s">
        <v>716</v>
      </c>
      <c r="B447" s="154" t="s">
        <v>915</v>
      </c>
      <c r="C447" s="143"/>
      <c r="D447" s="141"/>
      <c r="E447" s="228"/>
      <c r="F447" s="205"/>
    </row>
    <row r="448" spans="1:6" ht="15">
      <c r="A448" s="126"/>
      <c r="B448" s="154"/>
      <c r="C448" s="143"/>
      <c r="D448" s="141"/>
      <c r="E448" s="228"/>
      <c r="F448" s="205"/>
    </row>
    <row r="449" spans="1:6" ht="99.75">
      <c r="A449" s="127" t="s">
        <v>745</v>
      </c>
      <c r="B449" s="144" t="s">
        <v>949</v>
      </c>
      <c r="C449" s="143" t="s">
        <v>1130</v>
      </c>
      <c r="D449" s="141">
        <v>32.9</v>
      </c>
      <c r="E449" s="229">
        <v>0</v>
      </c>
      <c r="F449" s="205">
        <f>+D449*E449</f>
        <v>0</v>
      </c>
    </row>
    <row r="450" spans="1:6" ht="14.25">
      <c r="A450" s="127"/>
      <c r="B450" s="144"/>
      <c r="C450" s="143"/>
      <c r="D450" s="141"/>
      <c r="E450" s="229"/>
      <c r="F450" s="205"/>
    </row>
    <row r="451" spans="1:6" ht="114">
      <c r="A451" s="127" t="s">
        <v>746</v>
      </c>
      <c r="B451" s="129" t="s">
        <v>938</v>
      </c>
      <c r="C451" s="143" t="s">
        <v>224</v>
      </c>
      <c r="D451" s="141">
        <v>3</v>
      </c>
      <c r="E451" s="229">
        <v>0</v>
      </c>
      <c r="F451" s="205">
        <f>+D451*E451</f>
        <v>0</v>
      </c>
    </row>
    <row r="452" spans="1:6" ht="14.25">
      <c r="A452" s="127"/>
      <c r="B452" s="144"/>
      <c r="C452" s="143"/>
      <c r="D452" s="141"/>
      <c r="E452" s="229"/>
      <c r="F452" s="205"/>
    </row>
    <row r="453" spans="1:6" ht="42.75">
      <c r="A453" s="127" t="s">
        <v>747</v>
      </c>
      <c r="B453" s="144" t="s">
        <v>1081</v>
      </c>
      <c r="C453" s="143" t="s">
        <v>224</v>
      </c>
      <c r="D453" s="141">
        <v>1</v>
      </c>
      <c r="E453" s="229">
        <v>0</v>
      </c>
      <c r="F453" s="205">
        <f>+D453*E453</f>
        <v>0</v>
      </c>
    </row>
    <row r="454" spans="1:6" ht="14.25">
      <c r="A454" s="127"/>
      <c r="B454" s="144"/>
      <c r="C454" s="143"/>
      <c r="D454" s="141"/>
      <c r="E454" s="229"/>
      <c r="F454" s="205"/>
    </row>
    <row r="455" spans="1:6" ht="30">
      <c r="A455" s="127"/>
      <c r="B455" s="154" t="s">
        <v>940</v>
      </c>
      <c r="C455" s="143"/>
      <c r="D455" s="141"/>
      <c r="E455" s="228"/>
      <c r="F455" s="207">
        <f>SUM(F449:F454)</f>
        <v>0</v>
      </c>
    </row>
    <row r="456" spans="1:6" ht="15">
      <c r="A456" s="127"/>
      <c r="B456" s="154"/>
      <c r="C456" s="143"/>
      <c r="D456" s="141"/>
      <c r="E456" s="228"/>
      <c r="F456" s="207"/>
    </row>
    <row r="457" spans="1:6" ht="15">
      <c r="A457" s="126" t="s">
        <v>717</v>
      </c>
      <c r="B457" s="154" t="s">
        <v>861</v>
      </c>
      <c r="C457" s="143"/>
      <c r="D457" s="141"/>
      <c r="E457" s="228"/>
      <c r="F457" s="205"/>
    </row>
    <row r="458" spans="1:6" ht="15">
      <c r="A458" s="126"/>
      <c r="B458" s="154"/>
      <c r="C458" s="143"/>
      <c r="D458" s="141"/>
      <c r="E458" s="228"/>
      <c r="F458" s="205"/>
    </row>
    <row r="459" spans="1:6" ht="42.75">
      <c r="A459" s="127" t="s">
        <v>750</v>
      </c>
      <c r="B459" s="144" t="s">
        <v>942</v>
      </c>
      <c r="C459" s="143" t="s">
        <v>1130</v>
      </c>
      <c r="D459" s="141">
        <f>D415</f>
        <v>32.9</v>
      </c>
      <c r="E459" s="229">
        <v>0</v>
      </c>
      <c r="F459" s="205">
        <f>+D459*E459</f>
        <v>0</v>
      </c>
    </row>
    <row r="460" spans="1:6" ht="14.25">
      <c r="A460" s="127"/>
      <c r="B460" s="144"/>
      <c r="C460" s="143"/>
      <c r="D460" s="141"/>
      <c r="E460" s="229"/>
      <c r="F460" s="205"/>
    </row>
    <row r="461" spans="1:6" ht="14.25">
      <c r="A461" s="127" t="s">
        <v>751</v>
      </c>
      <c r="B461" s="144" t="s">
        <v>943</v>
      </c>
      <c r="C461" s="143" t="s">
        <v>1130</v>
      </c>
      <c r="D461" s="141">
        <f>D459</f>
        <v>32.9</v>
      </c>
      <c r="E461" s="229">
        <v>0</v>
      </c>
      <c r="F461" s="205">
        <f>+D461*E461</f>
        <v>0</v>
      </c>
    </row>
    <row r="462" spans="1:6" ht="14.25">
      <c r="A462" s="127"/>
      <c r="B462" s="144"/>
      <c r="C462" s="143"/>
      <c r="D462" s="141"/>
      <c r="E462" s="229"/>
      <c r="F462" s="205"/>
    </row>
    <row r="463" spans="1:6" ht="14.25">
      <c r="A463" s="127" t="s">
        <v>753</v>
      </c>
      <c r="B463" s="144" t="s">
        <v>944</v>
      </c>
      <c r="C463" s="143" t="s">
        <v>1130</v>
      </c>
      <c r="D463" s="141">
        <f>D461</f>
        <v>32.9</v>
      </c>
      <c r="E463" s="229">
        <v>0</v>
      </c>
      <c r="F463" s="205">
        <f>+D463*E463</f>
        <v>0</v>
      </c>
    </row>
    <row r="464" spans="1:6" ht="14.25">
      <c r="A464" s="127"/>
      <c r="B464" s="144"/>
      <c r="C464" s="143"/>
      <c r="D464" s="141"/>
      <c r="E464" s="228"/>
      <c r="F464" s="205"/>
    </row>
    <row r="465" spans="1:6" ht="14.25">
      <c r="A465" s="127" t="s">
        <v>752</v>
      </c>
      <c r="B465" s="144" t="s">
        <v>945</v>
      </c>
      <c r="C465" s="143" t="s">
        <v>225</v>
      </c>
      <c r="D465" s="141">
        <v>1</v>
      </c>
      <c r="E465" s="229">
        <v>0</v>
      </c>
      <c r="F465" s="205">
        <f>+D465*E465</f>
        <v>0</v>
      </c>
    </row>
    <row r="466" spans="1:6" ht="14.25">
      <c r="A466" s="127"/>
      <c r="B466" s="144"/>
      <c r="C466" s="143"/>
      <c r="D466" s="141"/>
      <c r="E466" s="229"/>
      <c r="F466" s="205"/>
    </row>
    <row r="467" spans="1:6" ht="15">
      <c r="A467" s="127"/>
      <c r="B467" s="154" t="s">
        <v>946</v>
      </c>
      <c r="C467" s="143"/>
      <c r="D467" s="141"/>
      <c r="E467" s="228"/>
      <c r="F467" s="207">
        <f>SUM(F459:F465)</f>
        <v>0</v>
      </c>
    </row>
    <row r="468" ht="12.75">
      <c r="B468" s="152"/>
    </row>
    <row r="469" ht="12.75">
      <c r="B469" s="152"/>
    </row>
    <row r="470" spans="1:2" ht="15.75">
      <c r="A470" s="107">
        <v>7</v>
      </c>
      <c r="B470" s="103" t="s">
        <v>1083</v>
      </c>
    </row>
    <row r="471" ht="12.75">
      <c r="B471" s="152"/>
    </row>
    <row r="472" spans="1:6" ht="15">
      <c r="A472" s="126" t="s">
        <v>771</v>
      </c>
      <c r="B472" s="154" t="s">
        <v>913</v>
      </c>
      <c r="C472" s="147"/>
      <c r="D472" s="147"/>
      <c r="E472" s="227"/>
      <c r="F472" s="207">
        <f>+F490</f>
        <v>0</v>
      </c>
    </row>
    <row r="473" spans="1:6" ht="15">
      <c r="A473" s="126" t="s">
        <v>772</v>
      </c>
      <c r="B473" s="154" t="s">
        <v>1226</v>
      </c>
      <c r="C473" s="147"/>
      <c r="D473" s="147"/>
      <c r="E473" s="227"/>
      <c r="F473" s="207">
        <f>F496</f>
        <v>0</v>
      </c>
    </row>
    <row r="474" spans="1:6" ht="15">
      <c r="A474" s="126" t="s">
        <v>773</v>
      </c>
      <c r="B474" s="154" t="s">
        <v>914</v>
      </c>
      <c r="C474" s="147"/>
      <c r="D474" s="147"/>
      <c r="E474" s="227"/>
      <c r="F474" s="207">
        <f>+F512</f>
        <v>0</v>
      </c>
    </row>
    <row r="475" spans="1:6" ht="15">
      <c r="A475" s="126" t="s">
        <v>774</v>
      </c>
      <c r="B475" s="154" t="s">
        <v>915</v>
      </c>
      <c r="C475" s="147"/>
      <c r="D475" s="147"/>
      <c r="E475" s="227"/>
      <c r="F475" s="207">
        <f>+F522</f>
        <v>0</v>
      </c>
    </row>
    <row r="476" spans="1:6" ht="15">
      <c r="A476" s="126" t="s">
        <v>775</v>
      </c>
      <c r="B476" s="154" t="s">
        <v>861</v>
      </c>
      <c r="C476" s="147"/>
      <c r="D476" s="147"/>
      <c r="E476" s="227"/>
      <c r="F476" s="207">
        <f>+F534</f>
        <v>0</v>
      </c>
    </row>
    <row r="477" spans="1:6" ht="15">
      <c r="A477" s="126"/>
      <c r="B477" s="154"/>
      <c r="C477" s="147"/>
      <c r="D477" s="147"/>
      <c r="E477" s="227"/>
      <c r="F477" s="207"/>
    </row>
    <row r="478" spans="1:6" ht="15">
      <c r="A478" s="126"/>
      <c r="B478" s="154" t="s">
        <v>947</v>
      </c>
      <c r="C478" s="147"/>
      <c r="D478" s="147"/>
      <c r="E478" s="227"/>
      <c r="F478" s="207">
        <f>SUM(F472:F476)</f>
        <v>0</v>
      </c>
    </row>
    <row r="479" spans="1:6" ht="15">
      <c r="A479" s="126"/>
      <c r="B479" s="154"/>
      <c r="C479" s="147"/>
      <c r="D479" s="147"/>
      <c r="E479" s="227"/>
      <c r="F479" s="207"/>
    </row>
    <row r="480" spans="1:6" ht="15">
      <c r="A480" s="126" t="s">
        <v>771</v>
      </c>
      <c r="B480" s="154" t="s">
        <v>1225</v>
      </c>
      <c r="C480" s="143"/>
      <c r="D480" s="141"/>
      <c r="E480" s="228"/>
      <c r="F480" s="205"/>
    </row>
    <row r="481" spans="1:6" ht="14.25">
      <c r="A481" s="127"/>
      <c r="B481" s="144"/>
      <c r="C481" s="143"/>
      <c r="D481" s="141"/>
      <c r="E481" s="228"/>
      <c r="F481" s="205"/>
    </row>
    <row r="482" spans="1:6" ht="28.5">
      <c r="A482" s="127" t="s">
        <v>776</v>
      </c>
      <c r="B482" s="144" t="s">
        <v>916</v>
      </c>
      <c r="C482" s="143" t="s">
        <v>1130</v>
      </c>
      <c r="D482" s="141">
        <v>19.43</v>
      </c>
      <c r="E482" s="229">
        <v>0</v>
      </c>
      <c r="F482" s="205">
        <f>+D482*E482</f>
        <v>0</v>
      </c>
    </row>
    <row r="483" spans="1:6" ht="14.25">
      <c r="A483" s="127"/>
      <c r="B483" s="153"/>
      <c r="C483" s="143"/>
      <c r="D483" s="141"/>
      <c r="E483" s="229"/>
      <c r="F483" s="205"/>
    </row>
    <row r="484" spans="1:6" ht="42.75">
      <c r="A484" s="127" t="s">
        <v>777</v>
      </c>
      <c r="B484" s="144" t="s">
        <v>917</v>
      </c>
      <c r="C484" s="143" t="s">
        <v>224</v>
      </c>
      <c r="D484" s="141">
        <v>3</v>
      </c>
      <c r="E484" s="229">
        <v>0</v>
      </c>
      <c r="F484" s="205">
        <f>+D484*E484</f>
        <v>0</v>
      </c>
    </row>
    <row r="485" spans="1:6" ht="14.25">
      <c r="A485" s="127"/>
      <c r="B485" s="144"/>
      <c r="C485" s="143"/>
      <c r="D485" s="141"/>
      <c r="E485" s="229"/>
      <c r="F485" s="205"/>
    </row>
    <row r="486" spans="1:6" ht="199.5">
      <c r="A486" s="127" t="s">
        <v>778</v>
      </c>
      <c r="B486" s="129" t="s">
        <v>919</v>
      </c>
      <c r="C486" s="143" t="s">
        <v>225</v>
      </c>
      <c r="D486" s="141">
        <v>1</v>
      </c>
      <c r="E486" s="229">
        <v>0</v>
      </c>
      <c r="F486" s="205">
        <f>+D486*E486</f>
        <v>0</v>
      </c>
    </row>
    <row r="487" spans="1:6" ht="14.25">
      <c r="A487" s="127"/>
      <c r="B487" s="144"/>
      <c r="C487" s="143"/>
      <c r="D487" s="141"/>
      <c r="E487" s="229"/>
      <c r="F487" s="205"/>
    </row>
    <row r="488" spans="1:6" ht="57">
      <c r="A488" s="127" t="s">
        <v>779</v>
      </c>
      <c r="B488" s="144" t="s">
        <v>920</v>
      </c>
      <c r="C488" s="143" t="s">
        <v>225</v>
      </c>
      <c r="D488" s="141">
        <v>0.01</v>
      </c>
      <c r="E488" s="229">
        <v>0</v>
      </c>
      <c r="F488" s="205">
        <f>+D488*E488</f>
        <v>0</v>
      </c>
    </row>
    <row r="489" spans="1:6" ht="14.25">
      <c r="A489" s="127"/>
      <c r="B489" s="144"/>
      <c r="C489" s="143"/>
      <c r="D489" s="141"/>
      <c r="E489" s="229"/>
      <c r="F489" s="205"/>
    </row>
    <row r="490" spans="1:6" ht="15">
      <c r="A490" s="127"/>
      <c r="B490" s="154" t="s">
        <v>921</v>
      </c>
      <c r="C490" s="143"/>
      <c r="D490" s="141"/>
      <c r="E490" s="228"/>
      <c r="F490" s="207">
        <f>SUM(F482:F489)</f>
        <v>0</v>
      </c>
    </row>
    <row r="491" spans="1:6" ht="15">
      <c r="A491" s="127"/>
      <c r="B491" s="154"/>
      <c r="C491" s="143"/>
      <c r="D491" s="141"/>
      <c r="E491" s="228"/>
      <c r="F491" s="207"/>
    </row>
    <row r="492" spans="1:6" ht="15">
      <c r="A492" s="126" t="s">
        <v>772</v>
      </c>
      <c r="B492" s="154" t="s">
        <v>1226</v>
      </c>
      <c r="C492" s="143"/>
      <c r="D492" s="141"/>
      <c r="E492" s="228"/>
      <c r="F492" s="207"/>
    </row>
    <row r="493" spans="1:6" ht="15">
      <c r="A493" s="127"/>
      <c r="B493" s="154"/>
      <c r="C493" s="143"/>
      <c r="D493" s="141"/>
      <c r="E493" s="228"/>
      <c r="F493" s="207"/>
    </row>
    <row r="494" spans="1:6" ht="114">
      <c r="A494" s="127" t="s">
        <v>785</v>
      </c>
      <c r="B494" s="129" t="s">
        <v>922</v>
      </c>
      <c r="C494" s="143" t="s">
        <v>224</v>
      </c>
      <c r="D494" s="141">
        <v>4</v>
      </c>
      <c r="E494" s="229">
        <v>0</v>
      </c>
      <c r="F494" s="205">
        <f>E494*D494</f>
        <v>0</v>
      </c>
    </row>
    <row r="495" spans="1:6" ht="14.25">
      <c r="A495" s="127"/>
      <c r="B495" s="144"/>
      <c r="C495" s="143"/>
      <c r="D495" s="141"/>
      <c r="E495" s="229"/>
      <c r="F495" s="205"/>
    </row>
    <row r="496" spans="1:6" ht="15">
      <c r="A496" s="127"/>
      <c r="B496" s="154" t="s">
        <v>923</v>
      </c>
      <c r="C496" s="143"/>
      <c r="D496" s="141"/>
      <c r="E496" s="228"/>
      <c r="F496" s="207">
        <f>SUM(F494:F495)</f>
        <v>0</v>
      </c>
    </row>
    <row r="497" spans="1:6" ht="15">
      <c r="A497" s="127"/>
      <c r="B497" s="154"/>
      <c r="C497" s="143"/>
      <c r="D497" s="141"/>
      <c r="E497" s="228"/>
      <c r="F497" s="207"/>
    </row>
    <row r="498" spans="1:6" ht="15">
      <c r="A498" s="126" t="s">
        <v>773</v>
      </c>
      <c r="B498" s="154" t="s">
        <v>1245</v>
      </c>
      <c r="C498" s="143"/>
      <c r="D498" s="141"/>
      <c r="E498" s="228"/>
      <c r="F498" s="205"/>
    </row>
    <row r="499" spans="1:6" ht="14.25">
      <c r="A499" s="127"/>
      <c r="B499" s="144"/>
      <c r="C499" s="143"/>
      <c r="D499" s="141"/>
      <c r="E499" s="228"/>
      <c r="F499" s="205"/>
    </row>
    <row r="500" spans="1:6" ht="99.75">
      <c r="A500" s="127" t="s">
        <v>1084</v>
      </c>
      <c r="B500" s="144" t="s">
        <v>1073</v>
      </c>
      <c r="C500" s="143"/>
      <c r="D500" s="141"/>
      <c r="E500" s="229"/>
      <c r="F500" s="205"/>
    </row>
    <row r="501" spans="1:6" ht="57">
      <c r="A501" s="127"/>
      <c r="B501" s="144" t="s">
        <v>925</v>
      </c>
      <c r="C501" s="143"/>
      <c r="D501" s="141"/>
      <c r="E501" s="229"/>
      <c r="F501" s="205"/>
    </row>
    <row r="502" spans="1:6" ht="16.5">
      <c r="A502" s="127"/>
      <c r="B502" s="144" t="s">
        <v>926</v>
      </c>
      <c r="C502" s="143" t="s">
        <v>572</v>
      </c>
      <c r="D502" s="141">
        <v>13</v>
      </c>
      <c r="E502" s="229">
        <v>0</v>
      </c>
      <c r="F502" s="205">
        <f>E502*D502</f>
        <v>0</v>
      </c>
    </row>
    <row r="503" spans="1:6" ht="14.25">
      <c r="A503" s="127"/>
      <c r="B503" s="144"/>
      <c r="C503" s="143"/>
      <c r="D503" s="141"/>
      <c r="E503" s="229"/>
      <c r="F503" s="205"/>
    </row>
    <row r="504" spans="1:6" ht="16.5">
      <c r="A504" s="127"/>
      <c r="B504" s="144" t="s">
        <v>927</v>
      </c>
      <c r="C504" s="143" t="s">
        <v>572</v>
      </c>
      <c r="D504" s="141">
        <v>5.5</v>
      </c>
      <c r="E504" s="229">
        <v>0</v>
      </c>
      <c r="F504" s="205">
        <f>E504*D504</f>
        <v>0</v>
      </c>
    </row>
    <row r="505" spans="1:6" ht="14.25">
      <c r="A505" s="127"/>
      <c r="B505" s="144"/>
      <c r="C505" s="143"/>
      <c r="D505" s="141"/>
      <c r="E505" s="229"/>
      <c r="F505" s="205"/>
    </row>
    <row r="506" spans="1:6" ht="28.5">
      <c r="A506" s="127" t="s">
        <v>789</v>
      </c>
      <c r="B506" s="144" t="s">
        <v>928</v>
      </c>
      <c r="C506" s="143" t="s">
        <v>570</v>
      </c>
      <c r="D506" s="141">
        <v>13.2</v>
      </c>
      <c r="E506" s="229">
        <v>0</v>
      </c>
      <c r="F506" s="205">
        <f>E506*D506</f>
        <v>0</v>
      </c>
    </row>
    <row r="507" spans="1:6" ht="14.25">
      <c r="A507" s="127"/>
      <c r="B507" s="144"/>
      <c r="C507" s="143"/>
      <c r="D507" s="141"/>
      <c r="E507" s="229"/>
      <c r="F507" s="205"/>
    </row>
    <row r="508" spans="1:6" ht="71.25">
      <c r="A508" s="127" t="s">
        <v>790</v>
      </c>
      <c r="B508" s="144" t="s">
        <v>929</v>
      </c>
      <c r="C508" s="143" t="s">
        <v>572</v>
      </c>
      <c r="D508" s="141">
        <v>5.8</v>
      </c>
      <c r="E508" s="229">
        <v>0</v>
      </c>
      <c r="F508" s="205">
        <f>E508*D508</f>
        <v>0</v>
      </c>
    </row>
    <row r="509" spans="1:6" ht="14.25">
      <c r="A509" s="127"/>
      <c r="B509" s="144"/>
      <c r="C509" s="143"/>
      <c r="D509" s="141"/>
      <c r="E509" s="229"/>
      <c r="F509" s="205"/>
    </row>
    <row r="510" spans="1:6" ht="85.5">
      <c r="A510" s="127" t="s">
        <v>791</v>
      </c>
      <c r="B510" s="144" t="s">
        <v>930</v>
      </c>
      <c r="C510" s="143" t="s">
        <v>572</v>
      </c>
      <c r="D510" s="141">
        <v>9.5</v>
      </c>
      <c r="E510" s="229">
        <v>0</v>
      </c>
      <c r="F510" s="205">
        <f>+D510*E510</f>
        <v>0</v>
      </c>
    </row>
    <row r="511" spans="1:6" ht="14.25">
      <c r="A511" s="127"/>
      <c r="B511" s="144"/>
      <c r="C511" s="143"/>
      <c r="D511" s="141"/>
      <c r="E511" s="229"/>
      <c r="F511" s="205"/>
    </row>
    <row r="512" spans="1:6" ht="15">
      <c r="A512" s="127"/>
      <c r="B512" s="154" t="s">
        <v>932</v>
      </c>
      <c r="C512" s="143"/>
      <c r="D512" s="141"/>
      <c r="E512" s="228"/>
      <c r="F512" s="207">
        <f>SUM(F500:F511)</f>
        <v>0</v>
      </c>
    </row>
    <row r="513" spans="1:6" ht="14.25">
      <c r="A513" s="127"/>
      <c r="B513" s="144"/>
      <c r="C513" s="143"/>
      <c r="D513" s="141"/>
      <c r="E513" s="228"/>
      <c r="F513" s="205"/>
    </row>
    <row r="514" spans="1:6" ht="15">
      <c r="A514" s="126" t="s">
        <v>774</v>
      </c>
      <c r="B514" s="154" t="s">
        <v>915</v>
      </c>
      <c r="C514" s="143"/>
      <c r="D514" s="141"/>
      <c r="E514" s="228"/>
      <c r="F514" s="205"/>
    </row>
    <row r="515" spans="1:6" ht="15">
      <c r="A515" s="126"/>
      <c r="B515" s="154"/>
      <c r="C515" s="143"/>
      <c r="D515" s="141"/>
      <c r="E515" s="228"/>
      <c r="F515" s="205"/>
    </row>
    <row r="516" spans="1:6" ht="99.75">
      <c r="A516" s="127" t="s">
        <v>792</v>
      </c>
      <c r="B516" s="144" t="s">
        <v>949</v>
      </c>
      <c r="C516" s="143" t="s">
        <v>1130</v>
      </c>
      <c r="D516" s="141">
        <v>19.43</v>
      </c>
      <c r="E516" s="229">
        <v>0</v>
      </c>
      <c r="F516" s="205">
        <f>+D516*E516</f>
        <v>0</v>
      </c>
    </row>
    <row r="517" spans="1:6" ht="14.25">
      <c r="A517" s="127"/>
      <c r="B517" s="144"/>
      <c r="C517" s="143"/>
      <c r="D517" s="141"/>
      <c r="E517" s="229"/>
      <c r="F517" s="205"/>
    </row>
    <row r="518" spans="1:6" ht="114">
      <c r="A518" s="127" t="s">
        <v>793</v>
      </c>
      <c r="B518" s="129" t="s">
        <v>938</v>
      </c>
      <c r="C518" s="143" t="s">
        <v>224</v>
      </c>
      <c r="D518" s="141">
        <v>2</v>
      </c>
      <c r="E518" s="229">
        <v>0</v>
      </c>
      <c r="F518" s="205">
        <f>+D518*E518</f>
        <v>0</v>
      </c>
    </row>
    <row r="519" spans="1:6" ht="14.25">
      <c r="A519" s="127"/>
      <c r="B519" s="144"/>
      <c r="C519" s="143"/>
      <c r="D519" s="141"/>
      <c r="E519" s="229"/>
      <c r="F519" s="205"/>
    </row>
    <row r="520" spans="1:6" ht="42.75">
      <c r="A520" s="127" t="s">
        <v>794</v>
      </c>
      <c r="B520" s="144" t="s">
        <v>1081</v>
      </c>
      <c r="C520" s="143" t="s">
        <v>224</v>
      </c>
      <c r="D520" s="141">
        <v>1</v>
      </c>
      <c r="E520" s="229">
        <v>0</v>
      </c>
      <c r="F520" s="205">
        <f>+D520*E520</f>
        <v>0</v>
      </c>
    </row>
    <row r="521" spans="1:6" ht="14.25">
      <c r="A521" s="127"/>
      <c r="B521" s="144"/>
      <c r="C521" s="143"/>
      <c r="D521" s="141"/>
      <c r="E521" s="229"/>
      <c r="F521" s="205"/>
    </row>
    <row r="522" spans="1:6" ht="30">
      <c r="A522" s="127"/>
      <c r="B522" s="154" t="s">
        <v>940</v>
      </c>
      <c r="C522" s="143"/>
      <c r="D522" s="141"/>
      <c r="E522" s="228"/>
      <c r="F522" s="207">
        <f>SUM(F516:F521)</f>
        <v>0</v>
      </c>
    </row>
    <row r="523" spans="1:6" ht="15">
      <c r="A523" s="127"/>
      <c r="B523" s="154"/>
      <c r="C523" s="143"/>
      <c r="D523" s="141"/>
      <c r="E523" s="228"/>
      <c r="F523" s="207"/>
    </row>
    <row r="524" spans="1:6" ht="15">
      <c r="A524" s="126" t="s">
        <v>775</v>
      </c>
      <c r="B524" s="154" t="s">
        <v>861</v>
      </c>
      <c r="C524" s="143"/>
      <c r="D524" s="141"/>
      <c r="E524" s="228"/>
      <c r="F524" s="205"/>
    </row>
    <row r="525" spans="1:6" ht="15">
      <c r="A525" s="126"/>
      <c r="B525" s="154"/>
      <c r="C525" s="143"/>
      <c r="D525" s="141"/>
      <c r="E525" s="228"/>
      <c r="F525" s="205"/>
    </row>
    <row r="526" spans="1:6" ht="42.75">
      <c r="A526" s="127" t="s">
        <v>798</v>
      </c>
      <c r="B526" s="144" t="s">
        <v>942</v>
      </c>
      <c r="C526" s="143" t="s">
        <v>1130</v>
      </c>
      <c r="D526" s="141">
        <f>D482</f>
        <v>19.43</v>
      </c>
      <c r="E526" s="229">
        <v>0</v>
      </c>
      <c r="F526" s="205">
        <f>+D526*E526</f>
        <v>0</v>
      </c>
    </row>
    <row r="527" spans="1:6" ht="14.25">
      <c r="A527" s="127"/>
      <c r="B527" s="144"/>
      <c r="C527" s="143"/>
      <c r="D527" s="141"/>
      <c r="E527" s="229"/>
      <c r="F527" s="205"/>
    </row>
    <row r="528" spans="1:6" ht="14.25">
      <c r="A528" s="127" t="s">
        <v>799</v>
      </c>
      <c r="B528" s="144" t="s">
        <v>943</v>
      </c>
      <c r="C528" s="143" t="s">
        <v>1130</v>
      </c>
      <c r="D528" s="141">
        <f>D526</f>
        <v>19.43</v>
      </c>
      <c r="E528" s="229">
        <v>0</v>
      </c>
      <c r="F528" s="205">
        <f>+D528*E528</f>
        <v>0</v>
      </c>
    </row>
    <row r="529" spans="1:6" ht="14.25">
      <c r="A529" s="127"/>
      <c r="B529" s="144"/>
      <c r="C529" s="143"/>
      <c r="D529" s="141"/>
      <c r="E529" s="229"/>
      <c r="F529" s="205"/>
    </row>
    <row r="530" spans="1:6" ht="14.25">
      <c r="A530" s="127" t="s">
        <v>800</v>
      </c>
      <c r="B530" s="144" t="s">
        <v>944</v>
      </c>
      <c r="C530" s="143" t="s">
        <v>1130</v>
      </c>
      <c r="D530" s="141">
        <f>D528</f>
        <v>19.43</v>
      </c>
      <c r="E530" s="229">
        <v>0</v>
      </c>
      <c r="F530" s="205">
        <f>+D530*E530</f>
        <v>0</v>
      </c>
    </row>
    <row r="531" spans="1:6" ht="14.25">
      <c r="A531" s="127"/>
      <c r="B531" s="144"/>
      <c r="C531" s="143"/>
      <c r="D531" s="141"/>
      <c r="E531" s="228"/>
      <c r="F531" s="205"/>
    </row>
    <row r="532" spans="1:6" ht="14.25">
      <c r="A532" s="127" t="s">
        <v>1085</v>
      </c>
      <c r="B532" s="144" t="s">
        <v>945</v>
      </c>
      <c r="C532" s="143" t="s">
        <v>225</v>
      </c>
      <c r="D532" s="141">
        <v>1</v>
      </c>
      <c r="E532" s="229">
        <v>0</v>
      </c>
      <c r="F532" s="205">
        <f>+D532*E532</f>
        <v>0</v>
      </c>
    </row>
    <row r="533" spans="1:6" ht="14.25">
      <c r="A533" s="127"/>
      <c r="B533" s="144"/>
      <c r="C533" s="143"/>
      <c r="D533" s="141"/>
      <c r="E533" s="229"/>
      <c r="F533" s="205"/>
    </row>
    <row r="534" spans="1:6" ht="15">
      <c r="A534" s="127"/>
      <c r="B534" s="154" t="s">
        <v>946</v>
      </c>
      <c r="C534" s="143"/>
      <c r="D534" s="141"/>
      <c r="E534" s="228"/>
      <c r="F534" s="207">
        <f>SUM(F526:F532)</f>
        <v>0</v>
      </c>
    </row>
    <row r="535" ht="12.75">
      <c r="B535" s="152"/>
    </row>
    <row r="536" ht="12.75">
      <c r="B536" s="152"/>
    </row>
    <row r="537" spans="1:2" ht="15.75">
      <c r="A537" s="107">
        <v>8</v>
      </c>
      <c r="B537" s="103" t="s">
        <v>1086</v>
      </c>
    </row>
    <row r="538" ht="12.75">
      <c r="B538" s="152"/>
    </row>
    <row r="539" spans="1:6" ht="15">
      <c r="A539" s="126" t="s">
        <v>802</v>
      </c>
      <c r="B539" s="154" t="s">
        <v>913</v>
      </c>
      <c r="C539" s="147"/>
      <c r="D539" s="147"/>
      <c r="E539" s="227"/>
      <c r="F539" s="207">
        <f>+F557</f>
        <v>0</v>
      </c>
    </row>
    <row r="540" spans="1:6" ht="15">
      <c r="A540" s="126" t="s">
        <v>803</v>
      </c>
      <c r="B540" s="154" t="s">
        <v>1226</v>
      </c>
      <c r="C540" s="147"/>
      <c r="D540" s="147"/>
      <c r="E540" s="227"/>
      <c r="F540" s="207">
        <f>F565</f>
        <v>0</v>
      </c>
    </row>
    <row r="541" spans="1:6" ht="15">
      <c r="A541" s="126" t="s">
        <v>804</v>
      </c>
      <c r="B541" s="154" t="s">
        <v>914</v>
      </c>
      <c r="C541" s="147"/>
      <c r="D541" s="147"/>
      <c r="E541" s="227"/>
      <c r="F541" s="207">
        <f>+F599</f>
        <v>0</v>
      </c>
    </row>
    <row r="542" spans="1:6" ht="15">
      <c r="A542" s="126" t="s">
        <v>805</v>
      </c>
      <c r="B542" s="154" t="s">
        <v>915</v>
      </c>
      <c r="C542" s="147"/>
      <c r="D542" s="147"/>
      <c r="E542" s="227"/>
      <c r="F542" s="207">
        <f>+F621</f>
        <v>0</v>
      </c>
    </row>
    <row r="543" spans="1:6" ht="15">
      <c r="A543" s="126" t="s">
        <v>806</v>
      </c>
      <c r="B543" s="154" t="s">
        <v>861</v>
      </c>
      <c r="C543" s="147"/>
      <c r="D543" s="147"/>
      <c r="E543" s="227"/>
      <c r="F543" s="207">
        <f>+F633</f>
        <v>0</v>
      </c>
    </row>
    <row r="544" spans="1:6" ht="15">
      <c r="A544" s="126"/>
      <c r="B544" s="154"/>
      <c r="C544" s="147"/>
      <c r="D544" s="147"/>
      <c r="E544" s="227"/>
      <c r="F544" s="207"/>
    </row>
    <row r="545" spans="1:6" ht="15">
      <c r="A545" s="126"/>
      <c r="B545" s="154" t="s">
        <v>1071</v>
      </c>
      <c r="C545" s="147"/>
      <c r="D545" s="147"/>
      <c r="E545" s="227"/>
      <c r="F545" s="207">
        <f>SUM(F539:F543)</f>
        <v>0</v>
      </c>
    </row>
    <row r="546" spans="1:6" ht="14.25">
      <c r="A546" s="127"/>
      <c r="B546" s="144"/>
      <c r="C546" s="143"/>
      <c r="D546" s="143"/>
      <c r="E546" s="230"/>
      <c r="F546" s="205"/>
    </row>
    <row r="547" spans="1:6" ht="15">
      <c r="A547" s="126" t="s">
        <v>802</v>
      </c>
      <c r="B547" s="154" t="s">
        <v>1225</v>
      </c>
      <c r="C547" s="143"/>
      <c r="D547" s="141"/>
      <c r="E547" s="228"/>
      <c r="F547" s="205"/>
    </row>
    <row r="548" spans="1:6" ht="14.25">
      <c r="A548" s="127"/>
      <c r="B548" s="144"/>
      <c r="C548" s="143"/>
      <c r="D548" s="141"/>
      <c r="E548" s="228"/>
      <c r="F548" s="205"/>
    </row>
    <row r="549" spans="1:6" ht="28.5">
      <c r="A549" s="127" t="s">
        <v>807</v>
      </c>
      <c r="B549" s="144" t="s">
        <v>916</v>
      </c>
      <c r="C549" s="143" t="s">
        <v>1130</v>
      </c>
      <c r="D549" s="141">
        <v>132.7</v>
      </c>
      <c r="E549" s="229">
        <v>0</v>
      </c>
      <c r="F549" s="205">
        <f>+D549*E549</f>
        <v>0</v>
      </c>
    </row>
    <row r="550" spans="1:6" ht="14.25">
      <c r="A550" s="127"/>
      <c r="B550" s="153"/>
      <c r="C550" s="143"/>
      <c r="D550" s="141"/>
      <c r="E550" s="229"/>
      <c r="F550" s="205"/>
    </row>
    <row r="551" spans="1:6" ht="42.75">
      <c r="A551" s="127" t="s">
        <v>808</v>
      </c>
      <c r="B551" s="144" t="s">
        <v>917</v>
      </c>
      <c r="C551" s="143" t="s">
        <v>224</v>
      </c>
      <c r="D551" s="141">
        <v>11</v>
      </c>
      <c r="E551" s="229">
        <v>0</v>
      </c>
      <c r="F551" s="205">
        <f>+D551*E551</f>
        <v>0</v>
      </c>
    </row>
    <row r="552" spans="1:6" ht="14.25">
      <c r="A552" s="127"/>
      <c r="B552" s="144"/>
      <c r="C552" s="143"/>
      <c r="D552" s="141"/>
      <c r="E552" s="229"/>
      <c r="F552" s="205"/>
    </row>
    <row r="553" spans="1:6" ht="199.5">
      <c r="A553" s="127" t="s">
        <v>809</v>
      </c>
      <c r="B553" s="129" t="s">
        <v>919</v>
      </c>
      <c r="C553" s="143" t="s">
        <v>225</v>
      </c>
      <c r="D553" s="141">
        <v>1</v>
      </c>
      <c r="E553" s="229">
        <v>0</v>
      </c>
      <c r="F553" s="205">
        <f>+D553*E553</f>
        <v>0</v>
      </c>
    </row>
    <row r="554" spans="1:6" ht="14.25">
      <c r="A554" s="127"/>
      <c r="B554" s="144"/>
      <c r="C554" s="143"/>
      <c r="D554" s="141"/>
      <c r="E554" s="229"/>
      <c r="F554" s="205"/>
    </row>
    <row r="555" spans="1:6" ht="57">
      <c r="A555" s="127" t="s">
        <v>810</v>
      </c>
      <c r="B555" s="144" t="s">
        <v>920</v>
      </c>
      <c r="C555" s="143" t="s">
        <v>225</v>
      </c>
      <c r="D555" s="141">
        <v>0.06</v>
      </c>
      <c r="E555" s="229">
        <v>0</v>
      </c>
      <c r="F555" s="205">
        <f>+D555*E555</f>
        <v>0</v>
      </c>
    </row>
    <row r="556" spans="1:6" ht="14.25">
      <c r="A556" s="127"/>
      <c r="B556" s="144"/>
      <c r="C556" s="143"/>
      <c r="D556" s="141"/>
      <c r="E556" s="229"/>
      <c r="F556" s="205"/>
    </row>
    <row r="557" spans="1:6" ht="15">
      <c r="A557" s="127"/>
      <c r="B557" s="154" t="s">
        <v>921</v>
      </c>
      <c r="C557" s="143"/>
      <c r="D557" s="141"/>
      <c r="E557" s="228"/>
      <c r="F557" s="207">
        <f>SUM(F549:F556)</f>
        <v>0</v>
      </c>
    </row>
    <row r="558" spans="1:6" ht="15">
      <c r="A558" s="127"/>
      <c r="B558" s="154"/>
      <c r="C558" s="143"/>
      <c r="D558" s="141"/>
      <c r="E558" s="228"/>
      <c r="F558" s="207"/>
    </row>
    <row r="559" spans="1:6" ht="15">
      <c r="A559" s="126" t="s">
        <v>803</v>
      </c>
      <c r="B559" s="154" t="s">
        <v>1226</v>
      </c>
      <c r="C559" s="143"/>
      <c r="D559" s="141"/>
      <c r="E559" s="228"/>
      <c r="F559" s="207"/>
    </row>
    <row r="560" spans="1:6" ht="15">
      <c r="A560" s="127"/>
      <c r="B560" s="154"/>
      <c r="C560" s="143"/>
      <c r="D560" s="141"/>
      <c r="E560" s="228"/>
      <c r="F560" s="207"/>
    </row>
    <row r="561" spans="1:6" ht="114">
      <c r="A561" s="127" t="s">
        <v>463</v>
      </c>
      <c r="B561" s="129" t="s">
        <v>922</v>
      </c>
      <c r="C561" s="143" t="s">
        <v>224</v>
      </c>
      <c r="D561" s="141">
        <v>7</v>
      </c>
      <c r="E561" s="229">
        <v>0</v>
      </c>
      <c r="F561" s="205">
        <f>E561*D561</f>
        <v>0</v>
      </c>
    </row>
    <row r="562" spans="1:6" ht="14.25">
      <c r="A562" s="127"/>
      <c r="B562" s="144"/>
      <c r="C562" s="143"/>
      <c r="D562" s="141"/>
      <c r="E562" s="229"/>
      <c r="F562" s="205"/>
    </row>
    <row r="563" spans="1:6" ht="28.5">
      <c r="A563" s="127" t="s">
        <v>464</v>
      </c>
      <c r="B563" s="144" t="s">
        <v>1056</v>
      </c>
      <c r="C563" s="143" t="s">
        <v>225</v>
      </c>
      <c r="D563" s="141">
        <v>2</v>
      </c>
      <c r="E563" s="229">
        <v>0</v>
      </c>
      <c r="F563" s="205">
        <f>E563*D563</f>
        <v>0</v>
      </c>
    </row>
    <row r="564" spans="1:6" ht="15">
      <c r="A564" s="127"/>
      <c r="B564" s="144"/>
      <c r="C564" s="143"/>
      <c r="D564" s="141"/>
      <c r="E564" s="228"/>
      <c r="F564" s="207"/>
    </row>
    <row r="565" spans="1:6" ht="15">
      <c r="A565" s="127"/>
      <c r="B565" s="154" t="s">
        <v>923</v>
      </c>
      <c r="C565" s="143"/>
      <c r="D565" s="141"/>
      <c r="E565" s="228"/>
      <c r="F565" s="207">
        <f>SUM(F561:F564)</f>
        <v>0</v>
      </c>
    </row>
    <row r="566" spans="1:6" ht="15">
      <c r="A566" s="127"/>
      <c r="B566" s="154"/>
      <c r="C566" s="143"/>
      <c r="D566" s="141"/>
      <c r="E566" s="228"/>
      <c r="F566" s="207"/>
    </row>
    <row r="567" spans="1:6" ht="15">
      <c r="A567" s="126" t="s">
        <v>804</v>
      </c>
      <c r="B567" s="154" t="s">
        <v>1245</v>
      </c>
      <c r="C567" s="143"/>
      <c r="D567" s="141"/>
      <c r="E567" s="228"/>
      <c r="F567" s="205"/>
    </row>
    <row r="568" spans="1:6" ht="15">
      <c r="A568" s="126"/>
      <c r="B568" s="154"/>
      <c r="C568" s="143"/>
      <c r="D568" s="141"/>
      <c r="E568" s="228"/>
      <c r="F568" s="205"/>
    </row>
    <row r="569" spans="1:6" ht="42.75">
      <c r="A569" s="127" t="s">
        <v>467</v>
      </c>
      <c r="B569" s="148" t="s">
        <v>1058</v>
      </c>
      <c r="C569" s="143" t="s">
        <v>572</v>
      </c>
      <c r="D569" s="141">
        <v>8.2</v>
      </c>
      <c r="E569" s="229">
        <v>0</v>
      </c>
      <c r="F569" s="205">
        <f>E569*D569</f>
        <v>0</v>
      </c>
    </row>
    <row r="570" spans="1:6" ht="14.25">
      <c r="A570" s="127"/>
      <c r="B570" s="144"/>
      <c r="C570" s="143"/>
      <c r="D570" s="141"/>
      <c r="E570" s="228"/>
      <c r="F570" s="205"/>
    </row>
    <row r="571" spans="1:6" ht="99.75">
      <c r="A571" s="127" t="s">
        <v>468</v>
      </c>
      <c r="B571" s="144" t="s">
        <v>1087</v>
      </c>
      <c r="C571" s="143"/>
      <c r="D571" s="141"/>
      <c r="E571" s="229"/>
      <c r="F571" s="205"/>
    </row>
    <row r="572" spans="1:6" ht="57">
      <c r="A572" s="127"/>
      <c r="B572" s="144" t="s">
        <v>925</v>
      </c>
      <c r="C572" s="143"/>
      <c r="D572" s="141"/>
      <c r="E572" s="229"/>
      <c r="F572" s="205"/>
    </row>
    <row r="573" spans="1:6" ht="16.5">
      <c r="A573" s="127"/>
      <c r="B573" s="144" t="s">
        <v>1059</v>
      </c>
      <c r="C573" s="143" t="s">
        <v>572</v>
      </c>
      <c r="D573" s="141">
        <v>50.4</v>
      </c>
      <c r="E573" s="229">
        <v>0</v>
      </c>
      <c r="F573" s="205">
        <f>E573*D573</f>
        <v>0</v>
      </c>
    </row>
    <row r="574" spans="1:6" ht="14.25">
      <c r="A574" s="127"/>
      <c r="B574" s="144"/>
      <c r="C574" s="143"/>
      <c r="D574" s="141"/>
      <c r="E574" s="229"/>
      <c r="F574" s="205"/>
    </row>
    <row r="575" spans="1:6" ht="16.5">
      <c r="A575" s="127"/>
      <c r="B575" s="144" t="s">
        <v>1060</v>
      </c>
      <c r="C575" s="143" t="s">
        <v>572</v>
      </c>
      <c r="D575" s="141">
        <v>33.6</v>
      </c>
      <c r="E575" s="229">
        <v>0</v>
      </c>
      <c r="F575" s="205">
        <f>E575*D575</f>
        <v>0</v>
      </c>
    </row>
    <row r="576" spans="1:6" ht="14.25">
      <c r="A576" s="127"/>
      <c r="B576" s="144"/>
      <c r="C576" s="143"/>
      <c r="D576" s="141"/>
      <c r="E576" s="229"/>
      <c r="F576" s="205"/>
    </row>
    <row r="577" spans="1:6" ht="57">
      <c r="A577" s="127" t="s">
        <v>469</v>
      </c>
      <c r="B577" s="144" t="s">
        <v>1069</v>
      </c>
      <c r="C577" s="143"/>
      <c r="D577" s="141"/>
      <c r="E577" s="229"/>
      <c r="F577" s="205"/>
    </row>
    <row r="578" spans="1:6" ht="57">
      <c r="A578" s="127"/>
      <c r="B578" s="144" t="s">
        <v>925</v>
      </c>
      <c r="C578" s="143"/>
      <c r="D578" s="141"/>
      <c r="E578" s="229"/>
      <c r="F578" s="205"/>
    </row>
    <row r="579" spans="1:6" ht="16.5">
      <c r="A579" s="127"/>
      <c r="B579" s="144" t="s">
        <v>1059</v>
      </c>
      <c r="C579" s="143" t="s">
        <v>572</v>
      </c>
      <c r="D579" s="141">
        <v>33</v>
      </c>
      <c r="E579" s="229">
        <v>0</v>
      </c>
      <c r="F579" s="205">
        <f>E579*D579</f>
        <v>0</v>
      </c>
    </row>
    <row r="580" spans="1:6" ht="14.25">
      <c r="A580" s="127"/>
      <c r="B580" s="144"/>
      <c r="C580" s="143"/>
      <c r="D580" s="141"/>
      <c r="E580" s="229"/>
      <c r="F580" s="205"/>
    </row>
    <row r="581" spans="1:6" ht="16.5">
      <c r="A581" s="127"/>
      <c r="B581" s="144" t="s">
        <v>1060</v>
      </c>
      <c r="C581" s="143" t="s">
        <v>572</v>
      </c>
      <c r="D581" s="141">
        <v>22</v>
      </c>
      <c r="E581" s="229">
        <v>0</v>
      </c>
      <c r="F581" s="205">
        <f>E581*D581</f>
        <v>0</v>
      </c>
    </row>
    <row r="582" spans="1:6" ht="14.25">
      <c r="A582" s="127"/>
      <c r="B582" s="144"/>
      <c r="C582" s="143"/>
      <c r="D582" s="141"/>
      <c r="E582" s="229"/>
      <c r="F582" s="205"/>
    </row>
    <row r="583" spans="1:6" ht="85.5">
      <c r="A583" s="127" t="s">
        <v>470</v>
      </c>
      <c r="B583" s="149" t="s">
        <v>1061</v>
      </c>
      <c r="C583" s="143" t="s">
        <v>1130</v>
      </c>
      <c r="D583" s="141">
        <v>26</v>
      </c>
      <c r="E583" s="229">
        <v>0</v>
      </c>
      <c r="F583" s="205">
        <f>E583*D583</f>
        <v>0</v>
      </c>
    </row>
    <row r="584" spans="1:6" ht="14.25">
      <c r="A584" s="127"/>
      <c r="B584" s="144"/>
      <c r="C584" s="143"/>
      <c r="D584" s="141"/>
      <c r="E584" s="229"/>
      <c r="F584" s="205"/>
    </row>
    <row r="585" spans="1:6" ht="28.5">
      <c r="A585" s="127" t="s">
        <v>975</v>
      </c>
      <c r="B585" s="144" t="s">
        <v>928</v>
      </c>
      <c r="C585" s="143" t="s">
        <v>570</v>
      </c>
      <c r="D585" s="141">
        <v>88.2</v>
      </c>
      <c r="E585" s="229">
        <v>0</v>
      </c>
      <c r="F585" s="205">
        <f>E585*D585</f>
        <v>0</v>
      </c>
    </row>
    <row r="586" spans="1:6" ht="14.25">
      <c r="A586" s="127"/>
      <c r="B586" s="144"/>
      <c r="C586" s="143"/>
      <c r="D586" s="141"/>
      <c r="E586" s="229"/>
      <c r="F586" s="205"/>
    </row>
    <row r="587" spans="1:6" ht="71.25">
      <c r="A587" s="127" t="s">
        <v>976</v>
      </c>
      <c r="B587" s="144" t="s">
        <v>929</v>
      </c>
      <c r="C587" s="143" t="s">
        <v>572</v>
      </c>
      <c r="D587" s="141">
        <v>46.1</v>
      </c>
      <c r="E587" s="229">
        <v>0</v>
      </c>
      <c r="F587" s="205">
        <f>E587*D587</f>
        <v>0</v>
      </c>
    </row>
    <row r="588" spans="1:6" ht="14.25">
      <c r="A588" s="127"/>
      <c r="B588" s="144"/>
      <c r="C588" s="143"/>
      <c r="D588" s="141"/>
      <c r="E588" s="229"/>
      <c r="F588" s="205"/>
    </row>
    <row r="589" spans="1:6" ht="85.5">
      <c r="A589" s="127" t="s">
        <v>977</v>
      </c>
      <c r="B589" s="144" t="s">
        <v>930</v>
      </c>
      <c r="C589" s="143" t="s">
        <v>572</v>
      </c>
      <c r="D589" s="141">
        <v>9</v>
      </c>
      <c r="E589" s="229">
        <v>0</v>
      </c>
      <c r="F589" s="205">
        <f>+D589*E589</f>
        <v>0</v>
      </c>
    </row>
    <row r="590" spans="1:6" ht="14.25">
      <c r="A590" s="127"/>
      <c r="B590" s="144"/>
      <c r="C590" s="143"/>
      <c r="D590" s="141"/>
      <c r="E590" s="229"/>
      <c r="F590" s="205"/>
    </row>
    <row r="591" spans="1:6" ht="42.75">
      <c r="A591" s="127" t="s">
        <v>978</v>
      </c>
      <c r="B591" s="144" t="s">
        <v>1062</v>
      </c>
      <c r="C591" s="143" t="s">
        <v>572</v>
      </c>
      <c r="D591" s="141">
        <v>44.7</v>
      </c>
      <c r="E591" s="229">
        <v>0</v>
      </c>
      <c r="F591" s="205">
        <f>+D591*E591</f>
        <v>0</v>
      </c>
    </row>
    <row r="592" spans="1:6" ht="14.25">
      <c r="A592" s="127"/>
      <c r="B592" s="144"/>
      <c r="C592" s="143"/>
      <c r="D592" s="141"/>
      <c r="E592" s="229"/>
      <c r="F592" s="205"/>
    </row>
    <row r="593" spans="1:6" ht="57">
      <c r="A593" s="127" t="s">
        <v>979</v>
      </c>
      <c r="B593" s="144" t="s">
        <v>1063</v>
      </c>
      <c r="C593" s="143" t="s">
        <v>572</v>
      </c>
      <c r="D593" s="141">
        <f>ROUND((D579+D581)*1.3-D591*1.05,1)</f>
        <v>24.6</v>
      </c>
      <c r="E593" s="229">
        <v>0</v>
      </c>
      <c r="F593" s="205">
        <f>+D593*E593</f>
        <v>0</v>
      </c>
    </row>
    <row r="594" spans="1:6" ht="14.25">
      <c r="A594" s="127"/>
      <c r="B594" s="144"/>
      <c r="C594" s="143"/>
      <c r="D594" s="141"/>
      <c r="E594" s="229"/>
      <c r="F594" s="205"/>
    </row>
    <row r="595" spans="1:6" ht="42.75">
      <c r="A595" s="127" t="s">
        <v>980</v>
      </c>
      <c r="B595" s="144" t="s">
        <v>1064</v>
      </c>
      <c r="C595" s="143" t="s">
        <v>572</v>
      </c>
      <c r="D595" s="141">
        <f>D569</f>
        <v>8.2</v>
      </c>
      <c r="E595" s="229">
        <v>0</v>
      </c>
      <c r="F595" s="205">
        <f>+D595*E595</f>
        <v>0</v>
      </c>
    </row>
    <row r="596" spans="1:6" ht="14.25">
      <c r="A596" s="127"/>
      <c r="B596" s="144"/>
      <c r="C596" s="143"/>
      <c r="D596" s="141"/>
      <c r="E596" s="229"/>
      <c r="F596" s="205"/>
    </row>
    <row r="597" spans="1:6" ht="61.5">
      <c r="A597" s="127" t="s">
        <v>981</v>
      </c>
      <c r="B597" s="144" t="s">
        <v>1070</v>
      </c>
      <c r="C597" s="143" t="s">
        <v>570</v>
      </c>
      <c r="D597" s="141">
        <v>40</v>
      </c>
      <c r="E597" s="229">
        <v>0</v>
      </c>
      <c r="F597" s="205">
        <f>+D597*E597</f>
        <v>0</v>
      </c>
    </row>
    <row r="598" spans="1:6" ht="14.25">
      <c r="A598" s="127"/>
      <c r="B598" s="144"/>
      <c r="C598" s="143"/>
      <c r="D598" s="141"/>
      <c r="E598" s="229"/>
      <c r="F598" s="205"/>
    </row>
    <row r="599" spans="1:6" ht="15">
      <c r="A599" s="127"/>
      <c r="B599" s="154" t="s">
        <v>932</v>
      </c>
      <c r="C599" s="143"/>
      <c r="D599" s="141"/>
      <c r="E599" s="228"/>
      <c r="F599" s="207">
        <f>SUM(F569:F598)</f>
        <v>0</v>
      </c>
    </row>
    <row r="600" spans="1:6" ht="14.25">
      <c r="A600" s="127"/>
      <c r="B600" s="144"/>
      <c r="C600" s="143"/>
      <c r="D600" s="141"/>
      <c r="E600" s="228"/>
      <c r="F600" s="205"/>
    </row>
    <row r="601" spans="1:6" ht="15">
      <c r="A601" s="126" t="s">
        <v>805</v>
      </c>
      <c r="B601" s="154" t="s">
        <v>915</v>
      </c>
      <c r="C601" s="143"/>
      <c r="D601" s="141"/>
      <c r="E601" s="228"/>
      <c r="F601" s="205"/>
    </row>
    <row r="602" spans="1:6" ht="15">
      <c r="A602" s="126"/>
      <c r="B602" s="154"/>
      <c r="C602" s="143"/>
      <c r="D602" s="141"/>
      <c r="E602" s="228"/>
      <c r="F602" s="205"/>
    </row>
    <row r="603" spans="1:6" ht="99.75">
      <c r="A603" s="127" t="s">
        <v>471</v>
      </c>
      <c r="B603" s="144" t="s">
        <v>1088</v>
      </c>
      <c r="C603" s="143" t="s">
        <v>1130</v>
      </c>
      <c r="D603" s="141">
        <v>77.09</v>
      </c>
      <c r="E603" s="229">
        <v>0</v>
      </c>
      <c r="F603" s="205">
        <f>+D603*E603</f>
        <v>0</v>
      </c>
    </row>
    <row r="604" spans="1:6" ht="14.25">
      <c r="A604" s="127"/>
      <c r="B604" s="144"/>
      <c r="C604" s="143"/>
      <c r="D604" s="141"/>
      <c r="E604" s="229"/>
      <c r="F604" s="205"/>
    </row>
    <row r="605" spans="1:6" ht="85.5">
      <c r="A605" s="127" t="s">
        <v>472</v>
      </c>
      <c r="B605" s="144" t="s">
        <v>1089</v>
      </c>
      <c r="C605" s="143" t="s">
        <v>1130</v>
      </c>
      <c r="D605" s="141">
        <v>55.6</v>
      </c>
      <c r="E605" s="229">
        <v>0</v>
      </c>
      <c r="F605" s="205">
        <f>+D605*E605</f>
        <v>0</v>
      </c>
    </row>
    <row r="606" spans="1:6" ht="14.25">
      <c r="A606" s="127"/>
      <c r="B606" s="144"/>
      <c r="C606" s="143"/>
      <c r="D606" s="141"/>
      <c r="E606" s="229"/>
      <c r="F606" s="205"/>
    </row>
    <row r="607" spans="1:6" ht="185.25">
      <c r="A607" s="127" t="s">
        <v>473</v>
      </c>
      <c r="B607" s="129" t="s">
        <v>819</v>
      </c>
      <c r="C607" s="143"/>
      <c r="D607" s="141"/>
      <c r="E607" s="229"/>
      <c r="F607" s="205"/>
    </row>
    <row r="608" spans="1:6" ht="14.25">
      <c r="A608" s="127"/>
      <c r="B608" s="144" t="s">
        <v>820</v>
      </c>
      <c r="C608" s="143" t="s">
        <v>224</v>
      </c>
      <c r="D608" s="141">
        <v>1</v>
      </c>
      <c r="E608" s="229">
        <v>0</v>
      </c>
      <c r="F608" s="205">
        <f>+D608*E608</f>
        <v>0</v>
      </c>
    </row>
    <row r="609" spans="1:6" ht="14.25">
      <c r="A609" s="127"/>
      <c r="B609" s="144"/>
      <c r="C609" s="143"/>
      <c r="D609" s="141"/>
      <c r="E609" s="229"/>
      <c r="F609" s="205"/>
    </row>
    <row r="610" spans="1:6" ht="256.5">
      <c r="A610" s="127" t="s">
        <v>475</v>
      </c>
      <c r="B610" s="129" t="s">
        <v>821</v>
      </c>
      <c r="C610" s="143"/>
      <c r="D610" s="141"/>
      <c r="E610" s="229"/>
      <c r="F610" s="205"/>
    </row>
    <row r="611" spans="1:6" ht="14.25">
      <c r="A611" s="127"/>
      <c r="B611" s="144" t="s">
        <v>1067</v>
      </c>
      <c r="C611" s="143" t="s">
        <v>225</v>
      </c>
      <c r="D611" s="141">
        <v>1</v>
      </c>
      <c r="E611" s="229">
        <v>0</v>
      </c>
      <c r="F611" s="205">
        <f>+D611*E611</f>
        <v>0</v>
      </c>
    </row>
    <row r="612" spans="1:6" ht="14.25">
      <c r="A612" s="127"/>
      <c r="B612" s="144"/>
      <c r="C612" s="143"/>
      <c r="D612" s="141"/>
      <c r="E612" s="229"/>
      <c r="F612" s="205"/>
    </row>
    <row r="613" spans="1:6" ht="128.25">
      <c r="A613" s="127" t="s">
        <v>474</v>
      </c>
      <c r="B613" s="129" t="s">
        <v>937</v>
      </c>
      <c r="C613" s="143" t="s">
        <v>224</v>
      </c>
      <c r="D613" s="141">
        <v>1</v>
      </c>
      <c r="E613" s="229">
        <v>0</v>
      </c>
      <c r="F613" s="205">
        <f>+D613*E613</f>
        <v>0</v>
      </c>
    </row>
    <row r="614" spans="1:6" ht="14.25">
      <c r="A614" s="127"/>
      <c r="B614" s="144"/>
      <c r="C614" s="143"/>
      <c r="D614" s="141"/>
      <c r="E614" s="229"/>
      <c r="F614" s="205"/>
    </row>
    <row r="615" spans="1:6" ht="114">
      <c r="A615" s="127" t="s">
        <v>1004</v>
      </c>
      <c r="B615" s="129" t="s">
        <v>938</v>
      </c>
      <c r="C615" s="143" t="s">
        <v>224</v>
      </c>
      <c r="D615" s="141">
        <v>10</v>
      </c>
      <c r="E615" s="229">
        <v>0</v>
      </c>
      <c r="F615" s="205">
        <f>+D615*E615</f>
        <v>0</v>
      </c>
    </row>
    <row r="616" spans="1:6" ht="14.25">
      <c r="A616" s="127"/>
      <c r="B616" s="144"/>
      <c r="C616" s="143"/>
      <c r="D616" s="141"/>
      <c r="E616" s="229"/>
      <c r="F616" s="205"/>
    </row>
    <row r="617" spans="1:6" ht="57">
      <c r="A617" s="127" t="s">
        <v>988</v>
      </c>
      <c r="B617" s="144" t="s">
        <v>822</v>
      </c>
      <c r="C617" s="143" t="s">
        <v>224</v>
      </c>
      <c r="D617" s="141">
        <v>1</v>
      </c>
      <c r="E617" s="229">
        <v>0</v>
      </c>
      <c r="F617" s="205">
        <f>+D617*E617</f>
        <v>0</v>
      </c>
    </row>
    <row r="618" spans="1:6" ht="14.25">
      <c r="A618" s="127"/>
      <c r="B618" s="144"/>
      <c r="C618" s="143"/>
      <c r="D618" s="141"/>
      <c r="E618" s="229"/>
      <c r="F618" s="205"/>
    </row>
    <row r="619" spans="1:6" ht="71.25">
      <c r="A619" s="127" t="s">
        <v>989</v>
      </c>
      <c r="B619" s="144" t="s">
        <v>823</v>
      </c>
      <c r="C619" s="143" t="s">
        <v>224</v>
      </c>
      <c r="D619" s="141">
        <v>1</v>
      </c>
      <c r="E619" s="229">
        <v>0</v>
      </c>
      <c r="F619" s="205">
        <f>+D619*E619</f>
        <v>0</v>
      </c>
    </row>
    <row r="620" spans="1:6" ht="14.25">
      <c r="A620" s="127"/>
      <c r="B620" s="144"/>
      <c r="C620" s="143"/>
      <c r="D620" s="141"/>
      <c r="E620" s="229"/>
      <c r="F620" s="205"/>
    </row>
    <row r="621" spans="1:6" ht="30">
      <c r="A621" s="127"/>
      <c r="B621" s="154" t="s">
        <v>940</v>
      </c>
      <c r="C621" s="143"/>
      <c r="D621" s="141"/>
      <c r="E621" s="228"/>
      <c r="F621" s="207">
        <f>SUM(F603:F620)</f>
        <v>0</v>
      </c>
    </row>
    <row r="622" spans="1:6" ht="15">
      <c r="A622" s="127"/>
      <c r="B622" s="154"/>
      <c r="C622" s="143"/>
      <c r="D622" s="141"/>
      <c r="E622" s="228"/>
      <c r="F622" s="207"/>
    </row>
    <row r="623" spans="1:6" ht="15">
      <c r="A623" s="126" t="s">
        <v>806</v>
      </c>
      <c r="B623" s="154" t="s">
        <v>861</v>
      </c>
      <c r="C623" s="143"/>
      <c r="D623" s="141"/>
      <c r="E623" s="228"/>
      <c r="F623" s="205"/>
    </row>
    <row r="624" spans="1:6" ht="15">
      <c r="A624" s="126"/>
      <c r="B624" s="154"/>
      <c r="C624" s="143"/>
      <c r="D624" s="141"/>
      <c r="E624" s="228"/>
      <c r="F624" s="205"/>
    </row>
    <row r="625" spans="1:6" ht="42.75">
      <c r="A625" s="127" t="s">
        <v>476</v>
      </c>
      <c r="B625" s="144" t="s">
        <v>942</v>
      </c>
      <c r="C625" s="143" t="s">
        <v>1130</v>
      </c>
      <c r="D625" s="141">
        <f>D549</f>
        <v>132.7</v>
      </c>
      <c r="E625" s="229">
        <v>0</v>
      </c>
      <c r="F625" s="205">
        <f>+D625*E625</f>
        <v>0</v>
      </c>
    </row>
    <row r="626" spans="1:6" ht="14.25">
      <c r="A626" s="127"/>
      <c r="B626" s="144"/>
      <c r="C626" s="143"/>
      <c r="D626" s="141"/>
      <c r="E626" s="229"/>
      <c r="F626" s="205"/>
    </row>
    <row r="627" spans="1:6" ht="14.25">
      <c r="A627" s="127" t="s">
        <v>1000</v>
      </c>
      <c r="B627" s="144" t="s">
        <v>943</v>
      </c>
      <c r="C627" s="143" t="s">
        <v>1130</v>
      </c>
      <c r="D627" s="141">
        <f>D625</f>
        <v>132.7</v>
      </c>
      <c r="E627" s="229">
        <v>0</v>
      </c>
      <c r="F627" s="205">
        <f>+D627*E627</f>
        <v>0</v>
      </c>
    </row>
    <row r="628" spans="1:6" ht="14.25">
      <c r="A628" s="127"/>
      <c r="B628" s="144"/>
      <c r="C628" s="143"/>
      <c r="D628" s="141"/>
      <c r="E628" s="229"/>
      <c r="F628" s="205"/>
    </row>
    <row r="629" spans="1:6" ht="14.25">
      <c r="A629" s="127" t="s">
        <v>1001</v>
      </c>
      <c r="B629" s="144" t="s">
        <v>944</v>
      </c>
      <c r="C629" s="143" t="s">
        <v>1130</v>
      </c>
      <c r="D629" s="141">
        <f>D627</f>
        <v>132.7</v>
      </c>
      <c r="E629" s="229">
        <v>0</v>
      </c>
      <c r="F629" s="205">
        <f>+D629*E629</f>
        <v>0</v>
      </c>
    </row>
    <row r="630" spans="1:6" ht="14.25">
      <c r="A630" s="127"/>
      <c r="B630" s="144"/>
      <c r="C630" s="143"/>
      <c r="D630" s="141"/>
      <c r="E630" s="228"/>
      <c r="F630" s="205"/>
    </row>
    <row r="631" spans="1:6" ht="14.25">
      <c r="A631" s="127" t="s">
        <v>1002</v>
      </c>
      <c r="B631" s="144" t="s">
        <v>945</v>
      </c>
      <c r="C631" s="143" t="s">
        <v>225</v>
      </c>
      <c r="D631" s="141">
        <v>1</v>
      </c>
      <c r="E631" s="229">
        <v>0</v>
      </c>
      <c r="F631" s="205">
        <f>+D631*E631</f>
        <v>0</v>
      </c>
    </row>
    <row r="632" spans="1:6" ht="14.25">
      <c r="A632" s="127"/>
      <c r="B632" s="144"/>
      <c r="C632" s="143"/>
      <c r="D632" s="141"/>
      <c r="E632" s="229"/>
      <c r="F632" s="205"/>
    </row>
    <row r="633" spans="1:6" ht="15">
      <c r="A633" s="127"/>
      <c r="B633" s="154" t="s">
        <v>946</v>
      </c>
      <c r="C633" s="143"/>
      <c r="D633" s="141"/>
      <c r="E633" s="228"/>
      <c r="F633" s="207">
        <f>SUM(F625:F631)</f>
        <v>0</v>
      </c>
    </row>
    <row r="634" ht="12.75">
      <c r="B634" s="152"/>
    </row>
    <row r="635" spans="1:2" ht="15.75">
      <c r="A635" s="103">
        <v>9</v>
      </c>
      <c r="B635" s="103" t="s">
        <v>824</v>
      </c>
    </row>
    <row r="636" ht="12.75">
      <c r="B636" s="152"/>
    </row>
    <row r="637" spans="1:6" ht="15">
      <c r="A637" s="126" t="s">
        <v>478</v>
      </c>
      <c r="B637" s="154" t="s">
        <v>913</v>
      </c>
      <c r="C637" s="147"/>
      <c r="D637" s="147"/>
      <c r="E637" s="227"/>
      <c r="F637" s="207">
        <f>+F655</f>
        <v>0</v>
      </c>
    </row>
    <row r="638" spans="1:6" ht="15">
      <c r="A638" s="126" t="s">
        <v>479</v>
      </c>
      <c r="B638" s="154" t="s">
        <v>1226</v>
      </c>
      <c r="C638" s="147"/>
      <c r="D638" s="147"/>
      <c r="E638" s="227"/>
      <c r="F638" s="207">
        <f>F661</f>
        <v>0</v>
      </c>
    </row>
    <row r="639" spans="1:6" ht="15">
      <c r="A639" s="126" t="s">
        <v>480</v>
      </c>
      <c r="B639" s="154" t="s">
        <v>914</v>
      </c>
      <c r="C639" s="147"/>
      <c r="D639" s="147"/>
      <c r="E639" s="227"/>
      <c r="F639" s="207">
        <f>+F679</f>
        <v>0</v>
      </c>
    </row>
    <row r="640" spans="1:6" ht="15">
      <c r="A640" s="126" t="s">
        <v>481</v>
      </c>
      <c r="B640" s="154" t="s">
        <v>915</v>
      </c>
      <c r="C640" s="147"/>
      <c r="D640" s="147"/>
      <c r="E640" s="227"/>
      <c r="F640" s="207">
        <f>+F689</f>
        <v>0</v>
      </c>
    </row>
    <row r="641" spans="1:6" ht="15">
      <c r="A641" s="126" t="s">
        <v>826</v>
      </c>
      <c r="B641" s="154" t="s">
        <v>861</v>
      </c>
      <c r="C641" s="147"/>
      <c r="D641" s="147"/>
      <c r="E641" s="227"/>
      <c r="F641" s="207">
        <f>+F701</f>
        <v>0</v>
      </c>
    </row>
    <row r="642" spans="1:6" ht="15">
      <c r="A642" s="126"/>
      <c r="B642" s="154"/>
      <c r="C642" s="147"/>
      <c r="D642" s="147"/>
      <c r="E642" s="227"/>
      <c r="F642" s="207"/>
    </row>
    <row r="643" spans="1:6" ht="15">
      <c r="A643" s="126"/>
      <c r="B643" s="154" t="s">
        <v>947</v>
      </c>
      <c r="C643" s="147"/>
      <c r="D643" s="147"/>
      <c r="E643" s="227"/>
      <c r="F643" s="207">
        <f>SUM(F637:F641)</f>
        <v>0</v>
      </c>
    </row>
    <row r="644" spans="1:6" ht="15">
      <c r="A644" s="126"/>
      <c r="B644" s="154"/>
      <c r="C644" s="147"/>
      <c r="D644" s="147"/>
      <c r="E644" s="227"/>
      <c r="F644" s="207"/>
    </row>
    <row r="645" spans="1:6" ht="15">
      <c r="A645" s="126" t="s">
        <v>478</v>
      </c>
      <c r="B645" s="154" t="s">
        <v>1225</v>
      </c>
      <c r="C645" s="143"/>
      <c r="D645" s="141"/>
      <c r="E645" s="228"/>
      <c r="F645" s="205"/>
    </row>
    <row r="646" spans="1:6" ht="14.25">
      <c r="A646" s="127"/>
      <c r="B646" s="144"/>
      <c r="C646" s="143"/>
      <c r="D646" s="141"/>
      <c r="E646" s="228"/>
      <c r="F646" s="205"/>
    </row>
    <row r="647" spans="1:6" ht="28.5">
      <c r="A647" s="127" t="s">
        <v>482</v>
      </c>
      <c r="B647" s="144" t="s">
        <v>916</v>
      </c>
      <c r="C647" s="143" t="s">
        <v>1130</v>
      </c>
      <c r="D647" s="141">
        <v>46.17</v>
      </c>
      <c r="E647" s="229">
        <v>0</v>
      </c>
      <c r="F647" s="205">
        <f>+D647*E647</f>
        <v>0</v>
      </c>
    </row>
    <row r="648" spans="1:6" ht="14.25">
      <c r="A648" s="127"/>
      <c r="B648" s="153"/>
      <c r="C648" s="143"/>
      <c r="D648" s="141"/>
      <c r="E648" s="229"/>
      <c r="F648" s="205"/>
    </row>
    <row r="649" spans="1:6" ht="42.75">
      <c r="A649" s="127" t="s">
        <v>483</v>
      </c>
      <c r="B649" s="144" t="s">
        <v>917</v>
      </c>
      <c r="C649" s="143" t="s">
        <v>224</v>
      </c>
      <c r="D649" s="141">
        <v>8</v>
      </c>
      <c r="E649" s="229">
        <v>0</v>
      </c>
      <c r="F649" s="205">
        <f>+D649*E649</f>
        <v>0</v>
      </c>
    </row>
    <row r="650" spans="1:6" ht="14.25">
      <c r="A650" s="127"/>
      <c r="B650" s="144"/>
      <c r="C650" s="143"/>
      <c r="D650" s="141"/>
      <c r="E650" s="229"/>
      <c r="F650" s="205"/>
    </row>
    <row r="651" spans="1:6" ht="199.5">
      <c r="A651" s="127" t="s">
        <v>484</v>
      </c>
      <c r="B651" s="129" t="s">
        <v>919</v>
      </c>
      <c r="C651" s="143" t="s">
        <v>225</v>
      </c>
      <c r="D651" s="141">
        <v>1</v>
      </c>
      <c r="E651" s="229">
        <v>0</v>
      </c>
      <c r="F651" s="205">
        <f>+D651*E651</f>
        <v>0</v>
      </c>
    </row>
    <row r="652" spans="1:6" ht="14.25">
      <c r="A652" s="127"/>
      <c r="B652" s="144"/>
      <c r="C652" s="143"/>
      <c r="D652" s="141"/>
      <c r="E652" s="229"/>
      <c r="F652" s="205"/>
    </row>
    <row r="653" spans="1:6" ht="57">
      <c r="A653" s="127" t="s">
        <v>485</v>
      </c>
      <c r="B653" s="144" t="s">
        <v>920</v>
      </c>
      <c r="C653" s="143" t="s">
        <v>225</v>
      </c>
      <c r="D653" s="141">
        <v>0.02</v>
      </c>
      <c r="E653" s="229">
        <v>0</v>
      </c>
      <c r="F653" s="205">
        <f>+D653*E653</f>
        <v>0</v>
      </c>
    </row>
    <row r="654" spans="1:6" ht="14.25">
      <c r="A654" s="127"/>
      <c r="B654" s="144"/>
      <c r="C654" s="143"/>
      <c r="D654" s="141"/>
      <c r="E654" s="229"/>
      <c r="F654" s="205"/>
    </row>
    <row r="655" spans="1:6" ht="15">
      <c r="A655" s="127"/>
      <c r="B655" s="154" t="s">
        <v>921</v>
      </c>
      <c r="C655" s="143"/>
      <c r="D655" s="141"/>
      <c r="E655" s="228"/>
      <c r="F655" s="207">
        <f>SUM(F647:F654)</f>
        <v>0</v>
      </c>
    </row>
    <row r="656" spans="1:6" ht="15">
      <c r="A656" s="127"/>
      <c r="B656" s="154"/>
      <c r="C656" s="143"/>
      <c r="D656" s="141"/>
      <c r="E656" s="228"/>
      <c r="F656" s="207"/>
    </row>
    <row r="657" spans="1:6" ht="15">
      <c r="A657" s="126" t="s">
        <v>479</v>
      </c>
      <c r="B657" s="154" t="s">
        <v>1226</v>
      </c>
      <c r="C657" s="143"/>
      <c r="D657" s="141"/>
      <c r="E657" s="228"/>
      <c r="F657" s="207"/>
    </row>
    <row r="658" spans="1:6" ht="15">
      <c r="A658" s="127"/>
      <c r="B658" s="154"/>
      <c r="C658" s="143"/>
      <c r="D658" s="141"/>
      <c r="E658" s="228"/>
      <c r="F658" s="207"/>
    </row>
    <row r="659" spans="1:6" ht="114">
      <c r="A659" s="127" t="s">
        <v>491</v>
      </c>
      <c r="B659" s="129" t="s">
        <v>922</v>
      </c>
      <c r="C659" s="143" t="s">
        <v>224</v>
      </c>
      <c r="D659" s="141">
        <v>2</v>
      </c>
      <c r="E659" s="229">
        <v>0</v>
      </c>
      <c r="F659" s="205">
        <f>E659*D659</f>
        <v>0</v>
      </c>
    </row>
    <row r="660" spans="1:6" ht="15">
      <c r="A660" s="127"/>
      <c r="B660" s="144"/>
      <c r="C660" s="143"/>
      <c r="D660" s="141"/>
      <c r="E660" s="228"/>
      <c r="F660" s="207"/>
    </row>
    <row r="661" spans="1:6" ht="15">
      <c r="A661" s="127"/>
      <c r="B661" s="154" t="s">
        <v>923</v>
      </c>
      <c r="C661" s="143"/>
      <c r="D661" s="141"/>
      <c r="E661" s="228"/>
      <c r="F661" s="207">
        <f>SUM(F659:F660)</f>
        <v>0</v>
      </c>
    </row>
    <row r="662" spans="1:6" ht="15">
      <c r="A662" s="127"/>
      <c r="B662" s="154"/>
      <c r="C662" s="143"/>
      <c r="D662" s="141"/>
      <c r="E662" s="228"/>
      <c r="F662" s="207"/>
    </row>
    <row r="663" spans="1:6" ht="15">
      <c r="A663" s="126" t="s">
        <v>480</v>
      </c>
      <c r="B663" s="154" t="s">
        <v>1245</v>
      </c>
      <c r="C663" s="143"/>
      <c r="D663" s="141"/>
      <c r="E663" s="228"/>
      <c r="F663" s="205"/>
    </row>
    <row r="664" spans="1:6" ht="15">
      <c r="A664" s="126"/>
      <c r="B664" s="154"/>
      <c r="C664" s="143"/>
      <c r="D664" s="141"/>
      <c r="E664" s="228"/>
      <c r="F664" s="205"/>
    </row>
    <row r="665" spans="1:6" ht="99.75">
      <c r="A665" s="127" t="s">
        <v>494</v>
      </c>
      <c r="B665" s="144" t="s">
        <v>1087</v>
      </c>
      <c r="C665" s="143"/>
      <c r="D665" s="141"/>
      <c r="E665" s="229"/>
      <c r="F665" s="205"/>
    </row>
    <row r="666" spans="1:6" ht="57">
      <c r="A666" s="127"/>
      <c r="B666" s="144" t="s">
        <v>925</v>
      </c>
      <c r="C666" s="143"/>
      <c r="D666" s="141"/>
      <c r="E666" s="229"/>
      <c r="F666" s="205"/>
    </row>
    <row r="667" spans="1:6" ht="16.5">
      <c r="A667" s="127"/>
      <c r="B667" s="144" t="s">
        <v>926</v>
      </c>
      <c r="C667" s="143" t="s">
        <v>572</v>
      </c>
      <c r="D667" s="141">
        <v>25.2</v>
      </c>
      <c r="E667" s="229">
        <v>0</v>
      </c>
      <c r="F667" s="205">
        <f>E667*D667</f>
        <v>0</v>
      </c>
    </row>
    <row r="668" spans="1:6" ht="14.25">
      <c r="A668" s="127"/>
      <c r="B668" s="144"/>
      <c r="C668" s="143"/>
      <c r="D668" s="141"/>
      <c r="E668" s="229"/>
      <c r="F668" s="205"/>
    </row>
    <row r="669" spans="1:6" ht="16.5">
      <c r="A669" s="127"/>
      <c r="B669" s="144" t="s">
        <v>927</v>
      </c>
      <c r="C669" s="143" t="s">
        <v>572</v>
      </c>
      <c r="D669" s="141">
        <v>10.8</v>
      </c>
      <c r="E669" s="229">
        <v>0</v>
      </c>
      <c r="F669" s="205">
        <f>E669*D669</f>
        <v>0</v>
      </c>
    </row>
    <row r="670" spans="1:6" ht="14.25">
      <c r="A670" s="127"/>
      <c r="B670" s="144"/>
      <c r="C670" s="143"/>
      <c r="D670" s="141"/>
      <c r="E670" s="229"/>
      <c r="F670" s="205"/>
    </row>
    <row r="671" spans="1:6" ht="85.5">
      <c r="A671" s="127" t="s">
        <v>495</v>
      </c>
      <c r="B671" s="149" t="s">
        <v>1061</v>
      </c>
      <c r="C671" s="143" t="s">
        <v>1130</v>
      </c>
      <c r="D671" s="141">
        <v>5</v>
      </c>
      <c r="E671" s="229">
        <v>0</v>
      </c>
      <c r="F671" s="205">
        <f>E671*D671</f>
        <v>0</v>
      </c>
    </row>
    <row r="672" spans="1:6" ht="14.25">
      <c r="A672" s="127"/>
      <c r="B672" s="144"/>
      <c r="C672" s="143"/>
      <c r="D672" s="141"/>
      <c r="E672" s="229"/>
      <c r="F672" s="205"/>
    </row>
    <row r="673" spans="1:6" ht="28.5">
      <c r="A673" s="127" t="s">
        <v>496</v>
      </c>
      <c r="B673" s="144" t="s">
        <v>928</v>
      </c>
      <c r="C673" s="143" t="s">
        <v>570</v>
      </c>
      <c r="D673" s="141">
        <v>33</v>
      </c>
      <c r="E673" s="229">
        <v>0</v>
      </c>
      <c r="F673" s="205">
        <f>E673*D673</f>
        <v>0</v>
      </c>
    </row>
    <row r="674" spans="1:6" ht="14.25">
      <c r="A674" s="127"/>
      <c r="B674" s="144"/>
      <c r="C674" s="143"/>
      <c r="D674" s="141"/>
      <c r="E674" s="229"/>
      <c r="F674" s="205"/>
    </row>
    <row r="675" spans="1:6" ht="71.25">
      <c r="A675" s="127" t="s">
        <v>497</v>
      </c>
      <c r="B675" s="144" t="s">
        <v>929</v>
      </c>
      <c r="C675" s="143" t="s">
        <v>572</v>
      </c>
      <c r="D675" s="141">
        <v>17.3</v>
      </c>
      <c r="E675" s="229">
        <v>0</v>
      </c>
      <c r="F675" s="205">
        <f>E675*D675</f>
        <v>0</v>
      </c>
    </row>
    <row r="676" spans="1:6" ht="14.25">
      <c r="A676" s="127"/>
      <c r="B676" s="144"/>
      <c r="C676" s="143"/>
      <c r="D676" s="141"/>
      <c r="E676" s="229"/>
      <c r="F676" s="205"/>
    </row>
    <row r="677" spans="1:6" ht="85.5">
      <c r="A677" s="127" t="s">
        <v>827</v>
      </c>
      <c r="B677" s="144" t="s">
        <v>930</v>
      </c>
      <c r="C677" s="143" t="s">
        <v>572</v>
      </c>
      <c r="D677" s="141">
        <v>2.5</v>
      </c>
      <c r="E677" s="229">
        <v>0</v>
      </c>
      <c r="F677" s="205">
        <f>+D677*E677</f>
        <v>0</v>
      </c>
    </row>
    <row r="678" spans="1:6" ht="14.25">
      <c r="A678" s="127"/>
      <c r="B678" s="144"/>
      <c r="C678" s="143"/>
      <c r="D678" s="141"/>
      <c r="E678" s="229"/>
      <c r="F678" s="205"/>
    </row>
    <row r="679" spans="1:6" ht="15">
      <c r="A679" s="127"/>
      <c r="B679" s="154" t="s">
        <v>932</v>
      </c>
      <c r="C679" s="143"/>
      <c r="D679" s="141"/>
      <c r="E679" s="228"/>
      <c r="F679" s="207">
        <f>SUM(F665:F678)</f>
        <v>0</v>
      </c>
    </row>
    <row r="680" spans="1:6" ht="14.25">
      <c r="A680" s="127"/>
      <c r="B680" s="144"/>
      <c r="C680" s="143"/>
      <c r="D680" s="141"/>
      <c r="E680" s="228"/>
      <c r="F680" s="205"/>
    </row>
    <row r="681" spans="1:6" ht="15">
      <c r="A681" s="126" t="s">
        <v>481</v>
      </c>
      <c r="B681" s="154" t="s">
        <v>915</v>
      </c>
      <c r="C681" s="143"/>
      <c r="D681" s="141"/>
      <c r="E681" s="228"/>
      <c r="F681" s="205"/>
    </row>
    <row r="682" spans="1:6" ht="15">
      <c r="A682" s="126"/>
      <c r="B682" s="154"/>
      <c r="C682" s="143"/>
      <c r="D682" s="141"/>
      <c r="E682" s="228"/>
      <c r="F682" s="205"/>
    </row>
    <row r="683" spans="1:6" ht="99.75">
      <c r="A683" s="127" t="s">
        <v>498</v>
      </c>
      <c r="B683" s="144" t="s">
        <v>1088</v>
      </c>
      <c r="C683" s="143" t="s">
        <v>1130</v>
      </c>
      <c r="D683" s="141">
        <v>46.17</v>
      </c>
      <c r="E683" s="229">
        <v>0</v>
      </c>
      <c r="F683" s="205">
        <f>+D683*E683</f>
        <v>0</v>
      </c>
    </row>
    <row r="684" spans="1:6" ht="14.25">
      <c r="A684" s="127"/>
      <c r="B684" s="144"/>
      <c r="C684" s="143"/>
      <c r="D684" s="141"/>
      <c r="E684" s="229"/>
      <c r="F684" s="205"/>
    </row>
    <row r="685" spans="1:6" ht="114">
      <c r="A685" s="127" t="s">
        <v>499</v>
      </c>
      <c r="B685" s="129" t="s">
        <v>938</v>
      </c>
      <c r="C685" s="143" t="s">
        <v>224</v>
      </c>
      <c r="D685" s="141">
        <v>6</v>
      </c>
      <c r="E685" s="229">
        <v>0</v>
      </c>
      <c r="F685" s="205">
        <f>+D685*E685</f>
        <v>0</v>
      </c>
    </row>
    <row r="686" spans="1:6" ht="14.25">
      <c r="A686" s="127"/>
      <c r="B686" s="144"/>
      <c r="C686" s="143"/>
      <c r="D686" s="141"/>
      <c r="E686" s="229"/>
      <c r="F686" s="205"/>
    </row>
    <row r="687" spans="1:6" ht="42.75">
      <c r="A687" s="127" t="s">
        <v>500</v>
      </c>
      <c r="B687" s="144" t="s">
        <v>825</v>
      </c>
      <c r="C687" s="143" t="s">
        <v>224</v>
      </c>
      <c r="D687" s="141">
        <v>1</v>
      </c>
      <c r="E687" s="229">
        <v>0</v>
      </c>
      <c r="F687" s="205">
        <f>+D687*E687</f>
        <v>0</v>
      </c>
    </row>
    <row r="688" spans="1:6" ht="14.25">
      <c r="A688" s="127"/>
      <c r="B688" s="144"/>
      <c r="C688" s="143"/>
      <c r="D688" s="141"/>
      <c r="E688" s="229"/>
      <c r="F688" s="205"/>
    </row>
    <row r="689" spans="1:6" ht="30">
      <c r="A689" s="127"/>
      <c r="B689" s="154" t="s">
        <v>940</v>
      </c>
      <c r="C689" s="143"/>
      <c r="D689" s="141"/>
      <c r="E689" s="228"/>
      <c r="F689" s="207">
        <f>SUM(F683:F688)</f>
        <v>0</v>
      </c>
    </row>
    <row r="690" spans="1:6" ht="15">
      <c r="A690" s="127"/>
      <c r="B690" s="154"/>
      <c r="C690" s="143"/>
      <c r="D690" s="141"/>
      <c r="E690" s="228"/>
      <c r="F690" s="207"/>
    </row>
    <row r="691" spans="1:6" ht="15">
      <c r="A691" s="126" t="s">
        <v>826</v>
      </c>
      <c r="B691" s="154" t="s">
        <v>861</v>
      </c>
      <c r="C691" s="143"/>
      <c r="D691" s="141"/>
      <c r="E691" s="228"/>
      <c r="F691" s="205"/>
    </row>
    <row r="692" spans="1:6" ht="15">
      <c r="A692" s="126"/>
      <c r="B692" s="154"/>
      <c r="C692" s="143"/>
      <c r="D692" s="141"/>
      <c r="E692" s="228"/>
      <c r="F692" s="205"/>
    </row>
    <row r="693" spans="1:6" ht="42.75">
      <c r="A693" s="127" t="s">
        <v>828</v>
      </c>
      <c r="B693" s="144" t="s">
        <v>942</v>
      </c>
      <c r="C693" s="143" t="s">
        <v>1130</v>
      </c>
      <c r="D693" s="141">
        <f>D647</f>
        <v>46.17</v>
      </c>
      <c r="E693" s="229">
        <v>0</v>
      </c>
      <c r="F693" s="205">
        <f>+D693*E693</f>
        <v>0</v>
      </c>
    </row>
    <row r="694" spans="1:6" ht="14.25">
      <c r="A694" s="127"/>
      <c r="B694" s="144"/>
      <c r="C694" s="143"/>
      <c r="D694" s="141"/>
      <c r="E694" s="229"/>
      <c r="F694" s="205"/>
    </row>
    <row r="695" spans="1:6" ht="14.25">
      <c r="A695" s="127" t="s">
        <v>829</v>
      </c>
      <c r="B695" s="144" t="s">
        <v>943</v>
      </c>
      <c r="C695" s="143" t="s">
        <v>1130</v>
      </c>
      <c r="D695" s="141">
        <f>D693</f>
        <v>46.17</v>
      </c>
      <c r="E695" s="229">
        <v>0</v>
      </c>
      <c r="F695" s="205">
        <f>+D695*E695</f>
        <v>0</v>
      </c>
    </row>
    <row r="696" spans="1:6" ht="14.25">
      <c r="A696" s="127"/>
      <c r="B696" s="144"/>
      <c r="C696" s="143"/>
      <c r="D696" s="141"/>
      <c r="E696" s="229"/>
      <c r="F696" s="205"/>
    </row>
    <row r="697" spans="1:6" ht="14.25">
      <c r="A697" s="127" t="s">
        <v>830</v>
      </c>
      <c r="B697" s="144" t="s">
        <v>944</v>
      </c>
      <c r="C697" s="143" t="s">
        <v>1130</v>
      </c>
      <c r="D697" s="141">
        <f>D695</f>
        <v>46.17</v>
      </c>
      <c r="E697" s="229">
        <v>0</v>
      </c>
      <c r="F697" s="205">
        <f>+D697*E697</f>
        <v>0</v>
      </c>
    </row>
    <row r="698" spans="1:6" ht="14.25">
      <c r="A698" s="127"/>
      <c r="B698" s="144"/>
      <c r="C698" s="143"/>
      <c r="D698" s="141"/>
      <c r="E698" s="228"/>
      <c r="F698" s="205"/>
    </row>
    <row r="699" spans="1:6" ht="14.25">
      <c r="A699" s="127" t="s">
        <v>831</v>
      </c>
      <c r="B699" s="144" t="s">
        <v>945</v>
      </c>
      <c r="C699" s="143" t="s">
        <v>225</v>
      </c>
      <c r="D699" s="141">
        <v>1</v>
      </c>
      <c r="E699" s="229">
        <v>0</v>
      </c>
      <c r="F699" s="205">
        <f>+D699*E699</f>
        <v>0</v>
      </c>
    </row>
    <row r="700" spans="1:6" ht="14.25">
      <c r="A700" s="127"/>
      <c r="B700" s="144"/>
      <c r="C700" s="143"/>
      <c r="D700" s="141"/>
      <c r="E700" s="229"/>
      <c r="F700" s="205"/>
    </row>
    <row r="701" spans="1:6" ht="15">
      <c r="A701" s="127"/>
      <c r="B701" s="154" t="s">
        <v>946</v>
      </c>
      <c r="C701" s="143"/>
      <c r="D701" s="141"/>
      <c r="E701" s="228"/>
      <c r="F701" s="207">
        <f>SUM(F693:F699)</f>
        <v>0</v>
      </c>
    </row>
    <row r="702" ht="12.75">
      <c r="B702" s="152"/>
    </row>
    <row r="703" ht="12.75">
      <c r="B703" s="152"/>
    </row>
    <row r="704" spans="1:2" ht="15.75">
      <c r="A704" s="107">
        <v>10</v>
      </c>
      <c r="B704" s="103" t="s">
        <v>832</v>
      </c>
    </row>
    <row r="705" ht="12.75">
      <c r="B705" s="152"/>
    </row>
    <row r="706" spans="1:6" ht="15">
      <c r="A706" s="126" t="s">
        <v>504</v>
      </c>
      <c r="B706" s="154" t="s">
        <v>913</v>
      </c>
      <c r="C706" s="147"/>
      <c r="D706" s="147"/>
      <c r="E706" s="227"/>
      <c r="F706" s="207">
        <f>+F724</f>
        <v>0</v>
      </c>
    </row>
    <row r="707" spans="1:6" ht="15">
      <c r="A707" s="126" t="s">
        <v>505</v>
      </c>
      <c r="B707" s="154" t="s">
        <v>1226</v>
      </c>
      <c r="C707" s="147"/>
      <c r="D707" s="147"/>
      <c r="E707" s="227"/>
      <c r="F707" s="207">
        <f>F730</f>
        <v>0</v>
      </c>
    </row>
    <row r="708" spans="1:6" ht="15">
      <c r="A708" s="126" t="s">
        <v>506</v>
      </c>
      <c r="B708" s="154" t="s">
        <v>914</v>
      </c>
      <c r="C708" s="147"/>
      <c r="D708" s="147"/>
      <c r="E708" s="227"/>
      <c r="F708" s="207">
        <f>+F746</f>
        <v>0</v>
      </c>
    </row>
    <row r="709" spans="1:6" ht="15">
      <c r="A709" s="126" t="s">
        <v>507</v>
      </c>
      <c r="B709" s="154" t="s">
        <v>915</v>
      </c>
      <c r="C709" s="147"/>
      <c r="D709" s="147"/>
      <c r="E709" s="227"/>
      <c r="F709" s="207">
        <f>+F760</f>
        <v>0</v>
      </c>
    </row>
    <row r="710" spans="1:6" ht="15">
      <c r="A710" s="126" t="s">
        <v>508</v>
      </c>
      <c r="B710" s="154" t="s">
        <v>861</v>
      </c>
      <c r="C710" s="147"/>
      <c r="D710" s="147"/>
      <c r="E710" s="227"/>
      <c r="F710" s="207">
        <f>+F772</f>
        <v>0</v>
      </c>
    </row>
    <row r="711" spans="1:6" ht="15">
      <c r="A711" s="126"/>
      <c r="B711" s="154"/>
      <c r="C711" s="147"/>
      <c r="D711" s="147"/>
      <c r="E711" s="227"/>
      <c r="F711" s="207"/>
    </row>
    <row r="712" spans="1:6" ht="15">
      <c r="A712" s="126"/>
      <c r="B712" s="154" t="s">
        <v>947</v>
      </c>
      <c r="C712" s="147"/>
      <c r="D712" s="147"/>
      <c r="E712" s="227"/>
      <c r="F712" s="207">
        <f>SUM(F706:F710)</f>
        <v>0</v>
      </c>
    </row>
    <row r="713" spans="1:6" ht="15">
      <c r="A713" s="126"/>
      <c r="B713" s="154"/>
      <c r="C713" s="147"/>
      <c r="D713" s="147"/>
      <c r="E713" s="227"/>
      <c r="F713" s="207"/>
    </row>
    <row r="714" spans="1:6" ht="15">
      <c r="A714" s="126" t="s">
        <v>504</v>
      </c>
      <c r="B714" s="154" t="s">
        <v>1225</v>
      </c>
      <c r="C714" s="143"/>
      <c r="D714" s="141"/>
      <c r="E714" s="228"/>
      <c r="F714" s="205"/>
    </row>
    <row r="715" spans="1:6" ht="14.25">
      <c r="A715" s="127"/>
      <c r="B715" s="144"/>
      <c r="C715" s="143"/>
      <c r="D715" s="141"/>
      <c r="E715" s="228"/>
      <c r="F715" s="205"/>
    </row>
    <row r="716" spans="1:6" ht="28.5">
      <c r="A716" s="127" t="s">
        <v>510</v>
      </c>
      <c r="B716" s="144" t="s">
        <v>916</v>
      </c>
      <c r="C716" s="143" t="s">
        <v>1130</v>
      </c>
      <c r="D716" s="141">
        <v>17.85</v>
      </c>
      <c r="E716" s="229">
        <v>0</v>
      </c>
      <c r="F716" s="205">
        <f>+D716*E716</f>
        <v>0</v>
      </c>
    </row>
    <row r="717" spans="1:6" ht="14.25">
      <c r="A717" s="127"/>
      <c r="B717" s="153"/>
      <c r="C717" s="143"/>
      <c r="D717" s="141"/>
      <c r="E717" s="229"/>
      <c r="F717" s="205"/>
    </row>
    <row r="718" spans="1:6" ht="42.75">
      <c r="A718" s="127" t="s">
        <v>511</v>
      </c>
      <c r="B718" s="144" t="s">
        <v>917</v>
      </c>
      <c r="C718" s="143" t="s">
        <v>224</v>
      </c>
      <c r="D718" s="141">
        <v>5</v>
      </c>
      <c r="E718" s="229">
        <v>0</v>
      </c>
      <c r="F718" s="205">
        <f>+D718*E718</f>
        <v>0</v>
      </c>
    </row>
    <row r="719" spans="1:6" ht="14.25">
      <c r="A719" s="127"/>
      <c r="B719" s="144"/>
      <c r="C719" s="143"/>
      <c r="D719" s="141"/>
      <c r="E719" s="229"/>
      <c r="F719" s="205"/>
    </row>
    <row r="720" spans="1:6" ht="199.5">
      <c r="A720" s="127" t="s">
        <v>512</v>
      </c>
      <c r="B720" s="129" t="s">
        <v>919</v>
      </c>
      <c r="C720" s="143" t="s">
        <v>225</v>
      </c>
      <c r="D720" s="141">
        <v>1</v>
      </c>
      <c r="E720" s="229">
        <v>0</v>
      </c>
      <c r="F720" s="205">
        <f>+D720*E720</f>
        <v>0</v>
      </c>
    </row>
    <row r="721" spans="1:6" ht="14.25">
      <c r="A721" s="127"/>
      <c r="B721" s="144"/>
      <c r="C721" s="143"/>
      <c r="D721" s="141"/>
      <c r="E721" s="229"/>
      <c r="F721" s="205"/>
    </row>
    <row r="722" spans="1:6" ht="57">
      <c r="A722" s="127" t="s">
        <v>513</v>
      </c>
      <c r="B722" s="144" t="s">
        <v>920</v>
      </c>
      <c r="C722" s="143" t="s">
        <v>225</v>
      </c>
      <c r="D722" s="141">
        <v>0.01</v>
      </c>
      <c r="E722" s="229">
        <v>0</v>
      </c>
      <c r="F722" s="205">
        <f>+D722*E722</f>
        <v>0</v>
      </c>
    </row>
    <row r="723" spans="1:6" ht="14.25">
      <c r="A723" s="127"/>
      <c r="B723" s="144"/>
      <c r="C723" s="143"/>
      <c r="D723" s="141"/>
      <c r="E723" s="229"/>
      <c r="F723" s="205"/>
    </row>
    <row r="724" spans="1:6" ht="15">
      <c r="A724" s="127"/>
      <c r="B724" s="154" t="s">
        <v>921</v>
      </c>
      <c r="C724" s="143"/>
      <c r="D724" s="141"/>
      <c r="E724" s="228"/>
      <c r="F724" s="207">
        <f>SUM(F716:F723)</f>
        <v>0</v>
      </c>
    </row>
    <row r="725" spans="1:6" ht="15">
      <c r="A725" s="127"/>
      <c r="B725" s="154"/>
      <c r="C725" s="143"/>
      <c r="D725" s="141"/>
      <c r="E725" s="228"/>
      <c r="F725" s="207"/>
    </row>
    <row r="726" spans="1:6" ht="15">
      <c r="A726" s="126" t="s">
        <v>505</v>
      </c>
      <c r="B726" s="154" t="s">
        <v>1226</v>
      </c>
      <c r="C726" s="143"/>
      <c r="D726" s="141"/>
      <c r="E726" s="228"/>
      <c r="F726" s="207"/>
    </row>
    <row r="727" spans="1:6" ht="15">
      <c r="A727" s="127"/>
      <c r="B727" s="154"/>
      <c r="C727" s="143"/>
      <c r="D727" s="141"/>
      <c r="E727" s="228"/>
      <c r="F727" s="207"/>
    </row>
    <row r="728" spans="1:6" ht="114">
      <c r="A728" s="127" t="s">
        <v>519</v>
      </c>
      <c r="B728" s="129" t="s">
        <v>922</v>
      </c>
      <c r="C728" s="143" t="s">
        <v>224</v>
      </c>
      <c r="D728" s="141">
        <v>1</v>
      </c>
      <c r="E728" s="229">
        <v>0</v>
      </c>
      <c r="F728" s="205">
        <f>E728*D728</f>
        <v>0</v>
      </c>
    </row>
    <row r="729" spans="1:6" ht="15">
      <c r="A729" s="127"/>
      <c r="B729" s="144"/>
      <c r="C729" s="143"/>
      <c r="D729" s="141"/>
      <c r="E729" s="228"/>
      <c r="F729" s="207"/>
    </row>
    <row r="730" spans="1:6" ht="15">
      <c r="A730" s="127"/>
      <c r="B730" s="154" t="s">
        <v>923</v>
      </c>
      <c r="C730" s="143"/>
      <c r="D730" s="141"/>
      <c r="E730" s="228"/>
      <c r="F730" s="207">
        <f>SUM(F728:F729)</f>
        <v>0</v>
      </c>
    </row>
    <row r="731" spans="1:6" ht="15">
      <c r="A731" s="127"/>
      <c r="B731" s="154"/>
      <c r="C731" s="143"/>
      <c r="D731" s="141"/>
      <c r="E731" s="228"/>
      <c r="F731" s="207"/>
    </row>
    <row r="732" spans="1:6" ht="15">
      <c r="A732" s="126" t="s">
        <v>506</v>
      </c>
      <c r="B732" s="154" t="s">
        <v>1245</v>
      </c>
      <c r="C732" s="143"/>
      <c r="D732" s="141"/>
      <c r="E732" s="228"/>
      <c r="F732" s="205"/>
    </row>
    <row r="733" spans="1:6" ht="15">
      <c r="A733" s="126"/>
      <c r="B733" s="154"/>
      <c r="C733" s="143"/>
      <c r="D733" s="141"/>
      <c r="E733" s="228"/>
      <c r="F733" s="205"/>
    </row>
    <row r="734" spans="1:6" ht="99.75">
      <c r="A734" s="127" t="s">
        <v>524</v>
      </c>
      <c r="B734" s="144" t="s">
        <v>1080</v>
      </c>
      <c r="C734" s="143"/>
      <c r="D734" s="141"/>
      <c r="E734" s="229"/>
      <c r="F734" s="205"/>
    </row>
    <row r="735" spans="1:6" ht="57">
      <c r="A735" s="127"/>
      <c r="B735" s="144" t="s">
        <v>925</v>
      </c>
      <c r="C735" s="143"/>
      <c r="D735" s="141"/>
      <c r="E735" s="229"/>
      <c r="F735" s="205"/>
    </row>
    <row r="736" spans="1:6" ht="16.5">
      <c r="A736" s="127"/>
      <c r="B736" s="144" t="s">
        <v>926</v>
      </c>
      <c r="C736" s="143" t="s">
        <v>572</v>
      </c>
      <c r="D736" s="141">
        <v>9.1</v>
      </c>
      <c r="E736" s="229">
        <v>0</v>
      </c>
      <c r="F736" s="205">
        <f>E736*D736</f>
        <v>0</v>
      </c>
    </row>
    <row r="737" spans="1:6" ht="14.25">
      <c r="A737" s="127"/>
      <c r="B737" s="144"/>
      <c r="C737" s="143"/>
      <c r="D737" s="141"/>
      <c r="E737" s="229"/>
      <c r="F737" s="205"/>
    </row>
    <row r="738" spans="1:6" ht="16.5">
      <c r="A738" s="127"/>
      <c r="B738" s="144" t="s">
        <v>927</v>
      </c>
      <c r="C738" s="143" t="s">
        <v>572</v>
      </c>
      <c r="D738" s="141">
        <v>3.9000000000000004</v>
      </c>
      <c r="E738" s="229">
        <v>0</v>
      </c>
      <c r="F738" s="205">
        <f>E738*D738</f>
        <v>0</v>
      </c>
    </row>
    <row r="739" spans="1:6" ht="14.25">
      <c r="A739" s="127"/>
      <c r="B739" s="144"/>
      <c r="C739" s="143"/>
      <c r="D739" s="141"/>
      <c r="E739" s="229"/>
      <c r="F739" s="205"/>
    </row>
    <row r="740" spans="1:6" ht="28.5">
      <c r="A740" s="127" t="s">
        <v>525</v>
      </c>
      <c r="B740" s="144" t="s">
        <v>928</v>
      </c>
      <c r="C740" s="143" t="s">
        <v>570</v>
      </c>
      <c r="D740" s="141">
        <v>10.3</v>
      </c>
      <c r="E740" s="229">
        <v>0</v>
      </c>
      <c r="F740" s="205">
        <f>E740*D740</f>
        <v>0</v>
      </c>
    </row>
    <row r="741" spans="1:6" ht="14.25">
      <c r="A741" s="127"/>
      <c r="B741" s="144"/>
      <c r="C741" s="143"/>
      <c r="D741" s="141"/>
      <c r="E741" s="229"/>
      <c r="F741" s="205"/>
    </row>
    <row r="742" spans="1:6" ht="71.25">
      <c r="A742" s="127" t="s">
        <v>526</v>
      </c>
      <c r="B742" s="144" t="s">
        <v>929</v>
      </c>
      <c r="C742" s="143" t="s">
        <v>572</v>
      </c>
      <c r="D742" s="141">
        <v>4.8</v>
      </c>
      <c r="E742" s="229">
        <v>0</v>
      </c>
      <c r="F742" s="205">
        <f>E742*D742</f>
        <v>0</v>
      </c>
    </row>
    <row r="743" spans="1:6" ht="14.25">
      <c r="A743" s="127"/>
      <c r="B743" s="144"/>
      <c r="C743" s="143"/>
      <c r="D743" s="141"/>
      <c r="E743" s="229"/>
      <c r="F743" s="205"/>
    </row>
    <row r="744" spans="1:6" ht="85.5">
      <c r="A744" s="127" t="s">
        <v>527</v>
      </c>
      <c r="B744" s="144" t="s">
        <v>930</v>
      </c>
      <c r="C744" s="143" t="s">
        <v>572</v>
      </c>
      <c r="D744" s="141">
        <v>1.6</v>
      </c>
      <c r="E744" s="229">
        <v>0</v>
      </c>
      <c r="F744" s="205">
        <f>+D744*E744</f>
        <v>0</v>
      </c>
    </row>
    <row r="745" spans="1:6" ht="14.25">
      <c r="A745" s="127"/>
      <c r="B745" s="144"/>
      <c r="C745" s="143"/>
      <c r="D745" s="141"/>
      <c r="E745" s="229"/>
      <c r="F745" s="205"/>
    </row>
    <row r="746" spans="1:6" ht="15">
      <c r="A746" s="127"/>
      <c r="B746" s="154" t="s">
        <v>932</v>
      </c>
      <c r="C746" s="143"/>
      <c r="D746" s="141"/>
      <c r="E746" s="228"/>
      <c r="F746" s="207">
        <f>SUM(F734:F745)</f>
        <v>0</v>
      </c>
    </row>
    <row r="747" spans="1:6" ht="14.25">
      <c r="A747" s="127"/>
      <c r="B747" s="144"/>
      <c r="C747" s="143"/>
      <c r="D747" s="141"/>
      <c r="E747" s="228"/>
      <c r="F747" s="205"/>
    </row>
    <row r="748" spans="1:6" ht="15">
      <c r="A748" s="126" t="s">
        <v>507</v>
      </c>
      <c r="B748" s="154" t="s">
        <v>915</v>
      </c>
      <c r="C748" s="143"/>
      <c r="D748" s="141"/>
      <c r="E748" s="228"/>
      <c r="F748" s="205"/>
    </row>
    <row r="749" spans="1:6" ht="15">
      <c r="A749" s="126"/>
      <c r="B749" s="154"/>
      <c r="C749" s="143"/>
      <c r="D749" s="141"/>
      <c r="E749" s="228"/>
      <c r="F749" s="205"/>
    </row>
    <row r="750" spans="1:6" ht="99.75">
      <c r="A750" s="127" t="s">
        <v>528</v>
      </c>
      <c r="B750" s="144" t="s">
        <v>949</v>
      </c>
      <c r="C750" s="143" t="s">
        <v>1130</v>
      </c>
      <c r="D750" s="141">
        <v>17.85</v>
      </c>
      <c r="E750" s="229">
        <v>0</v>
      </c>
      <c r="F750" s="205">
        <f>+D750*E750</f>
        <v>0</v>
      </c>
    </row>
    <row r="751" spans="1:6" ht="14.25">
      <c r="A751" s="127"/>
      <c r="B751" s="144"/>
      <c r="C751" s="143"/>
      <c r="D751" s="141"/>
      <c r="E751" s="229"/>
      <c r="F751" s="205"/>
    </row>
    <row r="752" spans="1:6" ht="156.75">
      <c r="A752" s="127" t="s">
        <v>529</v>
      </c>
      <c r="B752" s="129" t="s">
        <v>833</v>
      </c>
      <c r="C752" s="143" t="s">
        <v>224</v>
      </c>
      <c r="D752" s="141">
        <v>1</v>
      </c>
      <c r="E752" s="229">
        <v>0</v>
      </c>
      <c r="F752" s="205">
        <f>+D752*E752</f>
        <v>0</v>
      </c>
    </row>
    <row r="753" spans="1:6" ht="14.25">
      <c r="A753" s="127"/>
      <c r="B753" s="144"/>
      <c r="C753" s="143"/>
      <c r="D753" s="141"/>
      <c r="E753" s="229"/>
      <c r="F753" s="205"/>
    </row>
    <row r="754" spans="1:6" ht="128.25">
      <c r="A754" s="127" t="s">
        <v>530</v>
      </c>
      <c r="B754" s="129" t="s">
        <v>937</v>
      </c>
      <c r="C754" s="143" t="s">
        <v>224</v>
      </c>
      <c r="D754" s="141">
        <v>1</v>
      </c>
      <c r="E754" s="229">
        <v>0</v>
      </c>
      <c r="F754" s="205">
        <f>+D754*E754</f>
        <v>0</v>
      </c>
    </row>
    <row r="755" spans="1:6" ht="14.25">
      <c r="A755" s="127"/>
      <c r="B755" s="144"/>
      <c r="C755" s="143"/>
      <c r="D755" s="141"/>
      <c r="E755" s="229"/>
      <c r="F755" s="205"/>
    </row>
    <row r="756" spans="1:6" ht="114">
      <c r="A756" s="127" t="s">
        <v>531</v>
      </c>
      <c r="B756" s="129" t="s">
        <v>938</v>
      </c>
      <c r="C756" s="143" t="s">
        <v>224</v>
      </c>
      <c r="D756" s="141">
        <v>3</v>
      </c>
      <c r="E756" s="229">
        <v>0</v>
      </c>
      <c r="F756" s="205">
        <f>+D756*E756</f>
        <v>0</v>
      </c>
    </row>
    <row r="757" spans="1:6" ht="14.25">
      <c r="A757" s="127"/>
      <c r="B757" s="144"/>
      <c r="C757" s="143"/>
      <c r="D757" s="141"/>
      <c r="E757" s="229"/>
      <c r="F757" s="205"/>
    </row>
    <row r="758" spans="1:6" ht="42.75">
      <c r="A758" s="127" t="s">
        <v>532</v>
      </c>
      <c r="B758" s="144" t="s">
        <v>834</v>
      </c>
      <c r="C758" s="143" t="s">
        <v>224</v>
      </c>
      <c r="D758" s="141">
        <v>1</v>
      </c>
      <c r="E758" s="229">
        <v>0</v>
      </c>
      <c r="F758" s="205">
        <f>+D758*E758</f>
        <v>0</v>
      </c>
    </row>
    <row r="759" spans="1:6" ht="14.25">
      <c r="A759" s="127"/>
      <c r="B759" s="144"/>
      <c r="C759" s="143"/>
      <c r="D759" s="141"/>
      <c r="E759" s="229"/>
      <c r="F759" s="205"/>
    </row>
    <row r="760" spans="1:6" ht="30">
      <c r="A760" s="127"/>
      <c r="B760" s="154" t="s">
        <v>940</v>
      </c>
      <c r="C760" s="143"/>
      <c r="D760" s="141"/>
      <c r="E760" s="228"/>
      <c r="F760" s="207">
        <f>SUM(F750:F759)</f>
        <v>0</v>
      </c>
    </row>
    <row r="761" spans="1:6" ht="15">
      <c r="A761" s="127"/>
      <c r="B761" s="154"/>
      <c r="C761" s="143"/>
      <c r="D761" s="141"/>
      <c r="E761" s="228"/>
      <c r="F761" s="207"/>
    </row>
    <row r="762" spans="1:6" ht="15">
      <c r="A762" s="126" t="s">
        <v>508</v>
      </c>
      <c r="B762" s="154" t="s">
        <v>861</v>
      </c>
      <c r="C762" s="143"/>
      <c r="D762" s="141"/>
      <c r="E762" s="228"/>
      <c r="F762" s="205"/>
    </row>
    <row r="763" spans="1:6" ht="15">
      <c r="A763" s="126"/>
      <c r="B763" s="154"/>
      <c r="C763" s="143"/>
      <c r="D763" s="141"/>
      <c r="E763" s="228"/>
      <c r="F763" s="205"/>
    </row>
    <row r="764" spans="1:6" ht="42.75">
      <c r="A764" s="127" t="s">
        <v>533</v>
      </c>
      <c r="B764" s="144" t="s">
        <v>942</v>
      </c>
      <c r="C764" s="143" t="s">
        <v>1130</v>
      </c>
      <c r="D764" s="141">
        <f>D716</f>
        <v>17.85</v>
      </c>
      <c r="E764" s="229">
        <v>0</v>
      </c>
      <c r="F764" s="205">
        <f>+D764*E764</f>
        <v>0</v>
      </c>
    </row>
    <row r="765" spans="1:6" ht="14.25">
      <c r="A765" s="127"/>
      <c r="B765" s="144"/>
      <c r="C765" s="143"/>
      <c r="D765" s="141"/>
      <c r="E765" s="229"/>
      <c r="F765" s="205"/>
    </row>
    <row r="766" spans="1:6" ht="14.25">
      <c r="A766" s="127" t="s">
        <v>534</v>
      </c>
      <c r="B766" s="144" t="s">
        <v>943</v>
      </c>
      <c r="C766" s="143" t="s">
        <v>1130</v>
      </c>
      <c r="D766" s="141">
        <f>D764</f>
        <v>17.85</v>
      </c>
      <c r="E766" s="229">
        <v>0</v>
      </c>
      <c r="F766" s="205">
        <f>+D766*E766</f>
        <v>0</v>
      </c>
    </row>
    <row r="767" spans="1:6" ht="14.25">
      <c r="A767" s="127"/>
      <c r="B767" s="144"/>
      <c r="C767" s="143"/>
      <c r="D767" s="141"/>
      <c r="E767" s="229"/>
      <c r="F767" s="205"/>
    </row>
    <row r="768" spans="1:6" ht="14.25">
      <c r="A768" s="127" t="s">
        <v>535</v>
      </c>
      <c r="B768" s="144" t="s">
        <v>944</v>
      </c>
      <c r="C768" s="143" t="s">
        <v>1130</v>
      </c>
      <c r="D768" s="141">
        <f>D766</f>
        <v>17.85</v>
      </c>
      <c r="E768" s="229">
        <v>0</v>
      </c>
      <c r="F768" s="205">
        <f>+D768*E768</f>
        <v>0</v>
      </c>
    </row>
    <row r="769" spans="1:6" ht="14.25">
      <c r="A769" s="127"/>
      <c r="B769" s="144"/>
      <c r="C769" s="143"/>
      <c r="D769" s="141"/>
      <c r="E769" s="228"/>
      <c r="F769" s="205"/>
    </row>
    <row r="770" spans="1:6" ht="14.25">
      <c r="A770" s="127" t="s">
        <v>536</v>
      </c>
      <c r="B770" s="144" t="s">
        <v>945</v>
      </c>
      <c r="C770" s="143" t="s">
        <v>225</v>
      </c>
      <c r="D770" s="141">
        <v>1</v>
      </c>
      <c r="E770" s="229">
        <v>0</v>
      </c>
      <c r="F770" s="205">
        <f>+D770*E770</f>
        <v>0</v>
      </c>
    </row>
    <row r="771" spans="1:6" ht="14.25">
      <c r="A771" s="127"/>
      <c r="B771" s="144"/>
      <c r="C771" s="143"/>
      <c r="D771" s="141"/>
      <c r="E771" s="229"/>
      <c r="F771" s="205"/>
    </row>
    <row r="772" spans="1:6" ht="15">
      <c r="A772" s="127"/>
      <c r="B772" s="154" t="s">
        <v>946</v>
      </c>
      <c r="C772" s="143"/>
      <c r="D772" s="141"/>
      <c r="E772" s="228"/>
      <c r="F772" s="207">
        <f>SUM(F764:F770)</f>
        <v>0</v>
      </c>
    </row>
    <row r="773" ht="12.75">
      <c r="B773" s="152"/>
    </row>
    <row r="774" spans="1:2" ht="15.75">
      <c r="A774" s="107">
        <v>11</v>
      </c>
      <c r="B774" s="103" t="s">
        <v>835</v>
      </c>
    </row>
    <row r="775" ht="12.75">
      <c r="B775" s="152"/>
    </row>
    <row r="776" spans="1:6" ht="15">
      <c r="A776" s="126" t="s">
        <v>542</v>
      </c>
      <c r="B776" s="154" t="s">
        <v>913</v>
      </c>
      <c r="C776" s="147"/>
      <c r="D776" s="147"/>
      <c r="E776" s="227"/>
      <c r="F776" s="207">
        <f>+F794</f>
        <v>0</v>
      </c>
    </row>
    <row r="777" spans="1:6" ht="15">
      <c r="A777" s="126" t="s">
        <v>543</v>
      </c>
      <c r="B777" s="154" t="s">
        <v>1226</v>
      </c>
      <c r="C777" s="147"/>
      <c r="D777" s="147"/>
      <c r="E777" s="227"/>
      <c r="F777" s="207">
        <f>F800</f>
        <v>0</v>
      </c>
    </row>
    <row r="778" spans="1:6" ht="15">
      <c r="A778" s="126" t="s">
        <v>544</v>
      </c>
      <c r="B778" s="154" t="s">
        <v>914</v>
      </c>
      <c r="C778" s="147"/>
      <c r="D778" s="147"/>
      <c r="E778" s="227"/>
      <c r="F778" s="207">
        <f>+F816</f>
        <v>0</v>
      </c>
    </row>
    <row r="779" spans="1:6" ht="15">
      <c r="A779" s="126" t="s">
        <v>545</v>
      </c>
      <c r="B779" s="154" t="s">
        <v>915</v>
      </c>
      <c r="C779" s="147"/>
      <c r="D779" s="147"/>
      <c r="E779" s="227"/>
      <c r="F779" s="207">
        <f>+F826</f>
        <v>0</v>
      </c>
    </row>
    <row r="780" spans="1:6" ht="15">
      <c r="A780" s="126" t="s">
        <v>836</v>
      </c>
      <c r="B780" s="154" t="s">
        <v>861</v>
      </c>
      <c r="C780" s="147"/>
      <c r="D780" s="147"/>
      <c r="E780" s="227"/>
      <c r="F780" s="207">
        <f>+F838</f>
        <v>0</v>
      </c>
    </row>
    <row r="781" spans="1:6" ht="15">
      <c r="A781" s="126"/>
      <c r="B781" s="154"/>
      <c r="C781" s="147"/>
      <c r="D781" s="147"/>
      <c r="E781" s="227"/>
      <c r="F781" s="207"/>
    </row>
    <row r="782" spans="1:6" ht="15">
      <c r="A782" s="126"/>
      <c r="B782" s="154" t="s">
        <v>1071</v>
      </c>
      <c r="C782" s="147"/>
      <c r="D782" s="147"/>
      <c r="E782" s="227"/>
      <c r="F782" s="207">
        <f>SUM(F776:F780)</f>
        <v>0</v>
      </c>
    </row>
    <row r="783" spans="1:6" ht="14.25">
      <c r="A783" s="127"/>
      <c r="B783" s="144"/>
      <c r="C783" s="143"/>
      <c r="D783" s="143"/>
      <c r="E783" s="230"/>
      <c r="F783" s="205"/>
    </row>
    <row r="784" spans="1:6" ht="15">
      <c r="A784" s="126" t="s">
        <v>542</v>
      </c>
      <c r="B784" s="154" t="s">
        <v>1225</v>
      </c>
      <c r="C784" s="143"/>
      <c r="D784" s="141"/>
      <c r="E784" s="228"/>
      <c r="F784" s="205"/>
    </row>
    <row r="785" spans="1:6" ht="14.25">
      <c r="A785" s="127"/>
      <c r="B785" s="144"/>
      <c r="C785" s="143"/>
      <c r="D785" s="141"/>
      <c r="E785" s="228"/>
      <c r="F785" s="205"/>
    </row>
    <row r="786" spans="1:6" ht="28.5">
      <c r="A786" s="127" t="s">
        <v>546</v>
      </c>
      <c r="B786" s="144" t="s">
        <v>916</v>
      </c>
      <c r="C786" s="143" t="s">
        <v>1130</v>
      </c>
      <c r="D786" s="141">
        <v>3.9</v>
      </c>
      <c r="E786" s="229">
        <v>0</v>
      </c>
      <c r="F786" s="205">
        <f>+D786*E786</f>
        <v>0</v>
      </c>
    </row>
    <row r="787" spans="1:6" ht="14.25">
      <c r="A787" s="127"/>
      <c r="B787" s="153"/>
      <c r="C787" s="143"/>
      <c r="D787" s="141"/>
      <c r="E787" s="229"/>
      <c r="F787" s="205"/>
    </row>
    <row r="788" spans="1:6" ht="42.75">
      <c r="A788" s="127" t="s">
        <v>547</v>
      </c>
      <c r="B788" s="144" t="s">
        <v>917</v>
      </c>
      <c r="C788" s="143" t="s">
        <v>224</v>
      </c>
      <c r="D788" s="141">
        <v>3</v>
      </c>
      <c r="E788" s="229">
        <v>0</v>
      </c>
      <c r="F788" s="205">
        <f>+D788*E788</f>
        <v>0</v>
      </c>
    </row>
    <row r="789" spans="1:6" ht="14.25">
      <c r="A789" s="127"/>
      <c r="B789" s="144"/>
      <c r="C789" s="143"/>
      <c r="D789" s="141"/>
      <c r="E789" s="229"/>
      <c r="F789" s="205"/>
    </row>
    <row r="790" spans="1:6" ht="199.5">
      <c r="A790" s="127" t="s">
        <v>548</v>
      </c>
      <c r="B790" s="129" t="s">
        <v>919</v>
      </c>
      <c r="C790" s="143" t="s">
        <v>225</v>
      </c>
      <c r="D790" s="141">
        <v>1</v>
      </c>
      <c r="E790" s="229">
        <v>0</v>
      </c>
      <c r="F790" s="205">
        <f>+D790*E790</f>
        <v>0</v>
      </c>
    </row>
    <row r="791" spans="1:6" ht="14.25">
      <c r="A791" s="127"/>
      <c r="B791" s="144"/>
      <c r="C791" s="143"/>
      <c r="D791" s="141"/>
      <c r="E791" s="229"/>
      <c r="F791" s="205"/>
    </row>
    <row r="792" spans="1:6" ht="57">
      <c r="A792" s="127" t="s">
        <v>549</v>
      </c>
      <c r="B792" s="144" t="s">
        <v>920</v>
      </c>
      <c r="C792" s="143" t="s">
        <v>225</v>
      </c>
      <c r="D792" s="141">
        <v>0.01</v>
      </c>
      <c r="E792" s="229">
        <v>0</v>
      </c>
      <c r="F792" s="205">
        <f>+D792*E792</f>
        <v>0</v>
      </c>
    </row>
    <row r="793" spans="1:6" ht="14.25">
      <c r="A793" s="127"/>
      <c r="B793" s="144"/>
      <c r="C793" s="143"/>
      <c r="D793" s="141"/>
      <c r="E793" s="229"/>
      <c r="F793" s="205"/>
    </row>
    <row r="794" spans="1:6" ht="15">
      <c r="A794" s="127"/>
      <c r="B794" s="154" t="s">
        <v>921</v>
      </c>
      <c r="C794" s="143"/>
      <c r="D794" s="141"/>
      <c r="E794" s="228"/>
      <c r="F794" s="207">
        <f>SUM(F786:F793)</f>
        <v>0</v>
      </c>
    </row>
    <row r="795" spans="1:6" ht="15">
      <c r="A795" s="127"/>
      <c r="B795" s="154"/>
      <c r="C795" s="143"/>
      <c r="D795" s="141"/>
      <c r="E795" s="228"/>
      <c r="F795" s="207"/>
    </row>
    <row r="796" spans="1:6" ht="15">
      <c r="A796" s="126" t="s">
        <v>543</v>
      </c>
      <c r="B796" s="154" t="s">
        <v>1226</v>
      </c>
      <c r="C796" s="143"/>
      <c r="D796" s="141"/>
      <c r="E796" s="228"/>
      <c r="F796" s="207"/>
    </row>
    <row r="797" spans="1:6" ht="15">
      <c r="A797" s="127"/>
      <c r="B797" s="154"/>
      <c r="C797" s="143"/>
      <c r="D797" s="141"/>
      <c r="E797" s="228"/>
      <c r="F797" s="207"/>
    </row>
    <row r="798" spans="1:6" ht="114">
      <c r="A798" s="127" t="s">
        <v>555</v>
      </c>
      <c r="B798" s="129" t="s">
        <v>922</v>
      </c>
      <c r="C798" s="143" t="s">
        <v>224</v>
      </c>
      <c r="D798" s="141">
        <v>1</v>
      </c>
      <c r="E798" s="229">
        <v>0</v>
      </c>
      <c r="F798" s="205">
        <f>E798*D798</f>
        <v>0</v>
      </c>
    </row>
    <row r="799" spans="1:6" ht="15">
      <c r="A799" s="127"/>
      <c r="B799" s="144"/>
      <c r="C799" s="143"/>
      <c r="D799" s="141"/>
      <c r="E799" s="228"/>
      <c r="F799" s="207"/>
    </row>
    <row r="800" spans="1:6" ht="15">
      <c r="A800" s="127"/>
      <c r="B800" s="154" t="s">
        <v>923</v>
      </c>
      <c r="C800" s="143"/>
      <c r="D800" s="141"/>
      <c r="E800" s="228"/>
      <c r="F800" s="207">
        <f>SUM(F798:F799)</f>
        <v>0</v>
      </c>
    </row>
    <row r="801" spans="1:6" ht="15">
      <c r="A801" s="127"/>
      <c r="B801" s="154"/>
      <c r="C801" s="143"/>
      <c r="D801" s="141"/>
      <c r="E801" s="228"/>
      <c r="F801" s="207"/>
    </row>
    <row r="802" spans="1:6" ht="15">
      <c r="A802" s="126" t="s">
        <v>544</v>
      </c>
      <c r="B802" s="154" t="s">
        <v>1245</v>
      </c>
      <c r="C802" s="143"/>
      <c r="D802" s="141"/>
      <c r="E802" s="228"/>
      <c r="F802" s="205"/>
    </row>
    <row r="803" spans="1:6" ht="15">
      <c r="A803" s="126"/>
      <c r="B803" s="154"/>
      <c r="C803" s="143"/>
      <c r="D803" s="141"/>
      <c r="E803" s="228"/>
      <c r="F803" s="205"/>
    </row>
    <row r="804" spans="1:6" ht="99.75">
      <c r="A804" s="127" t="s">
        <v>558</v>
      </c>
      <c r="B804" s="144" t="s">
        <v>1080</v>
      </c>
      <c r="C804" s="143"/>
      <c r="D804" s="141"/>
      <c r="E804" s="229"/>
      <c r="F804" s="205"/>
    </row>
    <row r="805" spans="1:6" ht="57">
      <c r="A805" s="127"/>
      <c r="B805" s="144" t="s">
        <v>925</v>
      </c>
      <c r="C805" s="143"/>
      <c r="D805" s="141"/>
      <c r="E805" s="229"/>
      <c r="F805" s="205"/>
    </row>
    <row r="806" spans="1:6" ht="16.5">
      <c r="A806" s="127"/>
      <c r="B806" s="144" t="s">
        <v>926</v>
      </c>
      <c r="C806" s="143" t="s">
        <v>572</v>
      </c>
      <c r="D806" s="141">
        <v>2.5</v>
      </c>
      <c r="E806" s="229">
        <v>0</v>
      </c>
      <c r="F806" s="205">
        <f>E806*D806</f>
        <v>0</v>
      </c>
    </row>
    <row r="807" spans="1:6" ht="14.25">
      <c r="A807" s="127"/>
      <c r="B807" s="144"/>
      <c r="C807" s="143"/>
      <c r="D807" s="141"/>
      <c r="E807" s="229"/>
      <c r="F807" s="205"/>
    </row>
    <row r="808" spans="1:6" ht="16.5">
      <c r="A808" s="127"/>
      <c r="B808" s="144" t="s">
        <v>927</v>
      </c>
      <c r="C808" s="143" t="s">
        <v>572</v>
      </c>
      <c r="D808" s="141">
        <v>1</v>
      </c>
      <c r="E808" s="229">
        <v>0</v>
      </c>
      <c r="F808" s="205">
        <f>E808*D808</f>
        <v>0</v>
      </c>
    </row>
    <row r="809" spans="1:6" ht="14.25">
      <c r="A809" s="127"/>
      <c r="B809" s="144"/>
      <c r="C809" s="143"/>
      <c r="D809" s="141"/>
      <c r="E809" s="229"/>
      <c r="F809" s="205"/>
    </row>
    <row r="810" spans="1:6" ht="28.5">
      <c r="A810" s="127" t="s">
        <v>853</v>
      </c>
      <c r="B810" s="144" t="s">
        <v>928</v>
      </c>
      <c r="C810" s="143" t="s">
        <v>570</v>
      </c>
      <c r="D810" s="141">
        <v>2.4</v>
      </c>
      <c r="E810" s="229">
        <v>0</v>
      </c>
      <c r="F810" s="205">
        <f>E810*D810</f>
        <v>0</v>
      </c>
    </row>
    <row r="811" spans="1:6" ht="14.25">
      <c r="A811" s="127"/>
      <c r="B811" s="144"/>
      <c r="C811" s="143"/>
      <c r="D811" s="141"/>
      <c r="E811" s="229"/>
      <c r="F811" s="205"/>
    </row>
    <row r="812" spans="1:6" ht="71.25">
      <c r="A812" s="127" t="s">
        <v>854</v>
      </c>
      <c r="B812" s="144" t="s">
        <v>929</v>
      </c>
      <c r="C812" s="143" t="s">
        <v>572</v>
      </c>
      <c r="D812" s="141">
        <v>4.8</v>
      </c>
      <c r="E812" s="229">
        <v>0</v>
      </c>
      <c r="F812" s="205">
        <f>E812*D812</f>
        <v>0</v>
      </c>
    </row>
    <row r="813" spans="1:6" ht="14.25">
      <c r="A813" s="127"/>
      <c r="B813" s="144"/>
      <c r="C813" s="143"/>
      <c r="D813" s="141"/>
      <c r="E813" s="229"/>
      <c r="F813" s="205"/>
    </row>
    <row r="814" spans="1:6" ht="85.5">
      <c r="A814" s="127" t="s">
        <v>855</v>
      </c>
      <c r="B814" s="144" t="s">
        <v>930</v>
      </c>
      <c r="C814" s="143" t="s">
        <v>572</v>
      </c>
      <c r="D814" s="141">
        <v>0.9</v>
      </c>
      <c r="E814" s="229">
        <v>0</v>
      </c>
      <c r="F814" s="205">
        <f>+D814*E814</f>
        <v>0</v>
      </c>
    </row>
    <row r="815" spans="1:6" ht="14.25">
      <c r="A815" s="127"/>
      <c r="B815" s="144"/>
      <c r="C815" s="143"/>
      <c r="D815" s="141"/>
      <c r="E815" s="229"/>
      <c r="F815" s="205"/>
    </row>
    <row r="816" spans="1:6" ht="15">
      <c r="A816" s="127"/>
      <c r="B816" s="154" t="s">
        <v>932</v>
      </c>
      <c r="C816" s="143"/>
      <c r="D816" s="141"/>
      <c r="E816" s="228"/>
      <c r="F816" s="207">
        <f>SUM(F804:F815)</f>
        <v>0</v>
      </c>
    </row>
    <row r="817" spans="1:6" ht="14.25">
      <c r="A817" s="127"/>
      <c r="B817" s="144"/>
      <c r="C817" s="143"/>
      <c r="D817" s="141"/>
      <c r="E817" s="228"/>
      <c r="F817" s="205"/>
    </row>
    <row r="818" spans="1:6" ht="15">
      <c r="A818" s="126" t="s">
        <v>545</v>
      </c>
      <c r="B818" s="154" t="s">
        <v>915</v>
      </c>
      <c r="C818" s="143"/>
      <c r="D818" s="141"/>
      <c r="E818" s="228"/>
      <c r="F818" s="205"/>
    </row>
    <row r="819" spans="1:6" ht="15">
      <c r="A819" s="126"/>
      <c r="B819" s="154"/>
      <c r="C819" s="143"/>
      <c r="D819" s="141"/>
      <c r="E819" s="228"/>
      <c r="F819" s="205"/>
    </row>
    <row r="820" spans="1:6" ht="99.75">
      <c r="A820" s="127" t="s">
        <v>856</v>
      </c>
      <c r="B820" s="144" t="s">
        <v>949</v>
      </c>
      <c r="C820" s="143" t="s">
        <v>1130</v>
      </c>
      <c r="D820" s="141">
        <v>3.9</v>
      </c>
      <c r="E820" s="229">
        <v>0</v>
      </c>
      <c r="F820" s="205">
        <f>+D820*E820</f>
        <v>0</v>
      </c>
    </row>
    <row r="821" spans="1:6" ht="14.25">
      <c r="A821" s="127"/>
      <c r="B821" s="144"/>
      <c r="C821" s="143"/>
      <c r="D821" s="141"/>
      <c r="E821" s="229"/>
      <c r="F821" s="205"/>
    </row>
    <row r="822" spans="1:6" ht="114">
      <c r="A822" s="127" t="s">
        <v>857</v>
      </c>
      <c r="B822" s="129" t="s">
        <v>938</v>
      </c>
      <c r="C822" s="143" t="s">
        <v>224</v>
      </c>
      <c r="D822" s="141">
        <v>1</v>
      </c>
      <c r="E822" s="229">
        <v>0</v>
      </c>
      <c r="F822" s="205">
        <f>+D822*E822</f>
        <v>0</v>
      </c>
    </row>
    <row r="823" spans="1:6" ht="14.25">
      <c r="A823" s="127"/>
      <c r="B823" s="144"/>
      <c r="C823" s="143"/>
      <c r="D823" s="141"/>
      <c r="E823" s="229"/>
      <c r="F823" s="205"/>
    </row>
    <row r="824" spans="1:6" ht="42.75">
      <c r="A824" s="127" t="s">
        <v>858</v>
      </c>
      <c r="B824" s="144" t="s">
        <v>834</v>
      </c>
      <c r="C824" s="143" t="s">
        <v>224</v>
      </c>
      <c r="D824" s="141">
        <v>1</v>
      </c>
      <c r="E824" s="229">
        <v>0</v>
      </c>
      <c r="F824" s="205">
        <f>+D824*E824</f>
        <v>0</v>
      </c>
    </row>
    <row r="825" spans="1:6" ht="14.25">
      <c r="A825" s="127"/>
      <c r="B825" s="144"/>
      <c r="C825" s="143"/>
      <c r="D825" s="141"/>
      <c r="E825" s="229"/>
      <c r="F825" s="205"/>
    </row>
    <row r="826" spans="1:6" ht="30">
      <c r="A826" s="127"/>
      <c r="B826" s="154" t="s">
        <v>940</v>
      </c>
      <c r="C826" s="143"/>
      <c r="D826" s="141"/>
      <c r="E826" s="228"/>
      <c r="F826" s="207">
        <f>SUM(F820:F825)</f>
        <v>0</v>
      </c>
    </row>
    <row r="827" spans="1:6" ht="15">
      <c r="A827" s="127"/>
      <c r="B827" s="154"/>
      <c r="C827" s="143"/>
      <c r="D827" s="141"/>
      <c r="E827" s="228"/>
      <c r="F827" s="207"/>
    </row>
    <row r="828" spans="1:6" ht="15">
      <c r="A828" s="126" t="s">
        <v>836</v>
      </c>
      <c r="B828" s="154" t="s">
        <v>861</v>
      </c>
      <c r="C828" s="143"/>
      <c r="D828" s="141"/>
      <c r="E828" s="228"/>
      <c r="F828" s="205"/>
    </row>
    <row r="829" spans="1:6" ht="15">
      <c r="A829" s="126"/>
      <c r="B829" s="154"/>
      <c r="C829" s="143"/>
      <c r="D829" s="141"/>
      <c r="E829" s="228"/>
      <c r="F829" s="205"/>
    </row>
    <row r="830" spans="1:6" ht="42.75">
      <c r="A830" s="127" t="s">
        <v>837</v>
      </c>
      <c r="B830" s="144" t="s">
        <v>942</v>
      </c>
      <c r="C830" s="143" t="s">
        <v>1130</v>
      </c>
      <c r="D830" s="141">
        <f>D786</f>
        <v>3.9</v>
      </c>
      <c r="E830" s="229">
        <v>0</v>
      </c>
      <c r="F830" s="205">
        <f>+D830*E830</f>
        <v>0</v>
      </c>
    </row>
    <row r="831" spans="1:6" ht="14.25">
      <c r="A831" s="127"/>
      <c r="B831" s="144"/>
      <c r="C831" s="143"/>
      <c r="D831" s="141"/>
      <c r="E831" s="229"/>
      <c r="F831" s="205"/>
    </row>
    <row r="832" spans="1:6" ht="14.25">
      <c r="A832" s="127" t="s">
        <v>838</v>
      </c>
      <c r="B832" s="144" t="s">
        <v>943</v>
      </c>
      <c r="C832" s="143" t="s">
        <v>1130</v>
      </c>
      <c r="D832" s="141">
        <f>D830</f>
        <v>3.9</v>
      </c>
      <c r="E832" s="229">
        <v>0</v>
      </c>
      <c r="F832" s="205">
        <f>+D832*E832</f>
        <v>0</v>
      </c>
    </row>
    <row r="833" spans="1:6" ht="14.25">
      <c r="A833" s="127"/>
      <c r="B833" s="144"/>
      <c r="C833" s="143"/>
      <c r="D833" s="141"/>
      <c r="E833" s="229"/>
      <c r="F833" s="205"/>
    </row>
    <row r="834" spans="1:6" ht="14.25">
      <c r="A834" s="127" t="s">
        <v>839</v>
      </c>
      <c r="B834" s="144" t="s">
        <v>944</v>
      </c>
      <c r="C834" s="143" t="s">
        <v>1130</v>
      </c>
      <c r="D834" s="141">
        <f>D832</f>
        <v>3.9</v>
      </c>
      <c r="E834" s="229">
        <v>0</v>
      </c>
      <c r="F834" s="205">
        <f>+D834*E834</f>
        <v>0</v>
      </c>
    </row>
    <row r="835" spans="1:6" ht="14.25">
      <c r="A835" s="127"/>
      <c r="B835" s="144"/>
      <c r="C835" s="143"/>
      <c r="D835" s="141"/>
      <c r="E835" s="228"/>
      <c r="F835" s="205"/>
    </row>
    <row r="836" spans="1:6" ht="14.25">
      <c r="A836" s="127" t="s">
        <v>840</v>
      </c>
      <c r="B836" s="144" t="s">
        <v>945</v>
      </c>
      <c r="C836" s="143" t="s">
        <v>225</v>
      </c>
      <c r="D836" s="141">
        <v>1</v>
      </c>
      <c r="E836" s="229">
        <v>0</v>
      </c>
      <c r="F836" s="205">
        <f>+D836*E836</f>
        <v>0</v>
      </c>
    </row>
    <row r="837" spans="1:6" ht="14.25">
      <c r="A837" s="127"/>
      <c r="B837" s="144"/>
      <c r="C837" s="143"/>
      <c r="D837" s="141"/>
      <c r="E837" s="229"/>
      <c r="F837" s="205"/>
    </row>
    <row r="838" spans="1:6" ht="15">
      <c r="A838" s="127"/>
      <c r="B838" s="154" t="s">
        <v>946</v>
      </c>
      <c r="C838" s="143"/>
      <c r="D838" s="141"/>
      <c r="E838" s="228"/>
      <c r="F838" s="207">
        <f>SUM(F830:F836)</f>
        <v>0</v>
      </c>
    </row>
    <row r="839" ht="12.75">
      <c r="B839" s="152"/>
    </row>
    <row r="840" ht="12.75">
      <c r="B840" s="152"/>
    </row>
  </sheetData>
  <sheetProtection password="CBB9" sheet="1"/>
  <printOptions/>
  <pageMargins left="0.8541666666666666" right="0.25"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512"/>
  <sheetViews>
    <sheetView view="pageLayout" zoomScale="0" zoomScalePageLayoutView="0" workbookViewId="0" topLeftCell="A154">
      <selection activeCell="K173" sqref="K173"/>
    </sheetView>
  </sheetViews>
  <sheetFormatPr defaultColWidth="9.00390625" defaultRowHeight="12.75"/>
  <cols>
    <col min="1" max="1" width="9.75390625" style="0" customWidth="1"/>
    <col min="2" max="2" width="38.25390625" style="0" customWidth="1"/>
    <col min="3" max="3" width="8.25390625" style="0" customWidth="1"/>
    <col min="5" max="5" width="12.625" style="0" customWidth="1"/>
    <col min="6" max="6" width="15.00390625" style="0" customWidth="1"/>
  </cols>
  <sheetData>
    <row r="1" spans="1:6" ht="20.25">
      <c r="A1" s="21">
        <v>3</v>
      </c>
      <c r="B1" s="21" t="s">
        <v>841</v>
      </c>
      <c r="C1" s="9"/>
      <c r="D1" s="2"/>
      <c r="E1" s="2"/>
      <c r="F1" s="2"/>
    </row>
    <row r="2" spans="1:6" ht="12.75">
      <c r="A2" s="3"/>
      <c r="B2" s="4"/>
      <c r="C2" s="5"/>
      <c r="D2" s="6"/>
      <c r="E2" s="6"/>
      <c r="F2" s="6"/>
    </row>
    <row r="3" spans="1:6" ht="15">
      <c r="A3" s="10">
        <v>1</v>
      </c>
      <c r="B3" s="92" t="s">
        <v>842</v>
      </c>
      <c r="C3" s="5"/>
      <c r="D3" s="6"/>
      <c r="E3" s="6"/>
      <c r="F3" s="42">
        <f>F25</f>
        <v>6583.099999999999</v>
      </c>
    </row>
    <row r="4" spans="1:6" ht="15">
      <c r="A4" s="10">
        <v>2</v>
      </c>
      <c r="B4" s="92" t="s">
        <v>843</v>
      </c>
      <c r="C4" s="5"/>
      <c r="D4" s="6"/>
      <c r="E4" s="6"/>
      <c r="F4" s="42">
        <f>F77</f>
        <v>4539.902</v>
      </c>
    </row>
    <row r="5" spans="1:6" ht="15">
      <c r="A5" s="10">
        <v>3</v>
      </c>
      <c r="B5" s="92" t="s">
        <v>844</v>
      </c>
      <c r="C5" s="5"/>
      <c r="D5" s="6"/>
      <c r="E5" s="6"/>
      <c r="F5" s="42">
        <f>F127</f>
        <v>4164.228999999999</v>
      </c>
    </row>
    <row r="6" spans="1:6" ht="15">
      <c r="A6" s="10">
        <v>4</v>
      </c>
      <c r="B6" s="92" t="s">
        <v>845</v>
      </c>
      <c r="C6" s="5"/>
      <c r="D6" s="6"/>
      <c r="E6" s="6"/>
      <c r="F6" s="42">
        <f>F168</f>
        <v>1750.3970000000002</v>
      </c>
    </row>
    <row r="7" spans="1:6" ht="15">
      <c r="A7" s="10">
        <v>5</v>
      </c>
      <c r="B7" s="92" t="s">
        <v>846</v>
      </c>
      <c r="C7" s="5"/>
      <c r="D7" s="6"/>
      <c r="E7" s="6"/>
      <c r="F7" s="42">
        <f>F208</f>
        <v>2853.098</v>
      </c>
    </row>
    <row r="8" spans="1:6" ht="15">
      <c r="A8" s="10">
        <v>6</v>
      </c>
      <c r="B8" s="92" t="s">
        <v>847</v>
      </c>
      <c r="C8" s="5"/>
      <c r="D8" s="6"/>
      <c r="E8" s="6"/>
      <c r="F8" s="42">
        <f>F248</f>
        <v>1710.516</v>
      </c>
    </row>
    <row r="9" spans="1:6" ht="15">
      <c r="A9" s="10">
        <v>7</v>
      </c>
      <c r="B9" s="92" t="s">
        <v>848</v>
      </c>
      <c r="C9" s="5"/>
      <c r="D9" s="6"/>
      <c r="E9" s="6"/>
      <c r="F9" s="42">
        <f>F288</f>
        <v>620.146</v>
      </c>
    </row>
    <row r="10" spans="1:6" ht="15">
      <c r="A10" s="10">
        <v>8</v>
      </c>
      <c r="B10" s="92" t="s">
        <v>849</v>
      </c>
      <c r="C10" s="12"/>
      <c r="D10" s="42"/>
      <c r="E10" s="42"/>
      <c r="F10" s="42">
        <f>F326</f>
        <v>9376.294</v>
      </c>
    </row>
    <row r="11" spans="1:6" ht="15">
      <c r="A11" s="10">
        <v>9</v>
      </c>
      <c r="B11" s="92" t="s">
        <v>852</v>
      </c>
      <c r="C11" s="12"/>
      <c r="D11" s="42"/>
      <c r="E11" s="42"/>
      <c r="F11" s="42">
        <f>F382</f>
        <v>3148.116</v>
      </c>
    </row>
    <row r="12" spans="1:6" ht="15">
      <c r="A12" s="10">
        <v>10</v>
      </c>
      <c r="B12" s="92" t="s">
        <v>850</v>
      </c>
      <c r="C12" s="12"/>
      <c r="D12" s="42"/>
      <c r="E12" s="42"/>
      <c r="F12" s="42">
        <f>F432</f>
        <v>4191.326</v>
      </c>
    </row>
    <row r="13" spans="1:6" ht="15">
      <c r="A13" s="10">
        <v>11</v>
      </c>
      <c r="B13" s="92" t="s">
        <v>851</v>
      </c>
      <c r="C13" s="12"/>
      <c r="D13" s="42"/>
      <c r="E13" s="42"/>
      <c r="F13" s="42">
        <f>F482</f>
        <v>451.756</v>
      </c>
    </row>
    <row r="14" spans="1:6" ht="15">
      <c r="A14" s="10"/>
      <c r="B14" s="92" t="s">
        <v>900</v>
      </c>
      <c r="C14" s="12"/>
      <c r="D14" s="42"/>
      <c r="E14" s="42"/>
      <c r="F14" s="42">
        <f>(F3+F4+F5+F6+F7+F8+F9+F10+F11+F12+F13)*0.1</f>
        <v>3938.888000000001</v>
      </c>
    </row>
    <row r="15" spans="1:6" ht="15">
      <c r="A15" s="10"/>
      <c r="B15" s="11"/>
      <c r="C15" s="12"/>
      <c r="D15" s="42"/>
      <c r="E15" s="42"/>
      <c r="F15" s="42"/>
    </row>
    <row r="16" spans="1:6" ht="15.75">
      <c r="A16" s="10"/>
      <c r="B16" s="15" t="s">
        <v>901</v>
      </c>
      <c r="C16" s="13"/>
      <c r="D16" s="14"/>
      <c r="E16" s="14"/>
      <c r="F16" s="14">
        <f>SUM(F3:F15)</f>
        <v>43327.768000000004</v>
      </c>
    </row>
    <row r="19" spans="1:2" ht="15.75">
      <c r="A19" s="107">
        <v>1</v>
      </c>
      <c r="B19" s="107" t="s">
        <v>842</v>
      </c>
    </row>
    <row r="21" spans="1:6" ht="15">
      <c r="A21" s="126" t="s">
        <v>226</v>
      </c>
      <c r="B21" s="142" t="s">
        <v>913</v>
      </c>
      <c r="C21" s="263"/>
      <c r="D21" s="263"/>
      <c r="E21" s="263"/>
      <c r="F21" s="146">
        <f>+F33</f>
        <v>71.4</v>
      </c>
    </row>
    <row r="22" spans="1:6" ht="15">
      <c r="A22" s="126" t="s">
        <v>228</v>
      </c>
      <c r="B22" s="142" t="s">
        <v>914</v>
      </c>
      <c r="C22" s="263"/>
      <c r="D22" s="263"/>
      <c r="E22" s="263"/>
      <c r="F22" s="146">
        <f>+F50</f>
        <v>1972.8</v>
      </c>
    </row>
    <row r="23" spans="1:6" ht="15">
      <c r="A23" s="126" t="s">
        <v>229</v>
      </c>
      <c r="B23" s="142" t="s">
        <v>915</v>
      </c>
      <c r="C23" s="263"/>
      <c r="D23" s="263"/>
      <c r="E23" s="263"/>
      <c r="F23" s="146">
        <f>+F69</f>
        <v>4538.9</v>
      </c>
    </row>
    <row r="24" spans="1:6" ht="15">
      <c r="A24" s="126"/>
      <c r="B24" s="142"/>
      <c r="C24" s="147"/>
      <c r="D24" s="147"/>
      <c r="E24" s="147"/>
      <c r="F24" s="146"/>
    </row>
    <row r="25" spans="1:6" ht="15">
      <c r="A25" s="126"/>
      <c r="B25" s="142" t="s">
        <v>1071</v>
      </c>
      <c r="C25" s="263"/>
      <c r="D25" s="263"/>
      <c r="E25" s="263"/>
      <c r="F25" s="146">
        <f>SUM(F21:F23)</f>
        <v>6583.099999999999</v>
      </c>
    </row>
    <row r="26" spans="1:6" ht="15">
      <c r="A26" s="126"/>
      <c r="B26" s="142"/>
      <c r="C26" s="147"/>
      <c r="D26" s="147"/>
      <c r="E26" s="147"/>
      <c r="F26" s="146"/>
    </row>
    <row r="27" spans="1:6" ht="15">
      <c r="A27" s="126" t="s">
        <v>226</v>
      </c>
      <c r="B27" s="142" t="s">
        <v>1225</v>
      </c>
      <c r="C27" s="143"/>
      <c r="D27" s="141"/>
      <c r="E27" s="141"/>
      <c r="F27" s="141"/>
    </row>
    <row r="28" spans="1:6" ht="14.25">
      <c r="A28" s="127"/>
      <c r="B28" s="140"/>
      <c r="C28" s="143"/>
      <c r="D28" s="141"/>
      <c r="E28" s="141"/>
      <c r="F28" s="141"/>
    </row>
    <row r="29" spans="1:6" ht="28.5">
      <c r="A29" s="127" t="s">
        <v>237</v>
      </c>
      <c r="B29" s="144" t="s">
        <v>916</v>
      </c>
      <c r="C29" s="143" t="s">
        <v>1130</v>
      </c>
      <c r="D29" s="141">
        <v>121</v>
      </c>
      <c r="E29" s="145">
        <v>0.4</v>
      </c>
      <c r="F29" s="141">
        <f>+D29*E29</f>
        <v>48.400000000000006</v>
      </c>
    </row>
    <row r="30" spans="1:6" ht="14.25">
      <c r="A30" s="127"/>
      <c r="B30" s="123"/>
      <c r="C30" s="143"/>
      <c r="D30" s="141"/>
      <c r="E30" s="145"/>
      <c r="F30" s="141"/>
    </row>
    <row r="31" spans="1:6" ht="42.75">
      <c r="A31" s="127" t="s">
        <v>238</v>
      </c>
      <c r="B31" s="140" t="s">
        <v>917</v>
      </c>
      <c r="C31" s="143" t="s">
        <v>224</v>
      </c>
      <c r="D31" s="141">
        <v>2</v>
      </c>
      <c r="E31" s="145">
        <v>11.5</v>
      </c>
      <c r="F31" s="141">
        <f>+D31*E31</f>
        <v>23</v>
      </c>
    </row>
    <row r="32" spans="1:6" ht="14.25">
      <c r="A32" s="127"/>
      <c r="B32" s="140"/>
      <c r="C32" s="143"/>
      <c r="D32" s="141"/>
      <c r="E32" s="145"/>
      <c r="F32" s="141"/>
    </row>
    <row r="33" spans="1:6" ht="15">
      <c r="A33" s="127"/>
      <c r="B33" s="142" t="s">
        <v>921</v>
      </c>
      <c r="C33" s="143"/>
      <c r="D33" s="141"/>
      <c r="E33" s="141"/>
      <c r="F33" s="146">
        <f>SUM(F29:F32)</f>
        <v>71.4</v>
      </c>
    </row>
    <row r="34" spans="1:6" ht="15">
      <c r="A34" s="127"/>
      <c r="B34" s="142"/>
      <c r="C34" s="143"/>
      <c r="D34" s="141"/>
      <c r="E34" s="141"/>
      <c r="F34" s="146"/>
    </row>
    <row r="35" spans="1:6" ht="15">
      <c r="A35" s="126" t="s">
        <v>228</v>
      </c>
      <c r="B35" s="142" t="s">
        <v>1245</v>
      </c>
      <c r="C35" s="143"/>
      <c r="D35" s="141"/>
      <c r="E35" s="141"/>
      <c r="F35" s="141"/>
    </row>
    <row r="36" spans="1:6" ht="14.25">
      <c r="A36" s="127"/>
      <c r="B36" s="140"/>
      <c r="C36" s="143"/>
      <c r="D36" s="141"/>
      <c r="E36" s="141"/>
      <c r="F36" s="141"/>
    </row>
    <row r="37" spans="1:6" ht="99.75">
      <c r="A37" s="127" t="s">
        <v>246</v>
      </c>
      <c r="B37" s="144" t="s">
        <v>0</v>
      </c>
      <c r="C37" s="143"/>
      <c r="D37" s="141"/>
      <c r="E37" s="145"/>
      <c r="F37" s="141"/>
    </row>
    <row r="38" spans="1:6" ht="16.5">
      <c r="A38" s="127"/>
      <c r="B38" s="144" t="s">
        <v>1</v>
      </c>
      <c r="C38" s="143" t="s">
        <v>572</v>
      </c>
      <c r="D38" s="141">
        <v>34</v>
      </c>
      <c r="E38" s="145">
        <v>4.75</v>
      </c>
      <c r="F38" s="141">
        <f>E38*D38</f>
        <v>161.5</v>
      </c>
    </row>
    <row r="39" spans="1:6" ht="14.25">
      <c r="A39" s="127"/>
      <c r="B39" s="144"/>
      <c r="C39" s="143"/>
      <c r="D39" s="141"/>
      <c r="E39" s="145"/>
      <c r="F39" s="141"/>
    </row>
    <row r="40" spans="1:6" ht="16.5">
      <c r="A40" s="127"/>
      <c r="B40" s="144" t="s">
        <v>2</v>
      </c>
      <c r="C40" s="143" t="s">
        <v>572</v>
      </c>
      <c r="D40" s="141">
        <v>51</v>
      </c>
      <c r="E40" s="145">
        <v>5.52</v>
      </c>
      <c r="F40" s="141">
        <f>E40*D40</f>
        <v>281.52</v>
      </c>
    </row>
    <row r="41" spans="1:6" ht="14.25">
      <c r="A41" s="127"/>
      <c r="B41" s="144"/>
      <c r="C41" s="143"/>
      <c r="D41" s="141"/>
      <c r="E41" s="145"/>
      <c r="F41" s="141"/>
    </row>
    <row r="42" spans="1:6" ht="28.5">
      <c r="A42" s="127" t="s">
        <v>247</v>
      </c>
      <c r="B42" s="144" t="s">
        <v>928</v>
      </c>
      <c r="C42" s="143" t="s">
        <v>570</v>
      </c>
      <c r="D42" s="141">
        <v>73</v>
      </c>
      <c r="E42" s="145">
        <v>0.4</v>
      </c>
      <c r="F42" s="141">
        <f>E42*D42</f>
        <v>29.200000000000003</v>
      </c>
    </row>
    <row r="43" spans="1:6" ht="14.25">
      <c r="A43" s="127"/>
      <c r="B43" s="144"/>
      <c r="C43" s="143"/>
      <c r="D43" s="141"/>
      <c r="E43" s="145"/>
      <c r="F43" s="141"/>
    </row>
    <row r="44" spans="1:6" ht="71.25">
      <c r="A44" s="127" t="s">
        <v>248</v>
      </c>
      <c r="B44" s="144" t="s">
        <v>929</v>
      </c>
      <c r="C44" s="143" t="s">
        <v>572</v>
      </c>
      <c r="D44" s="141">
        <v>32.7</v>
      </c>
      <c r="E44" s="145">
        <v>18.4</v>
      </c>
      <c r="F44" s="141">
        <f>E44*D44</f>
        <v>601.68</v>
      </c>
    </row>
    <row r="45" spans="1:6" ht="14.25">
      <c r="A45" s="127"/>
      <c r="B45" s="144"/>
      <c r="C45" s="143"/>
      <c r="D45" s="141"/>
      <c r="E45" s="145"/>
      <c r="F45" s="141"/>
    </row>
    <row r="46" spans="1:6" ht="85.5">
      <c r="A46" s="127" t="s">
        <v>258</v>
      </c>
      <c r="B46" s="144" t="s">
        <v>930</v>
      </c>
      <c r="C46" s="143" t="s">
        <v>572</v>
      </c>
      <c r="D46" s="141">
        <v>49</v>
      </c>
      <c r="E46" s="145">
        <v>17.8</v>
      </c>
      <c r="F46" s="141">
        <f>+D46*E46</f>
        <v>872.2</v>
      </c>
    </row>
    <row r="47" spans="1:6" ht="14.25">
      <c r="A47" s="127"/>
      <c r="B47" s="144"/>
      <c r="C47" s="143"/>
      <c r="D47" s="141"/>
      <c r="E47" s="145"/>
      <c r="F47" s="141"/>
    </row>
    <row r="48" spans="1:6" ht="85.5">
      <c r="A48" s="127" t="s">
        <v>249</v>
      </c>
      <c r="B48" s="144" t="s">
        <v>931</v>
      </c>
      <c r="C48" s="143" t="s">
        <v>572</v>
      </c>
      <c r="D48" s="141">
        <v>1.5</v>
      </c>
      <c r="E48" s="145">
        <v>17.8</v>
      </c>
      <c r="F48" s="141">
        <f>+D48*E48</f>
        <v>26.700000000000003</v>
      </c>
    </row>
    <row r="49" spans="1:6" ht="14.25">
      <c r="A49" s="127"/>
      <c r="B49" s="148"/>
      <c r="C49" s="143"/>
      <c r="D49" s="141"/>
      <c r="E49" s="145"/>
      <c r="F49" s="141"/>
    </row>
    <row r="50" spans="1:6" ht="15">
      <c r="A50" s="127"/>
      <c r="B50" s="142" t="s">
        <v>932</v>
      </c>
      <c r="C50" s="143"/>
      <c r="D50" s="141"/>
      <c r="E50" s="141"/>
      <c r="F50" s="146">
        <f>SUM(F37:F49)</f>
        <v>1972.8</v>
      </c>
    </row>
    <row r="51" spans="1:6" ht="14.25">
      <c r="A51" s="127"/>
      <c r="B51" s="140"/>
      <c r="C51" s="143"/>
      <c r="D51" s="141"/>
      <c r="E51" s="141"/>
      <c r="F51" s="141"/>
    </row>
    <row r="52" spans="1:6" ht="15">
      <c r="A52" s="126" t="s">
        <v>229</v>
      </c>
      <c r="B52" s="142" t="s">
        <v>915</v>
      </c>
      <c r="C52" s="143"/>
      <c r="D52" s="141"/>
      <c r="E52" s="141"/>
      <c r="F52" s="141"/>
    </row>
    <row r="53" spans="1:6" ht="15">
      <c r="A53" s="126"/>
      <c r="B53" s="142"/>
      <c r="C53" s="143"/>
      <c r="D53" s="141"/>
      <c r="E53" s="141"/>
      <c r="F53" s="141"/>
    </row>
    <row r="54" spans="1:6" ht="99.75">
      <c r="A54" s="127" t="s">
        <v>259</v>
      </c>
      <c r="B54" s="144" t="s">
        <v>949</v>
      </c>
      <c r="C54" s="143" t="s">
        <v>1130</v>
      </c>
      <c r="D54" s="141">
        <v>15</v>
      </c>
      <c r="E54" s="145">
        <v>20.24</v>
      </c>
      <c r="F54" s="141">
        <f>+D54*E54</f>
        <v>303.59999999999997</v>
      </c>
    </row>
    <row r="55" spans="1:6" ht="14.25">
      <c r="A55" s="127"/>
      <c r="B55" s="144"/>
      <c r="C55" s="143"/>
      <c r="D55" s="141"/>
      <c r="E55" s="145"/>
      <c r="F55" s="141"/>
    </row>
    <row r="56" spans="1:6" ht="99.75">
      <c r="A56" s="127" t="s">
        <v>260</v>
      </c>
      <c r="B56" s="144" t="s">
        <v>3</v>
      </c>
      <c r="C56" s="143" t="s">
        <v>1130</v>
      </c>
      <c r="D56" s="141">
        <v>106</v>
      </c>
      <c r="E56" s="145">
        <v>16.4</v>
      </c>
      <c r="F56" s="141">
        <f>+D56*E56</f>
        <v>1738.3999999999999</v>
      </c>
    </row>
    <row r="57" spans="1:6" ht="14.25">
      <c r="A57" s="127"/>
      <c r="B57" s="144"/>
      <c r="C57" s="143"/>
      <c r="D57" s="141"/>
      <c r="E57" s="145"/>
      <c r="F57" s="141"/>
    </row>
    <row r="58" spans="1:6" ht="142.5">
      <c r="A58" s="127" t="s">
        <v>261</v>
      </c>
      <c r="B58" s="150" t="s">
        <v>4</v>
      </c>
      <c r="C58" s="143"/>
      <c r="D58" s="141"/>
      <c r="E58" s="145"/>
      <c r="F58" s="141"/>
    </row>
    <row r="59" spans="1:6" ht="14.25">
      <c r="A59" s="127"/>
      <c r="B59" s="144" t="s">
        <v>5</v>
      </c>
      <c r="C59" s="143" t="s">
        <v>224</v>
      </c>
      <c r="D59" s="141">
        <v>1</v>
      </c>
      <c r="E59" s="145">
        <v>148.9</v>
      </c>
      <c r="F59" s="141">
        <f>+D59*E59</f>
        <v>148.9</v>
      </c>
    </row>
    <row r="60" spans="1:6" ht="14.25">
      <c r="A60" s="127"/>
      <c r="B60" s="144"/>
      <c r="C60" s="143"/>
      <c r="D60" s="141"/>
      <c r="E60" s="145"/>
      <c r="F60" s="141"/>
    </row>
    <row r="61" spans="1:6" ht="156.75">
      <c r="A61" s="127" t="s">
        <v>262</v>
      </c>
      <c r="B61" s="150" t="s">
        <v>6</v>
      </c>
      <c r="C61" s="143" t="s">
        <v>224</v>
      </c>
      <c r="D61" s="141">
        <v>1</v>
      </c>
      <c r="E61" s="145">
        <v>340</v>
      </c>
      <c r="F61" s="141">
        <f>+D61*E61</f>
        <v>340</v>
      </c>
    </row>
    <row r="62" spans="1:6" ht="14.25">
      <c r="A62" s="127"/>
      <c r="B62" s="144"/>
      <c r="C62" s="143"/>
      <c r="D62" s="141"/>
      <c r="E62" s="145"/>
      <c r="F62" s="141"/>
    </row>
    <row r="63" spans="1:6" ht="42.75">
      <c r="A63" s="127" t="s">
        <v>263</v>
      </c>
      <c r="B63" s="144" t="s">
        <v>7</v>
      </c>
      <c r="C63" s="143" t="s">
        <v>224</v>
      </c>
      <c r="D63" s="141">
        <v>10</v>
      </c>
      <c r="E63" s="145">
        <v>41</v>
      </c>
      <c r="F63" s="141">
        <f>+D63*E63</f>
        <v>410</v>
      </c>
    </row>
    <row r="64" spans="1:6" ht="14.25">
      <c r="A64" s="127"/>
      <c r="B64" s="144"/>
      <c r="C64" s="143"/>
      <c r="D64" s="141"/>
      <c r="E64" s="145"/>
      <c r="F64" s="141"/>
    </row>
    <row r="65" spans="1:6" ht="85.5">
      <c r="A65" s="127" t="s">
        <v>264</v>
      </c>
      <c r="B65" s="144" t="s">
        <v>8</v>
      </c>
      <c r="C65" s="143" t="s">
        <v>224</v>
      </c>
      <c r="D65" s="141">
        <v>5</v>
      </c>
      <c r="E65" s="145">
        <v>176.8</v>
      </c>
      <c r="F65" s="141">
        <f>+D65*E65</f>
        <v>884</v>
      </c>
    </row>
    <row r="66" spans="1:6" ht="14.25">
      <c r="A66" s="127"/>
      <c r="B66" s="144"/>
      <c r="C66" s="143"/>
      <c r="D66" s="141"/>
      <c r="E66" s="145"/>
      <c r="F66" s="141"/>
    </row>
    <row r="67" spans="1:6" ht="42.75">
      <c r="A67" s="127" t="s">
        <v>265</v>
      </c>
      <c r="B67" s="144" t="s">
        <v>9</v>
      </c>
      <c r="C67" s="143" t="s">
        <v>224</v>
      </c>
      <c r="D67" s="141">
        <v>17</v>
      </c>
      <c r="E67" s="145">
        <v>42</v>
      </c>
      <c r="F67" s="141">
        <f>+D67*E67</f>
        <v>714</v>
      </c>
    </row>
    <row r="68" spans="1:6" ht="14.25">
      <c r="A68" s="127"/>
      <c r="B68" s="140"/>
      <c r="C68" s="143"/>
      <c r="D68" s="141"/>
      <c r="E68" s="145"/>
      <c r="F68" s="141"/>
    </row>
    <row r="69" spans="1:6" ht="30">
      <c r="A69" s="127"/>
      <c r="B69" s="142" t="s">
        <v>940</v>
      </c>
      <c r="C69" s="143"/>
      <c r="D69" s="141"/>
      <c r="E69" s="141"/>
      <c r="F69" s="146">
        <f>SUM(F54:F68)</f>
        <v>4538.9</v>
      </c>
    </row>
    <row r="71" spans="1:2" ht="15.75">
      <c r="A71" s="107">
        <v>2</v>
      </c>
      <c r="B71" s="107" t="s">
        <v>843</v>
      </c>
    </row>
    <row r="73" spans="1:6" ht="15">
      <c r="A73" s="126" t="s">
        <v>1132</v>
      </c>
      <c r="B73" s="142" t="s">
        <v>913</v>
      </c>
      <c r="C73" s="263"/>
      <c r="D73" s="263"/>
      <c r="E73" s="263"/>
      <c r="F73" s="146">
        <f>+F85</f>
        <v>74.2</v>
      </c>
    </row>
    <row r="74" spans="1:6" ht="15">
      <c r="A74" s="126" t="s">
        <v>592</v>
      </c>
      <c r="B74" s="142" t="s">
        <v>914</v>
      </c>
      <c r="C74" s="263"/>
      <c r="D74" s="263"/>
      <c r="E74" s="263"/>
      <c r="F74" s="146">
        <f>+F100</f>
        <v>1152.5339999999999</v>
      </c>
    </row>
    <row r="75" spans="1:6" ht="15">
      <c r="A75" s="126" t="s">
        <v>593</v>
      </c>
      <c r="B75" s="142" t="s">
        <v>915</v>
      </c>
      <c r="C75" s="263"/>
      <c r="D75" s="263"/>
      <c r="E75" s="263"/>
      <c r="F75" s="146">
        <f>+F119</f>
        <v>3313.1679999999997</v>
      </c>
    </row>
    <row r="76" spans="1:6" ht="15">
      <c r="A76" s="126"/>
      <c r="B76" s="142"/>
      <c r="C76" s="147"/>
      <c r="D76" s="147"/>
      <c r="E76" s="147"/>
      <c r="F76" s="146"/>
    </row>
    <row r="77" spans="1:6" ht="15">
      <c r="A77" s="126"/>
      <c r="B77" s="142" t="s">
        <v>947</v>
      </c>
      <c r="C77" s="263"/>
      <c r="D77" s="263"/>
      <c r="E77" s="263"/>
      <c r="F77" s="146">
        <f>SUM(F73:F75)</f>
        <v>4539.902</v>
      </c>
    </row>
    <row r="78" spans="1:6" ht="14.25">
      <c r="A78" s="127"/>
      <c r="B78" s="140"/>
      <c r="C78" s="143"/>
      <c r="D78" s="143"/>
      <c r="E78" s="143"/>
      <c r="F78" s="141"/>
    </row>
    <row r="79" spans="1:6" ht="15">
      <c r="A79" s="126" t="s">
        <v>1132</v>
      </c>
      <c r="B79" s="142" t="s">
        <v>1225</v>
      </c>
      <c r="C79" s="143"/>
      <c r="D79" s="141"/>
      <c r="E79" s="141"/>
      <c r="F79" s="141"/>
    </row>
    <row r="80" spans="1:6" ht="14.25">
      <c r="A80" s="127"/>
      <c r="B80" s="140"/>
      <c r="C80" s="143"/>
      <c r="D80" s="141"/>
      <c r="E80" s="141"/>
      <c r="F80" s="141"/>
    </row>
    <row r="81" spans="1:6" ht="28.5">
      <c r="A81" s="127" t="s">
        <v>1133</v>
      </c>
      <c r="B81" s="144" t="s">
        <v>916</v>
      </c>
      <c r="C81" s="143" t="s">
        <v>1130</v>
      </c>
      <c r="D81" s="141">
        <v>70.5</v>
      </c>
      <c r="E81" s="145">
        <v>0.4</v>
      </c>
      <c r="F81" s="141">
        <f>+D81*E81</f>
        <v>28.200000000000003</v>
      </c>
    </row>
    <row r="82" spans="1:6" ht="14.25">
      <c r="A82" s="127"/>
      <c r="B82" s="123"/>
      <c r="C82" s="143"/>
      <c r="D82" s="141"/>
      <c r="E82" s="145"/>
      <c r="F82" s="141"/>
    </row>
    <row r="83" spans="1:6" ht="42.75">
      <c r="A83" s="127" t="s">
        <v>1134</v>
      </c>
      <c r="B83" s="140" t="s">
        <v>917</v>
      </c>
      <c r="C83" s="143" t="s">
        <v>224</v>
      </c>
      <c r="D83" s="141">
        <v>4</v>
      </c>
      <c r="E83" s="145">
        <v>11.5</v>
      </c>
      <c r="F83" s="141">
        <f>+D83*E83</f>
        <v>46</v>
      </c>
    </row>
    <row r="84" spans="1:6" ht="14.25">
      <c r="A84" s="127"/>
      <c r="B84" s="140"/>
      <c r="C84" s="143"/>
      <c r="D84" s="141"/>
      <c r="E84" s="145"/>
      <c r="F84" s="141"/>
    </row>
    <row r="85" spans="1:6" ht="15">
      <c r="A85" s="127"/>
      <c r="B85" s="142" t="s">
        <v>921</v>
      </c>
      <c r="C85" s="143"/>
      <c r="D85" s="141"/>
      <c r="E85" s="141"/>
      <c r="F85" s="146">
        <f>SUM(F81:F84)</f>
        <v>74.2</v>
      </c>
    </row>
    <row r="86" spans="1:6" ht="15">
      <c r="A86" s="127"/>
      <c r="B86" s="142"/>
      <c r="C86" s="143"/>
      <c r="D86" s="141"/>
      <c r="E86" s="141"/>
      <c r="F86" s="146"/>
    </row>
    <row r="87" spans="1:6" ht="15">
      <c r="A87" s="126" t="s">
        <v>592</v>
      </c>
      <c r="B87" s="142" t="s">
        <v>1245</v>
      </c>
      <c r="C87" s="143"/>
      <c r="D87" s="141"/>
      <c r="E87" s="141"/>
      <c r="F87" s="141"/>
    </row>
    <row r="88" spans="1:6" ht="14.25">
      <c r="A88" s="127"/>
      <c r="B88" s="140"/>
      <c r="C88" s="143"/>
      <c r="D88" s="141"/>
      <c r="E88" s="141"/>
      <c r="F88" s="141"/>
    </row>
    <row r="89" spans="1:6" ht="99.75">
      <c r="A89" s="127" t="s">
        <v>597</v>
      </c>
      <c r="B89" s="144" t="s">
        <v>0</v>
      </c>
      <c r="C89" s="143"/>
      <c r="D89" s="141"/>
      <c r="E89" s="145"/>
      <c r="F89" s="141"/>
    </row>
    <row r="90" spans="1:6" ht="16.5">
      <c r="A90" s="127"/>
      <c r="B90" s="144" t="s">
        <v>1</v>
      </c>
      <c r="C90" s="143" t="s">
        <v>572</v>
      </c>
      <c r="D90" s="141">
        <v>21.8</v>
      </c>
      <c r="E90" s="145">
        <v>4.75</v>
      </c>
      <c r="F90" s="141">
        <f>E90*D90</f>
        <v>103.55</v>
      </c>
    </row>
    <row r="91" spans="1:6" ht="14.25">
      <c r="A91" s="127"/>
      <c r="B91" s="144"/>
      <c r="C91" s="143"/>
      <c r="D91" s="141"/>
      <c r="E91" s="145"/>
      <c r="F91" s="141"/>
    </row>
    <row r="92" spans="1:6" ht="16.5">
      <c r="A92" s="127"/>
      <c r="B92" s="144" t="s">
        <v>2</v>
      </c>
      <c r="C92" s="143" t="s">
        <v>572</v>
      </c>
      <c r="D92" s="141">
        <v>32.7</v>
      </c>
      <c r="E92" s="145">
        <v>5.52</v>
      </c>
      <c r="F92" s="141">
        <f>E92*D92</f>
        <v>180.504</v>
      </c>
    </row>
    <row r="93" spans="1:6" ht="14.25">
      <c r="A93" s="127"/>
      <c r="B93" s="144"/>
      <c r="C93" s="143"/>
      <c r="D93" s="141"/>
      <c r="E93" s="145"/>
      <c r="F93" s="141"/>
    </row>
    <row r="94" spans="1:6" ht="28.5">
      <c r="A94" s="127" t="s">
        <v>598</v>
      </c>
      <c r="B94" s="144" t="s">
        <v>928</v>
      </c>
      <c r="C94" s="143" t="s">
        <v>570</v>
      </c>
      <c r="D94" s="141">
        <f>ROUND(0.6*D81,1)</f>
        <v>42.3</v>
      </c>
      <c r="E94" s="145">
        <v>0.4</v>
      </c>
      <c r="F94" s="141">
        <f>E94*D94</f>
        <v>16.919999999999998</v>
      </c>
    </row>
    <row r="95" spans="1:6" ht="14.25">
      <c r="A95" s="127"/>
      <c r="B95" s="144"/>
      <c r="C95" s="143"/>
      <c r="D95" s="141"/>
      <c r="E95" s="145"/>
      <c r="F95" s="141"/>
    </row>
    <row r="96" spans="1:6" ht="71.25">
      <c r="A96" s="127" t="s">
        <v>599</v>
      </c>
      <c r="B96" s="144" t="s">
        <v>929</v>
      </c>
      <c r="C96" s="143" t="s">
        <v>572</v>
      </c>
      <c r="D96" s="141">
        <f>ROUND(0.27*D81,1)</f>
        <v>19</v>
      </c>
      <c r="E96" s="145">
        <v>18.4</v>
      </c>
      <c r="F96" s="141">
        <f>E96*D96</f>
        <v>349.59999999999997</v>
      </c>
    </row>
    <row r="97" spans="1:6" ht="14.25">
      <c r="A97" s="127"/>
      <c r="B97" s="144"/>
      <c r="C97" s="143"/>
      <c r="D97" s="141"/>
      <c r="E97" s="145"/>
      <c r="F97" s="141"/>
    </row>
    <row r="98" spans="1:6" ht="85.5">
      <c r="A98" s="127" t="s">
        <v>600</v>
      </c>
      <c r="B98" s="144" t="s">
        <v>930</v>
      </c>
      <c r="C98" s="143" t="s">
        <v>572</v>
      </c>
      <c r="D98" s="141">
        <f>ROUND(0.4*D81,1)</f>
        <v>28.2</v>
      </c>
      <c r="E98" s="145">
        <v>17.8</v>
      </c>
      <c r="F98" s="141">
        <f>+D98*E98</f>
        <v>501.96</v>
      </c>
    </row>
    <row r="99" spans="1:6" ht="14.25">
      <c r="A99" s="127"/>
      <c r="B99" s="144"/>
      <c r="C99" s="143"/>
      <c r="D99" s="141"/>
      <c r="E99" s="145"/>
      <c r="F99" s="141"/>
    </row>
    <row r="100" spans="1:6" ht="15">
      <c r="A100" s="127"/>
      <c r="B100" s="142" t="s">
        <v>932</v>
      </c>
      <c r="C100" s="143"/>
      <c r="D100" s="141"/>
      <c r="E100" s="141"/>
      <c r="F100" s="146">
        <f>SUM(F89:F99)</f>
        <v>1152.5339999999999</v>
      </c>
    </row>
    <row r="101" spans="1:6" ht="14.25">
      <c r="A101" s="127"/>
      <c r="B101" s="140"/>
      <c r="C101" s="143"/>
      <c r="D101" s="141"/>
      <c r="E101" s="141"/>
      <c r="F101" s="141"/>
    </row>
    <row r="102" spans="1:6" ht="15">
      <c r="A102" s="126" t="s">
        <v>593</v>
      </c>
      <c r="B102" s="142" t="s">
        <v>915</v>
      </c>
      <c r="C102" s="143"/>
      <c r="D102" s="141"/>
      <c r="E102" s="141"/>
      <c r="F102" s="141"/>
    </row>
    <row r="103" spans="1:6" ht="15">
      <c r="A103" s="126"/>
      <c r="B103" s="142"/>
      <c r="C103" s="143"/>
      <c r="D103" s="141"/>
      <c r="E103" s="141"/>
      <c r="F103" s="141"/>
    </row>
    <row r="104" spans="1:6" ht="99.75">
      <c r="A104" s="127" t="s">
        <v>604</v>
      </c>
      <c r="B104" s="144" t="s">
        <v>949</v>
      </c>
      <c r="C104" s="143" t="s">
        <v>1130</v>
      </c>
      <c r="D104" s="141">
        <v>20.2</v>
      </c>
      <c r="E104" s="145">
        <v>20.24</v>
      </c>
      <c r="F104" s="141">
        <f>+D104*E104</f>
        <v>408.84799999999996</v>
      </c>
    </row>
    <row r="105" spans="1:6" ht="14.25">
      <c r="A105" s="127"/>
      <c r="B105" s="144"/>
      <c r="C105" s="143"/>
      <c r="D105" s="141"/>
      <c r="E105" s="145"/>
      <c r="F105" s="141"/>
    </row>
    <row r="106" spans="1:6" ht="99.75">
      <c r="A106" s="127" t="s">
        <v>605</v>
      </c>
      <c r="B106" s="144" t="s">
        <v>3</v>
      </c>
      <c r="C106" s="143" t="s">
        <v>1130</v>
      </c>
      <c r="D106" s="141">
        <v>50.3</v>
      </c>
      <c r="E106" s="145">
        <v>16.4</v>
      </c>
      <c r="F106" s="141">
        <f>+D106*E106</f>
        <v>824.9199999999998</v>
      </c>
    </row>
    <row r="107" spans="1:6" ht="14.25">
      <c r="A107" s="127"/>
      <c r="B107" s="144"/>
      <c r="C107" s="143"/>
      <c r="D107" s="141"/>
      <c r="E107" s="145"/>
      <c r="F107" s="141"/>
    </row>
    <row r="108" spans="1:6" ht="142.5">
      <c r="A108" s="127" t="s">
        <v>606</v>
      </c>
      <c r="B108" s="150" t="s">
        <v>4</v>
      </c>
      <c r="C108" s="143"/>
      <c r="D108" s="141"/>
      <c r="E108" s="145"/>
      <c r="F108" s="141"/>
    </row>
    <row r="109" spans="1:6" ht="14.25">
      <c r="A109" s="127"/>
      <c r="B109" s="144" t="s">
        <v>5</v>
      </c>
      <c r="C109" s="143" t="s">
        <v>224</v>
      </c>
      <c r="D109" s="141">
        <v>2</v>
      </c>
      <c r="E109" s="145">
        <v>148.9</v>
      </c>
      <c r="F109" s="141">
        <f>+D109*E109</f>
        <v>297.8</v>
      </c>
    </row>
    <row r="110" spans="1:6" ht="14.25">
      <c r="A110" s="127"/>
      <c r="B110" s="144"/>
      <c r="C110" s="143"/>
      <c r="D110" s="141"/>
      <c r="E110" s="145"/>
      <c r="F110" s="141"/>
    </row>
    <row r="111" spans="1:6" ht="156.75">
      <c r="A111" s="127" t="s">
        <v>607</v>
      </c>
      <c r="B111" s="150" t="s">
        <v>6</v>
      </c>
      <c r="C111" s="143" t="s">
        <v>224</v>
      </c>
      <c r="D111" s="141">
        <f>D109</f>
        <v>2</v>
      </c>
      <c r="E111" s="145">
        <v>340</v>
      </c>
      <c r="F111" s="141">
        <f>+D111*E111</f>
        <v>680</v>
      </c>
    </row>
    <row r="112" spans="1:6" ht="14.25">
      <c r="A112" s="127"/>
      <c r="B112" s="144"/>
      <c r="C112" s="143"/>
      <c r="D112" s="141"/>
      <c r="E112" s="145"/>
      <c r="F112" s="141"/>
    </row>
    <row r="113" spans="1:6" ht="42.75">
      <c r="A113" s="127" t="s">
        <v>10</v>
      </c>
      <c r="B113" s="144" t="s">
        <v>7</v>
      </c>
      <c r="C113" s="143" t="s">
        <v>224</v>
      </c>
      <c r="D113" s="141">
        <v>8</v>
      </c>
      <c r="E113" s="145">
        <v>41</v>
      </c>
      <c r="F113" s="141">
        <f>+D113*E113</f>
        <v>328</v>
      </c>
    </row>
    <row r="114" spans="1:6" ht="14.25">
      <c r="A114" s="127"/>
      <c r="B114" s="144"/>
      <c r="C114" s="143"/>
      <c r="D114" s="141"/>
      <c r="E114" s="145"/>
      <c r="F114" s="141"/>
    </row>
    <row r="115" spans="1:6" ht="85.5">
      <c r="A115" s="127" t="s">
        <v>11</v>
      </c>
      <c r="B115" s="144" t="s">
        <v>8</v>
      </c>
      <c r="C115" s="143" t="s">
        <v>224</v>
      </c>
      <c r="D115" s="141">
        <v>2</v>
      </c>
      <c r="E115" s="145">
        <v>176.8</v>
      </c>
      <c r="F115" s="141">
        <f>+D115*E115</f>
        <v>353.6</v>
      </c>
    </row>
    <row r="116" spans="1:6" ht="14.25">
      <c r="A116" s="127"/>
      <c r="B116" s="144"/>
      <c r="C116" s="143"/>
      <c r="D116" s="141"/>
      <c r="E116" s="145"/>
      <c r="F116" s="141"/>
    </row>
    <row r="117" spans="1:6" ht="42.75">
      <c r="A117" s="127" t="s">
        <v>12</v>
      </c>
      <c r="B117" s="144" t="s">
        <v>9</v>
      </c>
      <c r="C117" s="143" t="s">
        <v>224</v>
      </c>
      <c r="D117" s="141">
        <v>10</v>
      </c>
      <c r="E117" s="145">
        <v>42</v>
      </c>
      <c r="F117" s="141">
        <f>+D117*E117</f>
        <v>420</v>
      </c>
    </row>
    <row r="118" spans="1:6" ht="14.25">
      <c r="A118" s="127"/>
      <c r="B118" s="140"/>
      <c r="C118" s="143"/>
      <c r="D118" s="141"/>
      <c r="E118" s="145"/>
      <c r="F118" s="141"/>
    </row>
    <row r="119" spans="1:6" ht="30">
      <c r="A119" s="127"/>
      <c r="B119" s="142" t="s">
        <v>940</v>
      </c>
      <c r="C119" s="143"/>
      <c r="D119" s="141"/>
      <c r="E119" s="141"/>
      <c r="F119" s="146">
        <f>SUM(F104:F118)</f>
        <v>3313.1679999999997</v>
      </c>
    </row>
    <row r="121" spans="1:2" ht="15.75">
      <c r="A121" s="107">
        <v>3</v>
      </c>
      <c r="B121" s="107" t="s">
        <v>844</v>
      </c>
    </row>
    <row r="123" spans="1:6" ht="15">
      <c r="A123" s="126" t="s">
        <v>1142</v>
      </c>
      <c r="B123" s="142" t="s">
        <v>913</v>
      </c>
      <c r="C123" s="263"/>
      <c r="D123" s="263"/>
      <c r="E123" s="263"/>
      <c r="F123" s="146">
        <f>+F133</f>
        <v>20.12</v>
      </c>
    </row>
    <row r="124" spans="1:6" ht="15">
      <c r="A124" s="126" t="s">
        <v>1143</v>
      </c>
      <c r="B124" s="142" t="s">
        <v>914</v>
      </c>
      <c r="C124" s="263"/>
      <c r="D124" s="263"/>
      <c r="E124" s="263"/>
      <c r="F124" s="146">
        <f>+F148</f>
        <v>821.789</v>
      </c>
    </row>
    <row r="125" spans="1:6" ht="15">
      <c r="A125" s="126" t="s">
        <v>1144</v>
      </c>
      <c r="B125" s="142" t="s">
        <v>915</v>
      </c>
      <c r="C125" s="263"/>
      <c r="D125" s="263"/>
      <c r="E125" s="263"/>
      <c r="F125" s="146">
        <f>+F160</f>
        <v>3322.3199999999997</v>
      </c>
    </row>
    <row r="126" spans="1:6" ht="15">
      <c r="A126" s="126"/>
      <c r="B126" s="142"/>
      <c r="C126" s="147"/>
      <c r="D126" s="147"/>
      <c r="E126" s="147"/>
      <c r="F126" s="146"/>
    </row>
    <row r="127" spans="1:6" ht="15">
      <c r="A127" s="126"/>
      <c r="B127" s="142" t="s">
        <v>947</v>
      </c>
      <c r="C127" s="263"/>
      <c r="D127" s="263"/>
      <c r="E127" s="263"/>
      <c r="F127" s="146">
        <f>SUM(F123:F125)</f>
        <v>4164.228999999999</v>
      </c>
    </row>
    <row r="128" spans="1:6" ht="14.25">
      <c r="A128" s="127"/>
      <c r="B128" s="140"/>
      <c r="C128" s="143"/>
      <c r="D128" s="143"/>
      <c r="E128" s="143"/>
      <c r="F128" s="141"/>
    </row>
    <row r="129" spans="1:6" ht="15">
      <c r="A129" s="126" t="s">
        <v>1142</v>
      </c>
      <c r="B129" s="142" t="s">
        <v>1225</v>
      </c>
      <c r="C129" s="143"/>
      <c r="D129" s="141"/>
      <c r="E129" s="141"/>
      <c r="F129" s="141"/>
    </row>
    <row r="130" spans="1:6" ht="14.25">
      <c r="A130" s="127"/>
      <c r="B130" s="140"/>
      <c r="C130" s="143"/>
      <c r="D130" s="141"/>
      <c r="E130" s="141"/>
      <c r="F130" s="141"/>
    </row>
    <row r="131" spans="1:6" ht="28.5">
      <c r="A131" s="127" t="s">
        <v>1147</v>
      </c>
      <c r="B131" s="144" t="s">
        <v>916</v>
      </c>
      <c r="C131" s="143" t="s">
        <v>1130</v>
      </c>
      <c r="D131" s="141">
        <v>50.3</v>
      </c>
      <c r="E131" s="145">
        <v>0.4</v>
      </c>
      <c r="F131" s="141">
        <f>+D131*E131</f>
        <v>20.12</v>
      </c>
    </row>
    <row r="132" spans="1:6" ht="14.25">
      <c r="A132" s="127"/>
      <c r="B132" s="123"/>
      <c r="C132" s="143"/>
      <c r="D132" s="141"/>
      <c r="E132" s="145"/>
      <c r="F132" s="141"/>
    </row>
    <row r="133" spans="1:6" ht="15">
      <c r="A133" s="127"/>
      <c r="B133" s="142" t="s">
        <v>921</v>
      </c>
      <c r="C133" s="143"/>
      <c r="D133" s="141"/>
      <c r="E133" s="141"/>
      <c r="F133" s="146">
        <f>SUM(F131:F132)</f>
        <v>20.12</v>
      </c>
    </row>
    <row r="134" spans="1:6" ht="15">
      <c r="A134" s="127"/>
      <c r="B134" s="142"/>
      <c r="C134" s="143"/>
      <c r="D134" s="141"/>
      <c r="E134" s="141"/>
      <c r="F134" s="146"/>
    </row>
    <row r="135" spans="1:6" ht="15">
      <c r="A135" s="126" t="s">
        <v>1143</v>
      </c>
      <c r="B135" s="142" t="s">
        <v>1245</v>
      </c>
      <c r="C135" s="143"/>
      <c r="D135" s="141"/>
      <c r="E135" s="141"/>
      <c r="F135" s="141"/>
    </row>
    <row r="136" spans="1:6" ht="14.25">
      <c r="A136" s="127"/>
      <c r="B136" s="140"/>
      <c r="C136" s="143"/>
      <c r="D136" s="141"/>
      <c r="E136" s="141"/>
      <c r="F136" s="141"/>
    </row>
    <row r="137" spans="1:6" ht="99.75">
      <c r="A137" s="127" t="s">
        <v>1156</v>
      </c>
      <c r="B137" s="144" t="s">
        <v>0</v>
      </c>
      <c r="C137" s="143"/>
      <c r="D137" s="141"/>
      <c r="E137" s="145"/>
      <c r="F137" s="141"/>
    </row>
    <row r="138" spans="1:6" ht="16.5">
      <c r="A138" s="127"/>
      <c r="B138" s="144" t="s">
        <v>1</v>
      </c>
      <c r="C138" s="143" t="s">
        <v>572</v>
      </c>
      <c r="D138" s="141">
        <v>15.5</v>
      </c>
      <c r="E138" s="145">
        <v>4.75</v>
      </c>
      <c r="F138" s="141">
        <f>E138*D138</f>
        <v>73.625</v>
      </c>
    </row>
    <row r="139" spans="1:6" ht="14.25">
      <c r="A139" s="127"/>
      <c r="B139" s="144"/>
      <c r="C139" s="143"/>
      <c r="D139" s="141"/>
      <c r="E139" s="145"/>
      <c r="F139" s="141"/>
    </row>
    <row r="140" spans="1:6" ht="16.5">
      <c r="A140" s="127"/>
      <c r="B140" s="144" t="s">
        <v>2</v>
      </c>
      <c r="C140" s="143" t="s">
        <v>572</v>
      </c>
      <c r="D140" s="141">
        <v>23.200000000000003</v>
      </c>
      <c r="E140" s="145">
        <v>5.52</v>
      </c>
      <c r="F140" s="141">
        <f>E140*D140</f>
        <v>128.064</v>
      </c>
    </row>
    <row r="141" spans="1:6" ht="14.25">
      <c r="A141" s="127"/>
      <c r="B141" s="144"/>
      <c r="C141" s="143"/>
      <c r="D141" s="141"/>
      <c r="E141" s="145"/>
      <c r="F141" s="141"/>
    </row>
    <row r="142" spans="1:6" ht="28.5">
      <c r="A142" s="127" t="s">
        <v>1157</v>
      </c>
      <c r="B142" s="144" t="s">
        <v>928</v>
      </c>
      <c r="C142" s="143" t="s">
        <v>570</v>
      </c>
      <c r="D142" s="141">
        <f>ROUND(0.6*D131,1)</f>
        <v>30.2</v>
      </c>
      <c r="E142" s="145">
        <v>0.4</v>
      </c>
      <c r="F142" s="141">
        <f>E142*D142</f>
        <v>12.08</v>
      </c>
    </row>
    <row r="143" spans="1:6" ht="14.25">
      <c r="A143" s="127"/>
      <c r="B143" s="144"/>
      <c r="C143" s="143"/>
      <c r="D143" s="141"/>
      <c r="E143" s="145"/>
      <c r="F143" s="141"/>
    </row>
    <row r="144" spans="1:6" ht="71.25">
      <c r="A144" s="127" t="s">
        <v>1158</v>
      </c>
      <c r="B144" s="144" t="s">
        <v>929</v>
      </c>
      <c r="C144" s="143" t="s">
        <v>572</v>
      </c>
      <c r="D144" s="141">
        <f>ROUND(0.27*D131,1)</f>
        <v>13.6</v>
      </c>
      <c r="E144" s="145">
        <v>18.4</v>
      </c>
      <c r="F144" s="141">
        <f>E144*D144</f>
        <v>250.23999999999998</v>
      </c>
    </row>
    <row r="145" spans="1:6" ht="14.25">
      <c r="A145" s="127"/>
      <c r="B145" s="144"/>
      <c r="C145" s="143"/>
      <c r="D145" s="141"/>
      <c r="E145" s="145"/>
      <c r="F145" s="141"/>
    </row>
    <row r="146" spans="1:6" ht="85.5">
      <c r="A146" s="127" t="s">
        <v>1159</v>
      </c>
      <c r="B146" s="144" t="s">
        <v>930</v>
      </c>
      <c r="C146" s="143" t="s">
        <v>572</v>
      </c>
      <c r="D146" s="141">
        <f>ROUND(0.4*D131,1)</f>
        <v>20.1</v>
      </c>
      <c r="E146" s="145">
        <v>17.8</v>
      </c>
      <c r="F146" s="141">
        <f>+D146*E146</f>
        <v>357.78000000000003</v>
      </c>
    </row>
    <row r="147" spans="1:6" ht="14.25">
      <c r="A147" s="127"/>
      <c r="B147" s="144"/>
      <c r="C147" s="143"/>
      <c r="D147" s="141"/>
      <c r="E147" s="145"/>
      <c r="F147" s="141"/>
    </row>
    <row r="148" spans="1:6" ht="15">
      <c r="A148" s="127"/>
      <c r="B148" s="142" t="s">
        <v>932</v>
      </c>
      <c r="C148" s="143"/>
      <c r="D148" s="141"/>
      <c r="E148" s="141"/>
      <c r="F148" s="146">
        <f>SUM(F137:F147)</f>
        <v>821.789</v>
      </c>
    </row>
    <row r="149" spans="1:6" ht="14.25">
      <c r="A149" s="127"/>
      <c r="B149" s="140"/>
      <c r="C149" s="143"/>
      <c r="D149" s="141"/>
      <c r="E149" s="141"/>
      <c r="F149" s="141"/>
    </row>
    <row r="150" spans="1:6" ht="15">
      <c r="A150" s="126" t="s">
        <v>1144</v>
      </c>
      <c r="B150" s="142" t="s">
        <v>915</v>
      </c>
      <c r="C150" s="143"/>
      <c r="D150" s="141"/>
      <c r="E150" s="141"/>
      <c r="F150" s="141"/>
    </row>
    <row r="151" spans="1:6" ht="15">
      <c r="A151" s="126"/>
      <c r="B151" s="142"/>
      <c r="C151" s="143"/>
      <c r="D151" s="141"/>
      <c r="E151" s="141"/>
      <c r="F151" s="141"/>
    </row>
    <row r="152" spans="1:6" ht="99.75">
      <c r="A152" s="127" t="s">
        <v>1160</v>
      </c>
      <c r="B152" s="144" t="s">
        <v>3</v>
      </c>
      <c r="C152" s="143" t="s">
        <v>1130</v>
      </c>
      <c r="D152" s="141">
        <v>50.3</v>
      </c>
      <c r="E152" s="145">
        <v>16.4</v>
      </c>
      <c r="F152" s="141">
        <f>+D152*E152</f>
        <v>824.9199999999998</v>
      </c>
    </row>
    <row r="153" spans="1:6" ht="14.25">
      <c r="A153" s="127"/>
      <c r="B153" s="144"/>
      <c r="C153" s="143"/>
      <c r="D153" s="141"/>
      <c r="E153" s="145"/>
      <c r="F153" s="141"/>
    </row>
    <row r="154" spans="1:6" ht="42.75">
      <c r="A154" s="127" t="s">
        <v>1161</v>
      </c>
      <c r="B154" s="144" t="s">
        <v>7</v>
      </c>
      <c r="C154" s="143" t="s">
        <v>224</v>
      </c>
      <c r="D154" s="141">
        <v>9</v>
      </c>
      <c r="E154" s="145">
        <v>41</v>
      </c>
      <c r="F154" s="141">
        <f>+D154*E154</f>
        <v>369</v>
      </c>
    </row>
    <row r="155" spans="1:6" ht="14.25">
      <c r="A155" s="127"/>
      <c r="B155" s="144"/>
      <c r="C155" s="143"/>
      <c r="D155" s="141"/>
      <c r="E155" s="145"/>
      <c r="F155" s="141"/>
    </row>
    <row r="156" spans="1:6" ht="85.5">
      <c r="A156" s="127" t="s">
        <v>1162</v>
      </c>
      <c r="B156" s="144" t="s">
        <v>8</v>
      </c>
      <c r="C156" s="143" t="s">
        <v>224</v>
      </c>
      <c r="D156" s="141">
        <v>8</v>
      </c>
      <c r="E156" s="145">
        <v>176.8</v>
      </c>
      <c r="F156" s="141">
        <f>+D156*E156</f>
        <v>1414.4</v>
      </c>
    </row>
    <row r="157" spans="1:6" ht="14.25">
      <c r="A157" s="127"/>
      <c r="B157" s="144"/>
      <c r="C157" s="143"/>
      <c r="D157" s="141"/>
      <c r="E157" s="145"/>
      <c r="F157" s="141"/>
    </row>
    <row r="158" spans="1:6" ht="42.75">
      <c r="A158" s="127" t="s">
        <v>1163</v>
      </c>
      <c r="B158" s="144" t="s">
        <v>9</v>
      </c>
      <c r="C158" s="143" t="s">
        <v>224</v>
      </c>
      <c r="D158" s="141">
        <v>17</v>
      </c>
      <c r="E158" s="145">
        <v>42</v>
      </c>
      <c r="F158" s="141">
        <f>+D158*E158</f>
        <v>714</v>
      </c>
    </row>
    <row r="159" spans="1:6" ht="14.25">
      <c r="A159" s="127"/>
      <c r="B159" s="140"/>
      <c r="C159" s="143"/>
      <c r="D159" s="141"/>
      <c r="E159" s="145"/>
      <c r="F159" s="141"/>
    </row>
    <row r="160" spans="1:6" ht="30">
      <c r="A160" s="127"/>
      <c r="B160" s="142" t="s">
        <v>940</v>
      </c>
      <c r="C160" s="143"/>
      <c r="D160" s="141"/>
      <c r="E160" s="141"/>
      <c r="F160" s="146">
        <f>SUM(F152:F159)</f>
        <v>3322.3199999999997</v>
      </c>
    </row>
    <row r="163" spans="1:2" ht="15.75">
      <c r="A163" s="107">
        <v>4</v>
      </c>
      <c r="B163" s="107" t="s">
        <v>13</v>
      </c>
    </row>
    <row r="165" spans="1:6" ht="15">
      <c r="A165" s="126" t="s">
        <v>1182</v>
      </c>
      <c r="B165" s="142" t="s">
        <v>913</v>
      </c>
      <c r="C165" s="263"/>
      <c r="D165" s="263"/>
      <c r="E165" s="263"/>
      <c r="F165" s="146">
        <f>+F173</f>
        <v>9.200000000000001</v>
      </c>
    </row>
    <row r="166" spans="1:6" ht="15">
      <c r="A166" s="126" t="s">
        <v>636</v>
      </c>
      <c r="B166" s="142" t="s">
        <v>914</v>
      </c>
      <c r="C166" s="263"/>
      <c r="D166" s="263"/>
      <c r="E166" s="263"/>
      <c r="F166" s="146">
        <f>+F188</f>
        <v>375.597</v>
      </c>
    </row>
    <row r="167" spans="1:6" ht="15">
      <c r="A167" s="126" t="s">
        <v>637</v>
      </c>
      <c r="B167" s="142" t="s">
        <v>915</v>
      </c>
      <c r="C167" s="263"/>
      <c r="D167" s="263"/>
      <c r="E167" s="263"/>
      <c r="F167" s="146">
        <f>+F200</f>
        <v>1365.6000000000001</v>
      </c>
    </row>
    <row r="168" spans="1:6" ht="15">
      <c r="A168" s="126"/>
      <c r="B168" s="142" t="s">
        <v>947</v>
      </c>
      <c r="C168" s="263"/>
      <c r="D168" s="263"/>
      <c r="E168" s="263"/>
      <c r="F168" s="146">
        <f>SUM(F165:F167)</f>
        <v>1750.3970000000002</v>
      </c>
    </row>
    <row r="169" spans="1:6" ht="15">
      <c r="A169" s="126" t="s">
        <v>1182</v>
      </c>
      <c r="B169" s="142" t="s">
        <v>1225</v>
      </c>
      <c r="C169" s="143"/>
      <c r="D169" s="141"/>
      <c r="E169" s="141"/>
      <c r="F169" s="141"/>
    </row>
    <row r="170" spans="1:6" ht="14.25">
      <c r="A170" s="127"/>
      <c r="B170" s="140"/>
      <c r="C170" s="143"/>
      <c r="D170" s="141"/>
      <c r="E170" s="141"/>
      <c r="F170" s="141"/>
    </row>
    <row r="171" spans="1:6" ht="28.5">
      <c r="A171" s="127" t="s">
        <v>1183</v>
      </c>
      <c r="B171" s="144" t="s">
        <v>916</v>
      </c>
      <c r="C171" s="143" t="s">
        <v>1130</v>
      </c>
      <c r="D171" s="141">
        <v>23</v>
      </c>
      <c r="E171" s="145">
        <v>0.4</v>
      </c>
      <c r="F171" s="141">
        <f>+D171*E171</f>
        <v>9.200000000000001</v>
      </c>
    </row>
    <row r="172" spans="1:6" ht="14.25">
      <c r="A172" s="127"/>
      <c r="B172" s="123"/>
      <c r="C172" s="143"/>
      <c r="D172" s="141"/>
      <c r="E172" s="145"/>
      <c r="F172" s="141"/>
    </row>
    <row r="173" spans="1:6" ht="15">
      <c r="A173" s="127"/>
      <c r="B173" s="142" t="s">
        <v>921</v>
      </c>
      <c r="C173" s="143"/>
      <c r="D173" s="141"/>
      <c r="E173" s="141"/>
      <c r="F173" s="146">
        <f>SUM(F171:F172)</f>
        <v>9.200000000000001</v>
      </c>
    </row>
    <row r="174" spans="1:6" ht="15">
      <c r="A174" s="127"/>
      <c r="B174" s="142"/>
      <c r="C174" s="143"/>
      <c r="D174" s="141"/>
      <c r="E174" s="141"/>
      <c r="F174" s="146"/>
    </row>
    <row r="175" spans="1:6" ht="15">
      <c r="A175" s="126" t="s">
        <v>636</v>
      </c>
      <c r="B175" s="142" t="s">
        <v>1245</v>
      </c>
      <c r="C175" s="143"/>
      <c r="D175" s="141"/>
      <c r="E175" s="141"/>
      <c r="F175" s="141"/>
    </row>
    <row r="176" spans="1:6" ht="14.25">
      <c r="A176" s="127"/>
      <c r="B176" s="140"/>
      <c r="C176" s="143"/>
      <c r="D176" s="141"/>
      <c r="E176" s="141"/>
      <c r="F176" s="141"/>
    </row>
    <row r="177" spans="1:6" ht="99.75">
      <c r="A177" s="127" t="s">
        <v>641</v>
      </c>
      <c r="B177" s="144" t="s">
        <v>0</v>
      </c>
      <c r="C177" s="143"/>
      <c r="D177" s="141"/>
      <c r="E177" s="145"/>
      <c r="F177" s="141"/>
    </row>
    <row r="178" spans="1:6" ht="16.5">
      <c r="A178" s="127"/>
      <c r="B178" s="144" t="s">
        <v>1</v>
      </c>
      <c r="C178" s="143" t="s">
        <v>572</v>
      </c>
      <c r="D178" s="141">
        <v>7.1</v>
      </c>
      <c r="E178" s="145">
        <v>4.75</v>
      </c>
      <c r="F178" s="141">
        <f>E178*D178</f>
        <v>33.725</v>
      </c>
    </row>
    <row r="179" spans="1:6" ht="14.25">
      <c r="A179" s="127"/>
      <c r="B179" s="144"/>
      <c r="C179" s="143"/>
      <c r="D179" s="141"/>
      <c r="E179" s="145"/>
      <c r="F179" s="141"/>
    </row>
    <row r="180" spans="1:6" ht="16.5">
      <c r="A180" s="127"/>
      <c r="B180" s="144" t="s">
        <v>2</v>
      </c>
      <c r="C180" s="143" t="s">
        <v>572</v>
      </c>
      <c r="D180" s="141">
        <v>10.6</v>
      </c>
      <c r="E180" s="145">
        <v>5.52</v>
      </c>
      <c r="F180" s="141">
        <f>E180*D180</f>
        <v>58.51199999999999</v>
      </c>
    </row>
    <row r="181" spans="1:6" ht="14.25">
      <c r="A181" s="127"/>
      <c r="B181" s="144"/>
      <c r="C181" s="143"/>
      <c r="D181" s="141"/>
      <c r="E181" s="145"/>
      <c r="F181" s="141"/>
    </row>
    <row r="182" spans="1:6" ht="28.5">
      <c r="A182" s="127" t="s">
        <v>642</v>
      </c>
      <c r="B182" s="144" t="s">
        <v>928</v>
      </c>
      <c r="C182" s="143" t="s">
        <v>570</v>
      </c>
      <c r="D182" s="141">
        <f>ROUND(0.6*D171,1)</f>
        <v>13.8</v>
      </c>
      <c r="E182" s="145">
        <v>0.4</v>
      </c>
      <c r="F182" s="141">
        <f>E182*D182</f>
        <v>5.5200000000000005</v>
      </c>
    </row>
    <row r="183" spans="1:6" ht="14.25">
      <c r="A183" s="127"/>
      <c r="B183" s="144"/>
      <c r="C183" s="143"/>
      <c r="D183" s="141"/>
      <c r="E183" s="145"/>
      <c r="F183" s="141"/>
    </row>
    <row r="184" spans="1:6" ht="71.25">
      <c r="A184" s="127" t="s">
        <v>643</v>
      </c>
      <c r="B184" s="144" t="s">
        <v>929</v>
      </c>
      <c r="C184" s="143" t="s">
        <v>572</v>
      </c>
      <c r="D184" s="141">
        <f>ROUND(0.27*D171,1)</f>
        <v>6.2</v>
      </c>
      <c r="E184" s="145">
        <v>18.4</v>
      </c>
      <c r="F184" s="141">
        <f>E184*D184</f>
        <v>114.08</v>
      </c>
    </row>
    <row r="185" spans="1:6" ht="14.25">
      <c r="A185" s="127"/>
      <c r="B185" s="144"/>
      <c r="C185" s="143"/>
      <c r="D185" s="141"/>
      <c r="E185" s="145"/>
      <c r="F185" s="141"/>
    </row>
    <row r="186" spans="1:6" ht="85.5">
      <c r="A186" s="127" t="s">
        <v>644</v>
      </c>
      <c r="B186" s="144" t="s">
        <v>930</v>
      </c>
      <c r="C186" s="143" t="s">
        <v>572</v>
      </c>
      <c r="D186" s="141">
        <f>ROUND(0.4*D171,1)</f>
        <v>9.2</v>
      </c>
      <c r="E186" s="145">
        <v>17.8</v>
      </c>
      <c r="F186" s="141">
        <f>+D186*E186</f>
        <v>163.76</v>
      </c>
    </row>
    <row r="187" spans="1:6" ht="14.25">
      <c r="A187" s="127"/>
      <c r="B187" s="144"/>
      <c r="C187" s="143"/>
      <c r="D187" s="141"/>
      <c r="E187" s="145"/>
      <c r="F187" s="141"/>
    </row>
    <row r="188" spans="1:6" ht="15">
      <c r="A188" s="127"/>
      <c r="B188" s="142" t="s">
        <v>932</v>
      </c>
      <c r="C188" s="143"/>
      <c r="D188" s="141"/>
      <c r="E188" s="141"/>
      <c r="F188" s="146">
        <f>SUM(F177:F187)</f>
        <v>375.597</v>
      </c>
    </row>
    <row r="189" spans="1:6" ht="14.25">
      <c r="A189" s="127"/>
      <c r="B189" s="140"/>
      <c r="C189" s="143"/>
      <c r="D189" s="141"/>
      <c r="E189" s="141"/>
      <c r="F189" s="141"/>
    </row>
    <row r="190" spans="1:6" ht="15">
      <c r="A190" s="126" t="s">
        <v>637</v>
      </c>
      <c r="B190" s="142" t="s">
        <v>915</v>
      </c>
      <c r="C190" s="143"/>
      <c r="D190" s="141"/>
      <c r="E190" s="141"/>
      <c r="F190" s="141"/>
    </row>
    <row r="191" spans="1:6" ht="15">
      <c r="A191" s="126"/>
      <c r="B191" s="142"/>
      <c r="C191" s="143"/>
      <c r="D191" s="141"/>
      <c r="E191" s="141"/>
      <c r="F191" s="141"/>
    </row>
    <row r="192" spans="1:6" ht="99.75">
      <c r="A192" s="127" t="s">
        <v>645</v>
      </c>
      <c r="B192" s="144" t="s">
        <v>3</v>
      </c>
      <c r="C192" s="143" t="s">
        <v>1130</v>
      </c>
      <c r="D192" s="141">
        <v>23</v>
      </c>
      <c r="E192" s="145">
        <v>16.4</v>
      </c>
      <c r="F192" s="141">
        <f>+D192*E192</f>
        <v>377.2</v>
      </c>
    </row>
    <row r="193" spans="1:6" ht="14.25">
      <c r="A193" s="127"/>
      <c r="B193" s="144"/>
      <c r="C193" s="143"/>
      <c r="D193" s="141"/>
      <c r="E193" s="145"/>
      <c r="F193" s="141"/>
    </row>
    <row r="194" spans="1:6" ht="42.75">
      <c r="A194" s="127" t="s">
        <v>646</v>
      </c>
      <c r="B194" s="144" t="s">
        <v>7</v>
      </c>
      <c r="C194" s="143" t="s">
        <v>224</v>
      </c>
      <c r="D194" s="141">
        <v>4</v>
      </c>
      <c r="E194" s="145">
        <v>41</v>
      </c>
      <c r="F194" s="141">
        <f>+D194*E194</f>
        <v>164</v>
      </c>
    </row>
    <row r="195" spans="1:6" ht="14.25">
      <c r="A195" s="127"/>
      <c r="B195" s="144"/>
      <c r="C195" s="143"/>
      <c r="D195" s="141"/>
      <c r="E195" s="145"/>
      <c r="F195" s="141"/>
    </row>
    <row r="196" spans="1:6" ht="85.5">
      <c r="A196" s="127" t="s">
        <v>647</v>
      </c>
      <c r="B196" s="144" t="s">
        <v>8</v>
      </c>
      <c r="C196" s="143" t="s">
        <v>224</v>
      </c>
      <c r="D196" s="141">
        <v>3</v>
      </c>
      <c r="E196" s="145">
        <v>176.8</v>
      </c>
      <c r="F196" s="141">
        <f>+D196*E196</f>
        <v>530.4000000000001</v>
      </c>
    </row>
    <row r="197" spans="1:6" ht="14.25">
      <c r="A197" s="127"/>
      <c r="B197" s="144"/>
      <c r="C197" s="143"/>
      <c r="D197" s="141"/>
      <c r="E197" s="145"/>
      <c r="F197" s="141"/>
    </row>
    <row r="198" spans="1:6" ht="42.75">
      <c r="A198" s="127" t="s">
        <v>648</v>
      </c>
      <c r="B198" s="144" t="s">
        <v>9</v>
      </c>
      <c r="C198" s="143" t="s">
        <v>224</v>
      </c>
      <c r="D198" s="141">
        <v>7</v>
      </c>
      <c r="E198" s="145">
        <v>42</v>
      </c>
      <c r="F198" s="141">
        <f>+D198*E198</f>
        <v>294</v>
      </c>
    </row>
    <row r="199" spans="1:6" ht="14.25">
      <c r="A199" s="127"/>
      <c r="B199" s="140"/>
      <c r="C199" s="143"/>
      <c r="D199" s="141"/>
      <c r="E199" s="145"/>
      <c r="F199" s="141"/>
    </row>
    <row r="200" spans="1:6" ht="30">
      <c r="A200" s="127"/>
      <c r="B200" s="142" t="s">
        <v>940</v>
      </c>
      <c r="C200" s="143"/>
      <c r="D200" s="141"/>
      <c r="E200" s="141"/>
      <c r="F200" s="146">
        <f>SUM(F192:F199)</f>
        <v>1365.6000000000001</v>
      </c>
    </row>
    <row r="203" spans="1:2" ht="15.75">
      <c r="A203" s="107">
        <v>5</v>
      </c>
      <c r="B203" s="107" t="s">
        <v>846</v>
      </c>
    </row>
    <row r="205" spans="1:6" ht="15">
      <c r="A205" s="126" t="s">
        <v>660</v>
      </c>
      <c r="B205" s="142" t="s">
        <v>913</v>
      </c>
      <c r="C205" s="263"/>
      <c r="D205" s="263"/>
      <c r="E205" s="263"/>
      <c r="F205" s="146">
        <f>+F213</f>
        <v>14.200000000000001</v>
      </c>
    </row>
    <row r="206" spans="1:6" ht="15">
      <c r="A206" s="126" t="s">
        <v>661</v>
      </c>
      <c r="B206" s="142" t="s">
        <v>914</v>
      </c>
      <c r="C206" s="263"/>
      <c r="D206" s="263"/>
      <c r="E206" s="263"/>
      <c r="F206" s="146">
        <f>+F228</f>
        <v>580.698</v>
      </c>
    </row>
    <row r="207" spans="1:6" ht="15">
      <c r="A207" s="126" t="s">
        <v>662</v>
      </c>
      <c r="B207" s="142" t="s">
        <v>915</v>
      </c>
      <c r="C207" s="263"/>
      <c r="D207" s="263"/>
      <c r="E207" s="263"/>
      <c r="F207" s="146">
        <f>+F240</f>
        <v>2258.2</v>
      </c>
    </row>
    <row r="208" spans="1:6" ht="15">
      <c r="A208" s="126"/>
      <c r="B208" s="142" t="s">
        <v>1055</v>
      </c>
      <c r="C208" s="263"/>
      <c r="D208" s="263"/>
      <c r="E208" s="263"/>
      <c r="F208" s="146">
        <f>SUM(F205:F207)</f>
        <v>2853.098</v>
      </c>
    </row>
    <row r="209" spans="1:6" ht="15">
      <c r="A209" s="126" t="s">
        <v>660</v>
      </c>
      <c r="B209" s="142" t="s">
        <v>1225</v>
      </c>
      <c r="C209" s="143"/>
      <c r="D209" s="141"/>
      <c r="E209" s="141"/>
      <c r="F209" s="141"/>
    </row>
    <row r="210" spans="1:6" ht="14.25">
      <c r="A210" s="127"/>
      <c r="B210" s="140"/>
      <c r="C210" s="143"/>
      <c r="D210" s="141"/>
      <c r="E210" s="141"/>
      <c r="F210" s="141"/>
    </row>
    <row r="211" spans="1:6" ht="28.5">
      <c r="A211" s="127" t="s">
        <v>666</v>
      </c>
      <c r="B211" s="144" t="s">
        <v>916</v>
      </c>
      <c r="C211" s="143" t="s">
        <v>1130</v>
      </c>
      <c r="D211" s="141">
        <v>35.5</v>
      </c>
      <c r="E211" s="145">
        <v>0.4</v>
      </c>
      <c r="F211" s="141">
        <f>+D211*E211</f>
        <v>14.200000000000001</v>
      </c>
    </row>
    <row r="212" spans="1:6" ht="14.25">
      <c r="A212" s="127"/>
      <c r="B212" s="123"/>
      <c r="C212" s="143"/>
      <c r="D212" s="141"/>
      <c r="E212" s="145"/>
      <c r="F212" s="141"/>
    </row>
    <row r="213" spans="1:6" ht="15">
      <c r="A213" s="127"/>
      <c r="B213" s="142" t="s">
        <v>921</v>
      </c>
      <c r="C213" s="143"/>
      <c r="D213" s="141"/>
      <c r="E213" s="141"/>
      <c r="F213" s="146">
        <f>SUM(F211:F212)</f>
        <v>14.200000000000001</v>
      </c>
    </row>
    <row r="214" spans="1:6" ht="15">
      <c r="A214" s="127"/>
      <c r="B214" s="142"/>
      <c r="C214" s="143"/>
      <c r="D214" s="141"/>
      <c r="E214" s="141"/>
      <c r="F214" s="146"/>
    </row>
    <row r="215" spans="1:6" ht="15">
      <c r="A215" s="126" t="s">
        <v>661</v>
      </c>
      <c r="B215" s="142" t="s">
        <v>1245</v>
      </c>
      <c r="C215" s="143"/>
      <c r="D215" s="141"/>
      <c r="E215" s="141"/>
      <c r="F215" s="141"/>
    </row>
    <row r="216" spans="1:6" ht="14.25">
      <c r="A216" s="127"/>
      <c r="B216" s="140"/>
      <c r="C216" s="143"/>
      <c r="D216" s="141"/>
      <c r="E216" s="141"/>
      <c r="F216" s="141"/>
    </row>
    <row r="217" spans="1:6" ht="99.75">
      <c r="A217" s="127" t="s">
        <v>675</v>
      </c>
      <c r="B217" s="144" t="s">
        <v>0</v>
      </c>
      <c r="C217" s="143"/>
      <c r="D217" s="141"/>
      <c r="E217" s="145"/>
      <c r="F217" s="141"/>
    </row>
    <row r="218" spans="1:6" ht="16.5">
      <c r="A218" s="127"/>
      <c r="B218" s="144" t="s">
        <v>1</v>
      </c>
      <c r="C218" s="143" t="s">
        <v>572</v>
      </c>
      <c r="D218" s="141">
        <v>11</v>
      </c>
      <c r="E218" s="145">
        <v>4.75</v>
      </c>
      <c r="F218" s="141">
        <f>E218*D218</f>
        <v>52.25</v>
      </c>
    </row>
    <row r="219" spans="1:6" ht="14.25">
      <c r="A219" s="127"/>
      <c r="B219" s="144"/>
      <c r="C219" s="143"/>
      <c r="D219" s="141"/>
      <c r="E219" s="145"/>
      <c r="F219" s="141"/>
    </row>
    <row r="220" spans="1:6" ht="16.5">
      <c r="A220" s="127"/>
      <c r="B220" s="144" t="s">
        <v>2</v>
      </c>
      <c r="C220" s="143" t="s">
        <v>572</v>
      </c>
      <c r="D220" s="141">
        <v>16.4</v>
      </c>
      <c r="E220" s="145">
        <v>5.52</v>
      </c>
      <c r="F220" s="141">
        <f>E220*D220</f>
        <v>90.52799999999999</v>
      </c>
    </row>
    <row r="221" spans="1:6" ht="14.25">
      <c r="A221" s="127"/>
      <c r="B221" s="144"/>
      <c r="C221" s="143"/>
      <c r="D221" s="141"/>
      <c r="E221" s="145"/>
      <c r="F221" s="141"/>
    </row>
    <row r="222" spans="1:6" ht="28.5">
      <c r="A222" s="127" t="s">
        <v>676</v>
      </c>
      <c r="B222" s="144" t="s">
        <v>928</v>
      </c>
      <c r="C222" s="143" t="s">
        <v>570</v>
      </c>
      <c r="D222" s="141">
        <f>ROUND(0.6*D211,1)</f>
        <v>21.3</v>
      </c>
      <c r="E222" s="145">
        <v>0.4</v>
      </c>
      <c r="F222" s="141">
        <f>E222*D222</f>
        <v>8.520000000000001</v>
      </c>
    </row>
    <row r="223" spans="1:6" ht="14.25">
      <c r="A223" s="127"/>
      <c r="B223" s="144"/>
      <c r="C223" s="143"/>
      <c r="D223" s="141"/>
      <c r="E223" s="145"/>
      <c r="F223" s="141"/>
    </row>
    <row r="224" spans="1:6" ht="71.25">
      <c r="A224" s="127" t="s">
        <v>677</v>
      </c>
      <c r="B224" s="144" t="s">
        <v>929</v>
      </c>
      <c r="C224" s="143" t="s">
        <v>572</v>
      </c>
      <c r="D224" s="141">
        <f>ROUND(0.27*D211,1)</f>
        <v>9.6</v>
      </c>
      <c r="E224" s="145">
        <v>18.4</v>
      </c>
      <c r="F224" s="141">
        <f>E224*D224</f>
        <v>176.64</v>
      </c>
    </row>
    <row r="225" spans="1:6" ht="14.25">
      <c r="A225" s="127"/>
      <c r="B225" s="144"/>
      <c r="C225" s="143"/>
      <c r="D225" s="141"/>
      <c r="E225" s="145"/>
      <c r="F225" s="141"/>
    </row>
    <row r="226" spans="1:6" ht="85.5">
      <c r="A226" s="127" t="s">
        <v>678</v>
      </c>
      <c r="B226" s="144" t="s">
        <v>930</v>
      </c>
      <c r="C226" s="143" t="s">
        <v>572</v>
      </c>
      <c r="D226" s="141">
        <f>ROUND(0.4*D211,1)</f>
        <v>14.2</v>
      </c>
      <c r="E226" s="145">
        <v>17.8</v>
      </c>
      <c r="F226" s="141">
        <f>+D226*E226</f>
        <v>252.76</v>
      </c>
    </row>
    <row r="227" spans="1:6" ht="14.25">
      <c r="A227" s="127"/>
      <c r="B227" s="144"/>
      <c r="C227" s="143"/>
      <c r="D227" s="141"/>
      <c r="E227" s="145"/>
      <c r="F227" s="141"/>
    </row>
    <row r="228" spans="1:6" ht="15">
      <c r="A228" s="127"/>
      <c r="B228" s="142" t="s">
        <v>932</v>
      </c>
      <c r="C228" s="143"/>
      <c r="D228" s="141"/>
      <c r="E228" s="141"/>
      <c r="F228" s="146">
        <f>SUM(F217:F227)</f>
        <v>580.698</v>
      </c>
    </row>
    <row r="229" spans="1:6" ht="14.25">
      <c r="A229" s="127"/>
      <c r="B229" s="140"/>
      <c r="C229" s="143"/>
      <c r="D229" s="141"/>
      <c r="E229" s="141"/>
      <c r="F229" s="141"/>
    </row>
    <row r="230" spans="1:6" ht="15">
      <c r="A230" s="126" t="s">
        <v>662</v>
      </c>
      <c r="B230" s="142" t="s">
        <v>915</v>
      </c>
      <c r="C230" s="143"/>
      <c r="D230" s="141"/>
      <c r="E230" s="141"/>
      <c r="F230" s="141"/>
    </row>
    <row r="231" spans="1:6" ht="15">
      <c r="A231" s="126"/>
      <c r="B231" s="142"/>
      <c r="C231" s="143"/>
      <c r="D231" s="141"/>
      <c r="E231" s="141"/>
      <c r="F231" s="141"/>
    </row>
    <row r="232" spans="1:6" ht="99.75">
      <c r="A232" s="127" t="s">
        <v>680</v>
      </c>
      <c r="B232" s="144" t="s">
        <v>3</v>
      </c>
      <c r="C232" s="143" t="s">
        <v>1130</v>
      </c>
      <c r="D232" s="141">
        <v>35.5</v>
      </c>
      <c r="E232" s="145">
        <v>16.4</v>
      </c>
      <c r="F232" s="141">
        <f>+D232*E232</f>
        <v>582.1999999999999</v>
      </c>
    </row>
    <row r="233" spans="1:6" ht="14.25">
      <c r="A233" s="127"/>
      <c r="B233" s="144"/>
      <c r="C233" s="143"/>
      <c r="D233" s="141"/>
      <c r="E233" s="145"/>
      <c r="F233" s="141"/>
    </row>
    <row r="234" spans="1:6" ht="42.75">
      <c r="A234" s="127" t="s">
        <v>681</v>
      </c>
      <c r="B234" s="144" t="s">
        <v>7</v>
      </c>
      <c r="C234" s="143" t="s">
        <v>224</v>
      </c>
      <c r="D234" s="141">
        <v>6</v>
      </c>
      <c r="E234" s="145">
        <v>41</v>
      </c>
      <c r="F234" s="141">
        <f>+D234*E234</f>
        <v>246</v>
      </c>
    </row>
    <row r="235" spans="1:6" ht="14.25">
      <c r="A235" s="127"/>
      <c r="B235" s="144"/>
      <c r="C235" s="143"/>
      <c r="D235" s="141"/>
      <c r="E235" s="145"/>
      <c r="F235" s="141"/>
    </row>
    <row r="236" spans="1:6" ht="85.5">
      <c r="A236" s="127" t="s">
        <v>682</v>
      </c>
      <c r="B236" s="144" t="s">
        <v>8</v>
      </c>
      <c r="C236" s="143" t="s">
        <v>224</v>
      </c>
      <c r="D236" s="141">
        <v>5</v>
      </c>
      <c r="E236" s="145">
        <v>176.8</v>
      </c>
      <c r="F236" s="141">
        <f>+D236*E236</f>
        <v>884</v>
      </c>
    </row>
    <row r="237" spans="1:6" ht="14.25">
      <c r="A237" s="127"/>
      <c r="B237" s="144"/>
      <c r="C237" s="143"/>
      <c r="D237" s="141"/>
      <c r="E237" s="145"/>
      <c r="F237" s="141"/>
    </row>
    <row r="238" spans="1:6" ht="42.75">
      <c r="A238" s="127" t="s">
        <v>683</v>
      </c>
      <c r="B238" s="144" t="s">
        <v>9</v>
      </c>
      <c r="C238" s="143" t="s">
        <v>224</v>
      </c>
      <c r="D238" s="141">
        <v>13</v>
      </c>
      <c r="E238" s="145">
        <v>42</v>
      </c>
      <c r="F238" s="141">
        <f>+D238*E238</f>
        <v>546</v>
      </c>
    </row>
    <row r="239" spans="1:6" ht="14.25">
      <c r="A239" s="127"/>
      <c r="B239" s="140"/>
      <c r="C239" s="143"/>
      <c r="D239" s="141"/>
      <c r="E239" s="145"/>
      <c r="F239" s="141"/>
    </row>
    <row r="240" spans="1:6" ht="30">
      <c r="A240" s="127"/>
      <c r="B240" s="142" t="s">
        <v>940</v>
      </c>
      <c r="C240" s="143"/>
      <c r="D240" s="141"/>
      <c r="E240" s="141"/>
      <c r="F240" s="146">
        <f>SUM(F232:F239)</f>
        <v>2258.2</v>
      </c>
    </row>
    <row r="243" spans="1:2" ht="15.75">
      <c r="A243" s="107">
        <v>6</v>
      </c>
      <c r="B243" s="107" t="s">
        <v>847</v>
      </c>
    </row>
    <row r="245" spans="1:6" ht="15">
      <c r="A245" s="126" t="s">
        <v>713</v>
      </c>
      <c r="B245" s="142" t="s">
        <v>913</v>
      </c>
      <c r="C245" s="263"/>
      <c r="D245" s="263"/>
      <c r="E245" s="263"/>
      <c r="F245" s="146">
        <f>+F253</f>
        <v>12</v>
      </c>
    </row>
    <row r="246" spans="1:6" ht="15">
      <c r="A246" s="126" t="s">
        <v>714</v>
      </c>
      <c r="B246" s="142" t="s">
        <v>914</v>
      </c>
      <c r="C246" s="263"/>
      <c r="D246" s="263"/>
      <c r="E246" s="263"/>
      <c r="F246" s="146">
        <f>+F268</f>
        <v>489.716</v>
      </c>
    </row>
    <row r="247" spans="1:6" ht="15">
      <c r="A247" s="126" t="s">
        <v>715</v>
      </c>
      <c r="B247" s="142" t="s">
        <v>915</v>
      </c>
      <c r="C247" s="263"/>
      <c r="D247" s="263"/>
      <c r="E247" s="263"/>
      <c r="F247" s="146">
        <f>+F280</f>
        <v>1208.8</v>
      </c>
    </row>
    <row r="248" spans="1:6" ht="15">
      <c r="A248" s="126"/>
      <c r="B248" s="142" t="s">
        <v>947</v>
      </c>
      <c r="C248" s="263"/>
      <c r="D248" s="263"/>
      <c r="E248" s="263"/>
      <c r="F248" s="146">
        <f>SUM(F245:F247)</f>
        <v>1710.516</v>
      </c>
    </row>
    <row r="249" spans="1:6" ht="15">
      <c r="A249" s="126" t="s">
        <v>713</v>
      </c>
      <c r="B249" s="142" t="s">
        <v>1225</v>
      </c>
      <c r="C249" s="143"/>
      <c r="D249" s="141"/>
      <c r="E249" s="141"/>
      <c r="F249" s="141"/>
    </row>
    <row r="250" spans="1:6" ht="14.25">
      <c r="A250" s="127"/>
      <c r="B250" s="140"/>
      <c r="C250" s="143"/>
      <c r="D250" s="141"/>
      <c r="E250" s="141"/>
      <c r="F250" s="141"/>
    </row>
    <row r="251" spans="1:6" ht="28.5">
      <c r="A251" s="127" t="s">
        <v>725</v>
      </c>
      <c r="B251" s="144" t="s">
        <v>916</v>
      </c>
      <c r="C251" s="143" t="s">
        <v>1130</v>
      </c>
      <c r="D251" s="141">
        <v>30</v>
      </c>
      <c r="E251" s="145">
        <v>0.4</v>
      </c>
      <c r="F251" s="141">
        <f>+D251*E251</f>
        <v>12</v>
      </c>
    </row>
    <row r="252" spans="1:6" ht="14.25">
      <c r="A252" s="127"/>
      <c r="B252" s="123"/>
      <c r="C252" s="143"/>
      <c r="D252" s="141"/>
      <c r="E252" s="145"/>
      <c r="F252" s="141"/>
    </row>
    <row r="253" spans="1:6" ht="15">
      <c r="A253" s="127"/>
      <c r="B253" s="142" t="s">
        <v>921</v>
      </c>
      <c r="C253" s="143"/>
      <c r="D253" s="141"/>
      <c r="E253" s="141"/>
      <c r="F253" s="146">
        <f>SUM(F251:F252)</f>
        <v>12</v>
      </c>
    </row>
    <row r="254" spans="1:6" ht="15">
      <c r="A254" s="127"/>
      <c r="B254" s="142"/>
      <c r="C254" s="143"/>
      <c r="D254" s="141"/>
      <c r="E254" s="141"/>
      <c r="F254" s="146"/>
    </row>
    <row r="255" spans="1:6" ht="15">
      <c r="A255" s="126" t="s">
        <v>714</v>
      </c>
      <c r="B255" s="142" t="s">
        <v>1245</v>
      </c>
      <c r="C255" s="143"/>
      <c r="D255" s="141"/>
      <c r="E255" s="141"/>
      <c r="F255" s="141"/>
    </row>
    <row r="256" spans="1:6" ht="14.25">
      <c r="A256" s="127"/>
      <c r="B256" s="140"/>
      <c r="C256" s="143"/>
      <c r="D256" s="141"/>
      <c r="E256" s="141"/>
      <c r="F256" s="141"/>
    </row>
    <row r="257" spans="1:6" ht="99.75">
      <c r="A257" s="127" t="s">
        <v>734</v>
      </c>
      <c r="B257" s="144" t="s">
        <v>0</v>
      </c>
      <c r="C257" s="143"/>
      <c r="D257" s="141"/>
      <c r="E257" s="145"/>
      <c r="F257" s="141"/>
    </row>
    <row r="258" spans="1:6" ht="16.5">
      <c r="A258" s="127"/>
      <c r="B258" s="144" t="s">
        <v>1</v>
      </c>
      <c r="C258" s="143" t="s">
        <v>572</v>
      </c>
      <c r="D258" s="141">
        <v>9.2</v>
      </c>
      <c r="E258" s="145">
        <v>4.75</v>
      </c>
      <c r="F258" s="141">
        <f>E258*D258</f>
        <v>43.699999999999996</v>
      </c>
    </row>
    <row r="259" spans="1:6" ht="14.25">
      <c r="A259" s="127"/>
      <c r="B259" s="144"/>
      <c r="C259" s="143"/>
      <c r="D259" s="141"/>
      <c r="E259" s="145"/>
      <c r="F259" s="141"/>
    </row>
    <row r="260" spans="1:6" ht="16.5">
      <c r="A260" s="127"/>
      <c r="B260" s="144" t="s">
        <v>2</v>
      </c>
      <c r="C260" s="143" t="s">
        <v>572</v>
      </c>
      <c r="D260" s="141">
        <v>13.8</v>
      </c>
      <c r="E260" s="145">
        <v>5.52</v>
      </c>
      <c r="F260" s="141">
        <f>E260*D260</f>
        <v>76.176</v>
      </c>
    </row>
    <row r="261" spans="1:6" ht="14.25">
      <c r="A261" s="127"/>
      <c r="B261" s="144"/>
      <c r="C261" s="143"/>
      <c r="D261" s="141"/>
      <c r="E261" s="145"/>
      <c r="F261" s="141"/>
    </row>
    <row r="262" spans="1:6" ht="28.5">
      <c r="A262" s="127" t="s">
        <v>735</v>
      </c>
      <c r="B262" s="144" t="s">
        <v>928</v>
      </c>
      <c r="C262" s="143" t="s">
        <v>570</v>
      </c>
      <c r="D262" s="141">
        <f>ROUND(0.6*D251,1)</f>
        <v>18</v>
      </c>
      <c r="E262" s="145">
        <v>0.4</v>
      </c>
      <c r="F262" s="141">
        <f>E262*D262</f>
        <v>7.2</v>
      </c>
    </row>
    <row r="263" spans="1:6" ht="14.25">
      <c r="A263" s="127"/>
      <c r="B263" s="144"/>
      <c r="C263" s="143"/>
      <c r="D263" s="141"/>
      <c r="E263" s="145"/>
      <c r="F263" s="141"/>
    </row>
    <row r="264" spans="1:6" ht="71.25">
      <c r="A264" s="127" t="s">
        <v>736</v>
      </c>
      <c r="B264" s="144" t="s">
        <v>929</v>
      </c>
      <c r="C264" s="143" t="s">
        <v>572</v>
      </c>
      <c r="D264" s="141">
        <f>ROUND(0.27*D251,1)</f>
        <v>8.1</v>
      </c>
      <c r="E264" s="145">
        <v>18.4</v>
      </c>
      <c r="F264" s="141">
        <f>E264*D264</f>
        <v>149.04</v>
      </c>
    </row>
    <row r="265" spans="1:6" ht="14.25">
      <c r="A265" s="127"/>
      <c r="B265" s="144"/>
      <c r="C265" s="143"/>
      <c r="D265" s="141"/>
      <c r="E265" s="145"/>
      <c r="F265" s="141"/>
    </row>
    <row r="266" spans="1:6" ht="85.5">
      <c r="A266" s="127" t="s">
        <v>737</v>
      </c>
      <c r="B266" s="144" t="s">
        <v>930</v>
      </c>
      <c r="C266" s="143" t="s">
        <v>572</v>
      </c>
      <c r="D266" s="141">
        <f>ROUND(0.4*D251,1)</f>
        <v>12</v>
      </c>
      <c r="E266" s="145">
        <v>17.8</v>
      </c>
      <c r="F266" s="141">
        <f>+D266*E266</f>
        <v>213.60000000000002</v>
      </c>
    </row>
    <row r="267" spans="1:6" ht="14.25">
      <c r="A267" s="127"/>
      <c r="B267" s="144"/>
      <c r="C267" s="143"/>
      <c r="D267" s="141"/>
      <c r="E267" s="145"/>
      <c r="F267" s="141"/>
    </row>
    <row r="268" spans="1:6" ht="15">
      <c r="A268" s="127"/>
      <c r="B268" s="142" t="s">
        <v>932</v>
      </c>
      <c r="C268" s="143"/>
      <c r="D268" s="141"/>
      <c r="E268" s="141"/>
      <c r="F268" s="146">
        <f>SUM(F257:F267)</f>
        <v>489.716</v>
      </c>
    </row>
    <row r="269" spans="1:6" ht="14.25">
      <c r="A269" s="127"/>
      <c r="B269" s="140"/>
      <c r="C269" s="143"/>
      <c r="D269" s="141"/>
      <c r="E269" s="141"/>
      <c r="F269" s="141"/>
    </row>
    <row r="270" spans="1:6" ht="15">
      <c r="A270" s="126" t="s">
        <v>715</v>
      </c>
      <c r="B270" s="142" t="s">
        <v>915</v>
      </c>
      <c r="C270" s="143"/>
      <c r="D270" s="141"/>
      <c r="E270" s="141"/>
      <c r="F270" s="141"/>
    </row>
    <row r="271" spans="1:6" ht="15">
      <c r="A271" s="126"/>
      <c r="B271" s="142"/>
      <c r="C271" s="143"/>
      <c r="D271" s="141"/>
      <c r="E271" s="141"/>
      <c r="F271" s="141"/>
    </row>
    <row r="272" spans="1:6" ht="99.75">
      <c r="A272" s="127" t="s">
        <v>739</v>
      </c>
      <c r="B272" s="144" t="s">
        <v>3</v>
      </c>
      <c r="C272" s="143" t="s">
        <v>1130</v>
      </c>
      <c r="D272" s="141">
        <v>30</v>
      </c>
      <c r="E272" s="145">
        <v>16.4</v>
      </c>
      <c r="F272" s="141">
        <f>+D272*E272</f>
        <v>491.99999999999994</v>
      </c>
    </row>
    <row r="273" spans="1:6" ht="14.25">
      <c r="A273" s="127"/>
      <c r="B273" s="144"/>
      <c r="C273" s="143"/>
      <c r="D273" s="141"/>
      <c r="E273" s="145"/>
      <c r="F273" s="141"/>
    </row>
    <row r="274" spans="1:6" ht="42.75">
      <c r="A274" s="127" t="s">
        <v>740</v>
      </c>
      <c r="B274" s="144" t="s">
        <v>7</v>
      </c>
      <c r="C274" s="143" t="s">
        <v>224</v>
      </c>
      <c r="D274" s="141">
        <v>6</v>
      </c>
      <c r="E274" s="145">
        <v>41</v>
      </c>
      <c r="F274" s="141">
        <f>+D274*E274</f>
        <v>246</v>
      </c>
    </row>
    <row r="275" spans="1:6" ht="14.25">
      <c r="A275" s="127"/>
      <c r="B275" s="144"/>
      <c r="C275" s="143"/>
      <c r="D275" s="141"/>
      <c r="E275" s="145"/>
      <c r="F275" s="141"/>
    </row>
    <row r="276" spans="1:6" ht="85.5">
      <c r="A276" s="127" t="s">
        <v>741</v>
      </c>
      <c r="B276" s="144" t="s">
        <v>8</v>
      </c>
      <c r="C276" s="143" t="s">
        <v>224</v>
      </c>
      <c r="D276" s="141">
        <v>1</v>
      </c>
      <c r="E276" s="145">
        <v>176.8</v>
      </c>
      <c r="F276" s="141">
        <f>+D276*E276</f>
        <v>176.8</v>
      </c>
    </row>
    <row r="277" spans="1:6" ht="14.25">
      <c r="A277" s="127"/>
      <c r="B277" s="144"/>
      <c r="C277" s="143"/>
      <c r="D277" s="141"/>
      <c r="E277" s="145"/>
      <c r="F277" s="141"/>
    </row>
    <row r="278" spans="1:6" ht="42.75">
      <c r="A278" s="127" t="s">
        <v>742</v>
      </c>
      <c r="B278" s="144" t="s">
        <v>9</v>
      </c>
      <c r="C278" s="143" t="s">
        <v>224</v>
      </c>
      <c r="D278" s="141">
        <v>7</v>
      </c>
      <c r="E278" s="145">
        <v>42</v>
      </c>
      <c r="F278" s="141">
        <f>+D278*E278</f>
        <v>294</v>
      </c>
    </row>
    <row r="279" spans="1:6" ht="14.25">
      <c r="A279" s="127"/>
      <c r="B279" s="140"/>
      <c r="C279" s="143"/>
      <c r="D279" s="141"/>
      <c r="E279" s="145"/>
      <c r="F279" s="141"/>
    </row>
    <row r="280" spans="1:6" ht="30">
      <c r="A280" s="127"/>
      <c r="B280" s="142" t="s">
        <v>940</v>
      </c>
      <c r="C280" s="143"/>
      <c r="D280" s="141"/>
      <c r="E280" s="141"/>
      <c r="F280" s="146">
        <f>SUM(F272:F279)</f>
        <v>1208.8</v>
      </c>
    </row>
    <row r="283" spans="1:2" ht="15.75">
      <c r="A283" s="107">
        <v>7</v>
      </c>
      <c r="B283" s="107" t="s">
        <v>848</v>
      </c>
    </row>
    <row r="285" spans="1:6" ht="15">
      <c r="A285" s="126" t="s">
        <v>771</v>
      </c>
      <c r="B285" s="142" t="s">
        <v>913</v>
      </c>
      <c r="C285" s="263"/>
      <c r="D285" s="263"/>
      <c r="E285" s="263"/>
      <c r="F285" s="146">
        <f>+F293</f>
        <v>5.48</v>
      </c>
    </row>
    <row r="286" spans="1:6" ht="15">
      <c r="A286" s="126" t="s">
        <v>772</v>
      </c>
      <c r="B286" s="142" t="s">
        <v>914</v>
      </c>
      <c r="C286" s="263"/>
      <c r="D286" s="263"/>
      <c r="E286" s="263"/>
      <c r="F286" s="146">
        <f>+F308</f>
        <v>223.986</v>
      </c>
    </row>
    <row r="287" spans="1:6" ht="15">
      <c r="A287" s="126" t="s">
        <v>773</v>
      </c>
      <c r="B287" s="142" t="s">
        <v>915</v>
      </c>
      <c r="C287" s="263"/>
      <c r="D287" s="263"/>
      <c r="E287" s="263"/>
      <c r="F287" s="146">
        <f>+F318</f>
        <v>390.67999999999995</v>
      </c>
    </row>
    <row r="288" spans="1:6" ht="15">
      <c r="A288" s="126"/>
      <c r="B288" s="142" t="s">
        <v>947</v>
      </c>
      <c r="C288" s="263"/>
      <c r="D288" s="263"/>
      <c r="E288" s="263"/>
      <c r="F288" s="146">
        <f>SUM(F285:F287)</f>
        <v>620.146</v>
      </c>
    </row>
    <row r="289" spans="1:6" ht="15">
      <c r="A289" s="126" t="s">
        <v>771</v>
      </c>
      <c r="B289" s="142" t="s">
        <v>1225</v>
      </c>
      <c r="C289" s="143"/>
      <c r="D289" s="141"/>
      <c r="E289" s="141"/>
      <c r="F289" s="141"/>
    </row>
    <row r="290" spans="1:6" ht="14.25">
      <c r="A290" s="127"/>
      <c r="B290" s="140"/>
      <c r="C290" s="143"/>
      <c r="D290" s="141"/>
      <c r="E290" s="141"/>
      <c r="F290" s="141"/>
    </row>
    <row r="291" spans="1:6" ht="28.5">
      <c r="A291" s="127" t="s">
        <v>776</v>
      </c>
      <c r="B291" s="144" t="s">
        <v>916</v>
      </c>
      <c r="C291" s="143" t="s">
        <v>1130</v>
      </c>
      <c r="D291" s="141">
        <v>13.7</v>
      </c>
      <c r="E291" s="145">
        <v>0.4</v>
      </c>
      <c r="F291" s="141">
        <f>+D291*E291</f>
        <v>5.48</v>
      </c>
    </row>
    <row r="292" spans="1:6" ht="14.25">
      <c r="A292" s="127"/>
      <c r="B292" s="123"/>
      <c r="C292" s="143"/>
      <c r="D292" s="141"/>
      <c r="E292" s="145"/>
      <c r="F292" s="141"/>
    </row>
    <row r="293" spans="1:6" ht="15">
      <c r="A293" s="127"/>
      <c r="B293" s="142" t="s">
        <v>921</v>
      </c>
      <c r="C293" s="143"/>
      <c r="D293" s="141"/>
      <c r="E293" s="141"/>
      <c r="F293" s="146">
        <f>SUM(F291:F292)</f>
        <v>5.48</v>
      </c>
    </row>
    <row r="294" spans="1:6" ht="15">
      <c r="A294" s="127"/>
      <c r="B294" s="142"/>
      <c r="C294" s="143"/>
      <c r="D294" s="141"/>
      <c r="E294" s="141"/>
      <c r="F294" s="146"/>
    </row>
    <row r="295" spans="1:6" ht="15">
      <c r="A295" s="126" t="s">
        <v>772</v>
      </c>
      <c r="B295" s="142" t="s">
        <v>1245</v>
      </c>
      <c r="C295" s="143"/>
      <c r="D295" s="141"/>
      <c r="E295" s="141"/>
      <c r="F295" s="141"/>
    </row>
    <row r="296" spans="1:6" ht="14.25">
      <c r="A296" s="127"/>
      <c r="B296" s="140"/>
      <c r="C296" s="143"/>
      <c r="D296" s="141"/>
      <c r="E296" s="141"/>
      <c r="F296" s="141"/>
    </row>
    <row r="297" spans="1:6" ht="99.75">
      <c r="A297" s="127" t="s">
        <v>785</v>
      </c>
      <c r="B297" s="144" t="s">
        <v>0</v>
      </c>
      <c r="C297" s="143"/>
      <c r="D297" s="141"/>
      <c r="E297" s="145"/>
      <c r="F297" s="141"/>
    </row>
    <row r="298" spans="1:6" ht="16.5">
      <c r="A298" s="127"/>
      <c r="B298" s="144" t="s">
        <v>1</v>
      </c>
      <c r="C298" s="143" t="s">
        <v>572</v>
      </c>
      <c r="D298" s="141">
        <v>4.2</v>
      </c>
      <c r="E298" s="145">
        <v>4.75</v>
      </c>
      <c r="F298" s="141">
        <f>E298*D298</f>
        <v>19.95</v>
      </c>
    </row>
    <row r="299" spans="1:6" ht="14.25">
      <c r="A299" s="127"/>
      <c r="B299" s="144"/>
      <c r="C299" s="143"/>
      <c r="D299" s="141"/>
      <c r="E299" s="145"/>
      <c r="F299" s="141"/>
    </row>
    <row r="300" spans="1:6" ht="16.5">
      <c r="A300" s="127"/>
      <c r="B300" s="144" t="s">
        <v>2</v>
      </c>
      <c r="C300" s="143" t="s">
        <v>572</v>
      </c>
      <c r="D300" s="141">
        <v>6.3</v>
      </c>
      <c r="E300" s="145">
        <v>5.52</v>
      </c>
      <c r="F300" s="141">
        <f>E300*D300</f>
        <v>34.775999999999996</v>
      </c>
    </row>
    <row r="301" spans="1:6" ht="14.25">
      <c r="A301" s="127"/>
      <c r="B301" s="144"/>
      <c r="C301" s="143"/>
      <c r="D301" s="141"/>
      <c r="E301" s="145"/>
      <c r="F301" s="141"/>
    </row>
    <row r="302" spans="1:6" ht="28.5">
      <c r="A302" s="127" t="s">
        <v>786</v>
      </c>
      <c r="B302" s="144" t="s">
        <v>928</v>
      </c>
      <c r="C302" s="143" t="s">
        <v>570</v>
      </c>
      <c r="D302" s="141">
        <f>ROUND(0.6*D291,1)</f>
        <v>8.2</v>
      </c>
      <c r="E302" s="145">
        <v>0.4</v>
      </c>
      <c r="F302" s="141">
        <f>E302*D302</f>
        <v>3.28</v>
      </c>
    </row>
    <row r="303" spans="1:6" ht="14.25">
      <c r="A303" s="127"/>
      <c r="B303" s="144"/>
      <c r="C303" s="143"/>
      <c r="D303" s="141"/>
      <c r="E303" s="145"/>
      <c r="F303" s="141"/>
    </row>
    <row r="304" spans="1:6" ht="71.25">
      <c r="A304" s="127" t="s">
        <v>787</v>
      </c>
      <c r="B304" s="144" t="s">
        <v>929</v>
      </c>
      <c r="C304" s="143" t="s">
        <v>572</v>
      </c>
      <c r="D304" s="141">
        <f>ROUND(0.27*D291,1)</f>
        <v>3.7</v>
      </c>
      <c r="E304" s="145">
        <v>18.4</v>
      </c>
      <c r="F304" s="141">
        <f>E304*D304</f>
        <v>68.08</v>
      </c>
    </row>
    <row r="305" spans="1:6" ht="14.25">
      <c r="A305" s="127"/>
      <c r="B305" s="144"/>
      <c r="C305" s="143"/>
      <c r="D305" s="141"/>
      <c r="E305" s="145"/>
      <c r="F305" s="141"/>
    </row>
    <row r="306" spans="1:6" ht="85.5">
      <c r="A306" s="127" t="s">
        <v>14</v>
      </c>
      <c r="B306" s="144" t="s">
        <v>930</v>
      </c>
      <c r="C306" s="143" t="s">
        <v>572</v>
      </c>
      <c r="D306" s="141">
        <f>ROUND(0.4*D291,1)</f>
        <v>5.5</v>
      </c>
      <c r="E306" s="145">
        <v>17.8</v>
      </c>
      <c r="F306" s="141">
        <f>+D306*E306</f>
        <v>97.9</v>
      </c>
    </row>
    <row r="307" spans="1:6" ht="14.25">
      <c r="A307" s="127"/>
      <c r="B307" s="144"/>
      <c r="C307" s="143"/>
      <c r="D307" s="141"/>
      <c r="E307" s="145"/>
      <c r="F307" s="141"/>
    </row>
    <row r="308" spans="1:6" ht="15">
      <c r="A308" s="127"/>
      <c r="B308" s="142" t="s">
        <v>932</v>
      </c>
      <c r="C308" s="143"/>
      <c r="D308" s="141"/>
      <c r="E308" s="141"/>
      <c r="F308" s="146">
        <f>SUM(F297:F307)</f>
        <v>223.986</v>
      </c>
    </row>
    <row r="309" spans="1:6" ht="14.25">
      <c r="A309" s="127"/>
      <c r="B309" s="140"/>
      <c r="C309" s="143"/>
      <c r="D309" s="141"/>
      <c r="E309" s="141"/>
      <c r="F309" s="141"/>
    </row>
    <row r="310" spans="1:6" ht="15">
      <c r="A310" s="126" t="s">
        <v>773</v>
      </c>
      <c r="B310" s="142" t="s">
        <v>915</v>
      </c>
      <c r="C310" s="143"/>
      <c r="D310" s="141"/>
      <c r="E310" s="141"/>
      <c r="F310" s="141"/>
    </row>
    <row r="311" spans="1:6" ht="15">
      <c r="A311" s="126"/>
      <c r="B311" s="142"/>
      <c r="C311" s="143"/>
      <c r="D311" s="141"/>
      <c r="E311" s="141"/>
      <c r="F311" s="141"/>
    </row>
    <row r="312" spans="1:6" ht="99.75">
      <c r="A312" s="127" t="s">
        <v>1084</v>
      </c>
      <c r="B312" s="144" t="s">
        <v>3</v>
      </c>
      <c r="C312" s="143" t="s">
        <v>1130</v>
      </c>
      <c r="D312" s="141">
        <v>13.7</v>
      </c>
      <c r="E312" s="145">
        <v>16.4</v>
      </c>
      <c r="F312" s="141">
        <f>+D312*E312</f>
        <v>224.67999999999998</v>
      </c>
    </row>
    <row r="313" spans="1:6" ht="14.25">
      <c r="A313" s="127"/>
      <c r="B313" s="144"/>
      <c r="C313" s="143"/>
      <c r="D313" s="141"/>
      <c r="E313" s="145"/>
      <c r="F313" s="141"/>
    </row>
    <row r="314" spans="1:6" ht="42.75">
      <c r="A314" s="127" t="s">
        <v>789</v>
      </c>
      <c r="B314" s="144" t="s">
        <v>7</v>
      </c>
      <c r="C314" s="143" t="s">
        <v>224</v>
      </c>
      <c r="D314" s="141">
        <v>2</v>
      </c>
      <c r="E314" s="145">
        <v>41</v>
      </c>
      <c r="F314" s="141">
        <f>+D314*E314</f>
        <v>82</v>
      </c>
    </row>
    <row r="315" spans="1:6" ht="14.25">
      <c r="A315" s="127"/>
      <c r="B315" s="144"/>
      <c r="C315" s="143"/>
      <c r="D315" s="141"/>
      <c r="E315" s="145"/>
      <c r="F315" s="141"/>
    </row>
    <row r="316" spans="1:6" ht="42.75">
      <c r="A316" s="127" t="s">
        <v>790</v>
      </c>
      <c r="B316" s="144" t="s">
        <v>9</v>
      </c>
      <c r="C316" s="143" t="s">
        <v>224</v>
      </c>
      <c r="D316" s="141">
        <v>2</v>
      </c>
      <c r="E316" s="145">
        <v>42</v>
      </c>
      <c r="F316" s="141">
        <f>+D316*E316</f>
        <v>84</v>
      </c>
    </row>
    <row r="317" spans="1:6" ht="14.25">
      <c r="A317" s="127"/>
      <c r="B317" s="140"/>
      <c r="C317" s="143"/>
      <c r="D317" s="141"/>
      <c r="E317" s="145"/>
      <c r="F317" s="141"/>
    </row>
    <row r="318" spans="1:6" ht="30">
      <c r="A318" s="127"/>
      <c r="B318" s="142" t="s">
        <v>940</v>
      </c>
      <c r="C318" s="143"/>
      <c r="D318" s="141"/>
      <c r="E318" s="141"/>
      <c r="F318" s="146">
        <f>SUM(F312:F317)</f>
        <v>390.67999999999995</v>
      </c>
    </row>
    <row r="321" spans="1:2" ht="15.75">
      <c r="A321" s="107">
        <v>8</v>
      </c>
      <c r="B321" s="107" t="s">
        <v>849</v>
      </c>
    </row>
    <row r="323" spans="1:6" ht="15">
      <c r="A323" s="126" t="s">
        <v>802</v>
      </c>
      <c r="B323" s="142" t="s">
        <v>913</v>
      </c>
      <c r="C323" s="263"/>
      <c r="D323" s="263"/>
      <c r="E323" s="263"/>
      <c r="F323" s="146">
        <f>+F333</f>
        <v>155.1</v>
      </c>
    </row>
    <row r="324" spans="1:6" ht="15">
      <c r="A324" s="126" t="s">
        <v>803</v>
      </c>
      <c r="B324" s="142" t="s">
        <v>914</v>
      </c>
      <c r="C324" s="263"/>
      <c r="D324" s="263"/>
      <c r="E324" s="263"/>
      <c r="F324" s="146">
        <f>+F350</f>
        <v>2193.794</v>
      </c>
    </row>
    <row r="325" spans="1:6" ht="15">
      <c r="A325" s="126" t="s">
        <v>804</v>
      </c>
      <c r="B325" s="142" t="s">
        <v>915</v>
      </c>
      <c r="C325" s="263"/>
      <c r="D325" s="263"/>
      <c r="E325" s="263"/>
      <c r="F325" s="146">
        <f>+F373</f>
        <v>7027.400000000001</v>
      </c>
    </row>
    <row r="326" spans="1:6" ht="15">
      <c r="A326" s="126"/>
      <c r="B326" s="142" t="s">
        <v>947</v>
      </c>
      <c r="C326" s="263"/>
      <c r="D326" s="263"/>
      <c r="E326" s="263"/>
      <c r="F326" s="146">
        <f>SUM(F323:F325)</f>
        <v>9376.294</v>
      </c>
    </row>
    <row r="327" spans="1:6" ht="15">
      <c r="A327" s="126" t="s">
        <v>802</v>
      </c>
      <c r="B327" s="142" t="s">
        <v>1225</v>
      </c>
      <c r="C327" s="143"/>
      <c r="D327" s="141"/>
      <c r="E327" s="141"/>
      <c r="F327" s="141"/>
    </row>
    <row r="328" spans="1:6" ht="14.25">
      <c r="A328" s="127"/>
      <c r="B328" s="140"/>
      <c r="C328" s="143"/>
      <c r="D328" s="141"/>
      <c r="E328" s="141"/>
      <c r="F328" s="141"/>
    </row>
    <row r="329" spans="1:6" ht="28.5">
      <c r="A329" s="127" t="s">
        <v>807</v>
      </c>
      <c r="B329" s="144" t="s">
        <v>916</v>
      </c>
      <c r="C329" s="143" t="s">
        <v>1130</v>
      </c>
      <c r="D329" s="141">
        <v>129</v>
      </c>
      <c r="E329" s="145">
        <v>0.4</v>
      </c>
      <c r="F329" s="141">
        <f>+D329*E329</f>
        <v>51.6</v>
      </c>
    </row>
    <row r="330" spans="1:6" ht="14.25">
      <c r="A330" s="127"/>
      <c r="B330" s="123"/>
      <c r="C330" s="143"/>
      <c r="D330" s="141"/>
      <c r="E330" s="145"/>
      <c r="F330" s="141"/>
    </row>
    <row r="331" spans="1:6" ht="42.75">
      <c r="A331" s="127" t="s">
        <v>808</v>
      </c>
      <c r="B331" s="140" t="s">
        <v>917</v>
      </c>
      <c r="C331" s="143" t="s">
        <v>224</v>
      </c>
      <c r="D331" s="141">
        <v>9</v>
      </c>
      <c r="E331" s="145">
        <v>11.5</v>
      </c>
      <c r="F331" s="141">
        <f>+D331*E331</f>
        <v>103.5</v>
      </c>
    </row>
    <row r="332" spans="1:6" ht="14.25">
      <c r="A332" s="127"/>
      <c r="B332" s="140"/>
      <c r="C332" s="143"/>
      <c r="D332" s="141"/>
      <c r="E332" s="145"/>
      <c r="F332" s="141"/>
    </row>
    <row r="333" spans="1:6" ht="15">
      <c r="A333" s="127"/>
      <c r="B333" s="142" t="s">
        <v>921</v>
      </c>
      <c r="C333" s="143"/>
      <c r="D333" s="141"/>
      <c r="E333" s="141"/>
      <c r="F333" s="146">
        <f>SUM(F329:F332)</f>
        <v>155.1</v>
      </c>
    </row>
    <row r="334" spans="1:6" ht="15">
      <c r="A334" s="127"/>
      <c r="B334" s="142"/>
      <c r="C334" s="143"/>
      <c r="D334" s="141"/>
      <c r="E334" s="141"/>
      <c r="F334" s="146"/>
    </row>
    <row r="335" spans="1:6" ht="15">
      <c r="A335" s="126" t="s">
        <v>803</v>
      </c>
      <c r="B335" s="142" t="s">
        <v>1245</v>
      </c>
      <c r="C335" s="143"/>
      <c r="D335" s="141"/>
      <c r="E335" s="141"/>
      <c r="F335" s="141"/>
    </row>
    <row r="336" spans="1:6" ht="14.25">
      <c r="A336" s="127"/>
      <c r="B336" s="140"/>
      <c r="C336" s="143"/>
      <c r="D336" s="141"/>
      <c r="E336" s="141"/>
      <c r="F336" s="141"/>
    </row>
    <row r="337" spans="1:6" ht="99.75">
      <c r="A337" s="127" t="s">
        <v>463</v>
      </c>
      <c r="B337" s="144" t="s">
        <v>0</v>
      </c>
      <c r="C337" s="143"/>
      <c r="D337" s="141"/>
      <c r="E337" s="145"/>
      <c r="F337" s="141"/>
    </row>
    <row r="338" spans="1:6" ht="16.5">
      <c r="A338" s="127"/>
      <c r="B338" s="144" t="s">
        <v>1</v>
      </c>
      <c r="C338" s="143" t="s">
        <v>572</v>
      </c>
      <c r="D338" s="141">
        <v>39.8</v>
      </c>
      <c r="E338" s="145">
        <v>4.75</v>
      </c>
      <c r="F338" s="141">
        <f>E338*D338</f>
        <v>189.04999999999998</v>
      </c>
    </row>
    <row r="339" spans="1:6" ht="14.25">
      <c r="A339" s="127"/>
      <c r="B339" s="144"/>
      <c r="C339" s="143"/>
      <c r="D339" s="141"/>
      <c r="E339" s="145"/>
      <c r="F339" s="141"/>
    </row>
    <row r="340" spans="1:6" ht="16.5">
      <c r="A340" s="127"/>
      <c r="B340" s="144" t="s">
        <v>2</v>
      </c>
      <c r="C340" s="143" t="s">
        <v>572</v>
      </c>
      <c r="D340" s="141">
        <v>59.7</v>
      </c>
      <c r="E340" s="145">
        <v>5.52</v>
      </c>
      <c r="F340" s="141">
        <f>E340*D340</f>
        <v>329.544</v>
      </c>
    </row>
    <row r="341" spans="1:6" ht="14.25">
      <c r="A341" s="127"/>
      <c r="B341" s="144"/>
      <c r="C341" s="143"/>
      <c r="D341" s="141"/>
      <c r="E341" s="145"/>
      <c r="F341" s="141"/>
    </row>
    <row r="342" spans="1:6" ht="28.5">
      <c r="A342" s="127" t="s">
        <v>464</v>
      </c>
      <c r="B342" s="144" t="s">
        <v>928</v>
      </c>
      <c r="C342" s="143" t="s">
        <v>570</v>
      </c>
      <c r="D342" s="141">
        <f>ROUND(D329*0.6,1)</f>
        <v>77.4</v>
      </c>
      <c r="E342" s="145">
        <v>0.4</v>
      </c>
      <c r="F342" s="141">
        <f>E342*D342</f>
        <v>30.960000000000004</v>
      </c>
    </row>
    <row r="343" spans="1:6" ht="14.25">
      <c r="A343" s="127"/>
      <c r="B343" s="144"/>
      <c r="C343" s="143"/>
      <c r="D343" s="141"/>
      <c r="E343" s="145"/>
      <c r="F343" s="141"/>
    </row>
    <row r="344" spans="1:6" ht="71.25">
      <c r="A344" s="127" t="s">
        <v>465</v>
      </c>
      <c r="B344" s="144" t="s">
        <v>929</v>
      </c>
      <c r="C344" s="143" t="s">
        <v>572</v>
      </c>
      <c r="D344" s="141">
        <f>ROUND(D329*0.27,1)</f>
        <v>34.8</v>
      </c>
      <c r="E344" s="145">
        <v>18.4</v>
      </c>
      <c r="F344" s="141">
        <f>E344*D344</f>
        <v>640.3199999999999</v>
      </c>
    </row>
    <row r="345" spans="1:6" ht="14.25">
      <c r="A345" s="127"/>
      <c r="B345" s="144"/>
      <c r="C345" s="143"/>
      <c r="D345" s="141"/>
      <c r="E345" s="145"/>
      <c r="F345" s="141"/>
    </row>
    <row r="346" spans="1:6" ht="85.5">
      <c r="A346" s="127" t="s">
        <v>466</v>
      </c>
      <c r="B346" s="144" t="s">
        <v>930</v>
      </c>
      <c r="C346" s="143" t="s">
        <v>572</v>
      </c>
      <c r="D346" s="141">
        <f>ROUND(0.4*D329,1)</f>
        <v>51.6</v>
      </c>
      <c r="E346" s="145">
        <v>17.8</v>
      </c>
      <c r="F346" s="141">
        <f>+D346*E346</f>
        <v>918.48</v>
      </c>
    </row>
    <row r="347" spans="1:6" ht="14.25">
      <c r="A347" s="127"/>
      <c r="B347" s="144"/>
      <c r="C347" s="143"/>
      <c r="D347" s="141"/>
      <c r="E347" s="145"/>
      <c r="F347" s="141"/>
    </row>
    <row r="348" spans="1:6" ht="85.5">
      <c r="A348" s="127" t="s">
        <v>965</v>
      </c>
      <c r="B348" s="144" t="s">
        <v>931</v>
      </c>
      <c r="C348" s="143" t="s">
        <v>572</v>
      </c>
      <c r="D348" s="141">
        <v>4.8</v>
      </c>
      <c r="E348" s="145">
        <v>17.8</v>
      </c>
      <c r="F348" s="141">
        <f>+D348*E348</f>
        <v>85.44</v>
      </c>
    </row>
    <row r="349" spans="1:6" ht="14.25">
      <c r="A349" s="127"/>
      <c r="B349" s="148"/>
      <c r="C349" s="143"/>
      <c r="D349" s="141"/>
      <c r="E349" s="145"/>
      <c r="F349" s="141"/>
    </row>
    <row r="350" spans="1:6" ht="15">
      <c r="A350" s="127"/>
      <c r="B350" s="142" t="s">
        <v>932</v>
      </c>
      <c r="C350" s="143"/>
      <c r="D350" s="141"/>
      <c r="E350" s="141"/>
      <c r="F350" s="146">
        <f>SUM(F337:F349)</f>
        <v>2193.794</v>
      </c>
    </row>
    <row r="351" spans="1:6" ht="14.25">
      <c r="A351" s="127"/>
      <c r="B351" s="140"/>
      <c r="C351" s="143"/>
      <c r="D351" s="141"/>
      <c r="E351" s="141"/>
      <c r="F351" s="141"/>
    </row>
    <row r="352" spans="1:6" ht="15">
      <c r="A352" s="126" t="s">
        <v>804</v>
      </c>
      <c r="B352" s="142" t="s">
        <v>915</v>
      </c>
      <c r="C352" s="143"/>
      <c r="D352" s="141"/>
      <c r="E352" s="141"/>
      <c r="F352" s="141"/>
    </row>
    <row r="353" spans="1:6" ht="15">
      <c r="A353" s="126"/>
      <c r="B353" s="142"/>
      <c r="C353" s="143"/>
      <c r="D353" s="141"/>
      <c r="E353" s="141"/>
      <c r="F353" s="141"/>
    </row>
    <row r="354" spans="1:6" ht="99.75">
      <c r="A354" s="127" t="s">
        <v>467</v>
      </c>
      <c r="B354" s="144" t="s">
        <v>949</v>
      </c>
      <c r="C354" s="143" t="s">
        <v>1130</v>
      </c>
      <c r="D354" s="141">
        <v>30</v>
      </c>
      <c r="E354" s="145">
        <v>20.24</v>
      </c>
      <c r="F354" s="141">
        <f>+D354*E354</f>
        <v>607.1999999999999</v>
      </c>
    </row>
    <row r="355" spans="1:6" ht="14.25">
      <c r="A355" s="127"/>
      <c r="B355" s="144"/>
      <c r="C355" s="143"/>
      <c r="D355" s="141"/>
      <c r="E355" s="145"/>
      <c r="F355" s="141"/>
    </row>
    <row r="356" spans="1:6" ht="99.75">
      <c r="A356" s="127" t="s">
        <v>468</v>
      </c>
      <c r="B356" s="144" t="s">
        <v>3</v>
      </c>
      <c r="C356" s="143" t="s">
        <v>1130</v>
      </c>
      <c r="D356" s="141">
        <v>99</v>
      </c>
      <c r="E356" s="145">
        <v>16.4</v>
      </c>
      <c r="F356" s="141">
        <f>+D356*E356</f>
        <v>1623.6</v>
      </c>
    </row>
    <row r="357" spans="1:6" ht="14.25">
      <c r="A357" s="127"/>
      <c r="B357" s="144"/>
      <c r="C357" s="143"/>
      <c r="D357" s="141"/>
      <c r="E357" s="145"/>
      <c r="F357" s="141"/>
    </row>
    <row r="358" spans="1:6" ht="142.5">
      <c r="A358" s="127" t="s">
        <v>469</v>
      </c>
      <c r="B358" s="129" t="s">
        <v>4</v>
      </c>
      <c r="C358" s="143"/>
      <c r="D358" s="141"/>
      <c r="E358" s="145"/>
      <c r="F358" s="141"/>
    </row>
    <row r="359" spans="1:6" ht="14.25">
      <c r="A359" s="127"/>
      <c r="B359" s="144" t="s">
        <v>936</v>
      </c>
      <c r="C359" s="143" t="s">
        <v>224</v>
      </c>
      <c r="D359" s="141">
        <v>2</v>
      </c>
      <c r="E359" s="145">
        <v>198.9</v>
      </c>
      <c r="F359" s="141">
        <f>+D359*E359</f>
        <v>397.8</v>
      </c>
    </row>
    <row r="360" spans="1:6" ht="14.25">
      <c r="A360" s="127"/>
      <c r="B360" s="144"/>
      <c r="C360" s="143"/>
      <c r="D360" s="141"/>
      <c r="E360" s="145"/>
      <c r="F360" s="141"/>
    </row>
    <row r="361" spans="1:6" ht="185.25">
      <c r="A361" s="127" t="s">
        <v>470</v>
      </c>
      <c r="B361" s="129" t="s">
        <v>15</v>
      </c>
      <c r="C361" s="143"/>
      <c r="D361" s="141"/>
      <c r="E361" s="145"/>
      <c r="F361" s="141"/>
    </row>
    <row r="362" spans="1:6" ht="14.25">
      <c r="A362" s="127"/>
      <c r="B362" s="144" t="s">
        <v>16</v>
      </c>
      <c r="C362" s="143" t="s">
        <v>224</v>
      </c>
      <c r="D362" s="141">
        <v>1</v>
      </c>
      <c r="E362" s="145">
        <v>345</v>
      </c>
      <c r="F362" s="141">
        <f>+D362*E362</f>
        <v>345</v>
      </c>
    </row>
    <row r="363" spans="1:6" ht="14.25">
      <c r="A363" s="127"/>
      <c r="B363" s="144" t="s">
        <v>17</v>
      </c>
      <c r="C363" s="143" t="s">
        <v>224</v>
      </c>
      <c r="D363" s="141">
        <v>1</v>
      </c>
      <c r="E363" s="145">
        <v>385</v>
      </c>
      <c r="F363" s="141">
        <f>+D363*E363</f>
        <v>385</v>
      </c>
    </row>
    <row r="364" spans="1:6" ht="14.25">
      <c r="A364" s="127"/>
      <c r="B364" s="144"/>
      <c r="C364" s="143"/>
      <c r="D364" s="141"/>
      <c r="E364" s="145"/>
      <c r="F364" s="141"/>
    </row>
    <row r="365" spans="1:6" ht="156.75">
      <c r="A365" s="127" t="s">
        <v>975</v>
      </c>
      <c r="B365" s="129" t="s">
        <v>6</v>
      </c>
      <c r="C365" s="143" t="s">
        <v>224</v>
      </c>
      <c r="D365" s="141">
        <f>SUM(D359:D363)</f>
        <v>4</v>
      </c>
      <c r="E365" s="145">
        <v>340</v>
      </c>
      <c r="F365" s="141">
        <f>+D365*E365</f>
        <v>1360</v>
      </c>
    </row>
    <row r="366" spans="1:6" ht="14.25">
      <c r="A366" s="127"/>
      <c r="B366" s="144"/>
      <c r="C366" s="143"/>
      <c r="D366" s="141"/>
      <c r="E366" s="145"/>
      <c r="F366" s="141"/>
    </row>
    <row r="367" spans="1:6" ht="42.75">
      <c r="A367" s="127" t="s">
        <v>976</v>
      </c>
      <c r="B367" s="144" t="s">
        <v>7</v>
      </c>
      <c r="C367" s="143" t="s">
        <v>224</v>
      </c>
      <c r="D367" s="141">
        <v>12</v>
      </c>
      <c r="E367" s="145">
        <v>41</v>
      </c>
      <c r="F367" s="141">
        <f>+D367*E367</f>
        <v>492</v>
      </c>
    </row>
    <row r="368" spans="1:6" ht="14.25">
      <c r="A368" s="127"/>
      <c r="B368" s="144"/>
      <c r="C368" s="143"/>
      <c r="D368" s="141"/>
      <c r="E368" s="145"/>
      <c r="F368" s="141"/>
    </row>
    <row r="369" spans="1:6" ht="85.5">
      <c r="A369" s="127" t="s">
        <v>977</v>
      </c>
      <c r="B369" s="144" t="s">
        <v>8</v>
      </c>
      <c r="C369" s="143" t="s">
        <v>224</v>
      </c>
      <c r="D369" s="141">
        <v>6</v>
      </c>
      <c r="E369" s="145">
        <v>176.8</v>
      </c>
      <c r="F369" s="141">
        <f>+D369*E369</f>
        <v>1060.8000000000002</v>
      </c>
    </row>
    <row r="370" spans="1:6" ht="14.25">
      <c r="A370" s="127"/>
      <c r="B370" s="144"/>
      <c r="C370" s="143"/>
      <c r="D370" s="141"/>
      <c r="E370" s="145"/>
      <c r="F370" s="141"/>
    </row>
    <row r="371" spans="1:6" ht="42.75">
      <c r="A371" s="127" t="s">
        <v>978</v>
      </c>
      <c r="B371" s="144" t="s">
        <v>9</v>
      </c>
      <c r="C371" s="143" t="s">
        <v>224</v>
      </c>
      <c r="D371" s="141">
        <v>18</v>
      </c>
      <c r="E371" s="145">
        <v>42</v>
      </c>
      <c r="F371" s="141">
        <f>+D371*E371</f>
        <v>756</v>
      </c>
    </row>
    <row r="372" spans="1:6" ht="14.25">
      <c r="A372" s="127"/>
      <c r="B372" s="140"/>
      <c r="C372" s="143"/>
      <c r="D372" s="141"/>
      <c r="E372" s="145"/>
      <c r="F372" s="141"/>
    </row>
    <row r="373" spans="1:6" ht="30">
      <c r="A373" s="127"/>
      <c r="B373" s="142" t="s">
        <v>940</v>
      </c>
      <c r="C373" s="143"/>
      <c r="D373" s="141"/>
      <c r="E373" s="141"/>
      <c r="F373" s="146">
        <f>SUM(F354:F372)</f>
        <v>7027.400000000001</v>
      </c>
    </row>
    <row r="376" spans="1:2" ht="15.75">
      <c r="A376" s="107">
        <v>9</v>
      </c>
      <c r="B376" s="107" t="s">
        <v>852</v>
      </c>
    </row>
    <row r="378" spans="1:6" ht="15">
      <c r="A378" s="126" t="s">
        <v>478</v>
      </c>
      <c r="B378" s="142" t="s">
        <v>913</v>
      </c>
      <c r="C378" s="263"/>
      <c r="D378" s="263"/>
      <c r="E378" s="263"/>
      <c r="F378" s="146">
        <f>+F390</f>
        <v>42.6</v>
      </c>
    </row>
    <row r="379" spans="1:6" ht="15">
      <c r="A379" s="126" t="s">
        <v>479</v>
      </c>
      <c r="B379" s="142" t="s">
        <v>914</v>
      </c>
      <c r="C379" s="263"/>
      <c r="D379" s="263"/>
      <c r="E379" s="263"/>
      <c r="F379" s="146">
        <f>+F405</f>
        <v>801.576</v>
      </c>
    </row>
    <row r="380" spans="1:6" ht="15">
      <c r="A380" s="126" t="s">
        <v>480</v>
      </c>
      <c r="B380" s="142" t="s">
        <v>915</v>
      </c>
      <c r="C380" s="263"/>
      <c r="D380" s="263"/>
      <c r="E380" s="263"/>
      <c r="F380" s="146">
        <f>+F424</f>
        <v>2303.94</v>
      </c>
    </row>
    <row r="381" spans="1:6" ht="15">
      <c r="A381" s="126"/>
      <c r="B381" s="142"/>
      <c r="C381" s="147"/>
      <c r="D381" s="147"/>
      <c r="E381" s="147"/>
      <c r="F381" s="146"/>
    </row>
    <row r="382" spans="1:6" ht="15">
      <c r="A382" s="126"/>
      <c r="B382" s="142" t="s">
        <v>947</v>
      </c>
      <c r="C382" s="263"/>
      <c r="D382" s="263"/>
      <c r="E382" s="263"/>
      <c r="F382" s="146">
        <f>SUM(F378:F380)</f>
        <v>3148.116</v>
      </c>
    </row>
    <row r="383" spans="1:6" ht="15">
      <c r="A383" s="126"/>
      <c r="B383" s="142"/>
      <c r="C383" s="147"/>
      <c r="D383" s="147"/>
      <c r="E383" s="147"/>
      <c r="F383" s="146"/>
    </row>
    <row r="384" spans="1:6" ht="15">
      <c r="A384" s="126" t="s">
        <v>478</v>
      </c>
      <c r="B384" s="142" t="s">
        <v>1225</v>
      </c>
      <c r="C384" s="143"/>
      <c r="D384" s="141"/>
      <c r="E384" s="141"/>
      <c r="F384" s="141"/>
    </row>
    <row r="385" spans="1:6" ht="14.25">
      <c r="A385" s="127"/>
      <c r="B385" s="140"/>
      <c r="C385" s="143"/>
      <c r="D385" s="141"/>
      <c r="E385" s="141"/>
      <c r="F385" s="141"/>
    </row>
    <row r="386" spans="1:6" ht="28.5">
      <c r="A386" s="127" t="s">
        <v>482</v>
      </c>
      <c r="B386" s="144" t="s">
        <v>916</v>
      </c>
      <c r="C386" s="143" t="s">
        <v>1130</v>
      </c>
      <c r="D386" s="141">
        <v>49</v>
      </c>
      <c r="E386" s="145">
        <v>0.4</v>
      </c>
      <c r="F386" s="141">
        <f>+D386*E386</f>
        <v>19.6</v>
      </c>
    </row>
    <row r="387" spans="1:6" ht="14.25">
      <c r="A387" s="127"/>
      <c r="B387" s="123"/>
      <c r="C387" s="143"/>
      <c r="D387" s="141"/>
      <c r="E387" s="145"/>
      <c r="F387" s="141"/>
    </row>
    <row r="388" spans="1:6" ht="42.75">
      <c r="A388" s="127" t="s">
        <v>483</v>
      </c>
      <c r="B388" s="140" t="s">
        <v>917</v>
      </c>
      <c r="C388" s="143" t="s">
        <v>224</v>
      </c>
      <c r="D388" s="141">
        <v>2</v>
      </c>
      <c r="E388" s="145">
        <v>11.5</v>
      </c>
      <c r="F388" s="141">
        <f>+D388*E388</f>
        <v>23</v>
      </c>
    </row>
    <row r="389" spans="1:6" ht="14.25">
      <c r="A389" s="127"/>
      <c r="B389" s="140"/>
      <c r="C389" s="143"/>
      <c r="D389" s="141"/>
      <c r="E389" s="145"/>
      <c r="F389" s="141"/>
    </row>
    <row r="390" spans="1:6" ht="15">
      <c r="A390" s="127"/>
      <c r="B390" s="142" t="s">
        <v>921</v>
      </c>
      <c r="C390" s="143"/>
      <c r="D390" s="141"/>
      <c r="E390" s="141"/>
      <c r="F390" s="146">
        <f>SUM(F386:F389)</f>
        <v>42.6</v>
      </c>
    </row>
    <row r="391" spans="1:6" ht="15">
      <c r="A391" s="127"/>
      <c r="B391" s="142"/>
      <c r="C391" s="143"/>
      <c r="D391" s="141"/>
      <c r="E391" s="141"/>
      <c r="F391" s="146"/>
    </row>
    <row r="392" spans="1:6" ht="15">
      <c r="A392" s="126" t="s">
        <v>479</v>
      </c>
      <c r="B392" s="142" t="s">
        <v>1245</v>
      </c>
      <c r="C392" s="143"/>
      <c r="D392" s="141"/>
      <c r="E392" s="141"/>
      <c r="F392" s="141"/>
    </row>
    <row r="393" spans="1:6" ht="14.25">
      <c r="A393" s="127"/>
      <c r="B393" s="140"/>
      <c r="C393" s="143"/>
      <c r="D393" s="141"/>
      <c r="E393" s="141"/>
      <c r="F393" s="141"/>
    </row>
    <row r="394" spans="1:6" ht="99.75">
      <c r="A394" s="127" t="s">
        <v>491</v>
      </c>
      <c r="B394" s="144" t="s">
        <v>0</v>
      </c>
      <c r="C394" s="143"/>
      <c r="D394" s="141"/>
      <c r="E394" s="145"/>
      <c r="F394" s="141"/>
    </row>
    <row r="395" spans="1:6" ht="16.5">
      <c r="A395" s="127"/>
      <c r="B395" s="144" t="s">
        <v>1</v>
      </c>
      <c r="C395" s="143" t="s">
        <v>572</v>
      </c>
      <c r="D395" s="141">
        <v>15.2</v>
      </c>
      <c r="E395" s="145">
        <v>4.75</v>
      </c>
      <c r="F395" s="141">
        <f>E395*D395</f>
        <v>72.2</v>
      </c>
    </row>
    <row r="396" spans="1:6" ht="14.25">
      <c r="A396" s="127"/>
      <c r="B396" s="144"/>
      <c r="C396" s="143"/>
      <c r="D396" s="141"/>
      <c r="E396" s="145"/>
      <c r="F396" s="141"/>
    </row>
    <row r="397" spans="1:6" ht="16.5">
      <c r="A397" s="127"/>
      <c r="B397" s="144" t="s">
        <v>2</v>
      </c>
      <c r="C397" s="143" t="s">
        <v>572</v>
      </c>
      <c r="D397" s="141">
        <v>22.8</v>
      </c>
      <c r="E397" s="145">
        <v>5.52</v>
      </c>
      <c r="F397" s="141">
        <f>E397*D397</f>
        <v>125.856</v>
      </c>
    </row>
    <row r="398" spans="1:6" ht="14.25">
      <c r="A398" s="127"/>
      <c r="B398" s="144"/>
      <c r="C398" s="143"/>
      <c r="D398" s="141"/>
      <c r="E398" s="145"/>
      <c r="F398" s="141"/>
    </row>
    <row r="399" spans="1:6" ht="28.5">
      <c r="A399" s="127" t="s">
        <v>492</v>
      </c>
      <c r="B399" s="144" t="s">
        <v>928</v>
      </c>
      <c r="C399" s="143" t="s">
        <v>570</v>
      </c>
      <c r="D399" s="141">
        <f>ROUND(D386*0.6,1)</f>
        <v>29.4</v>
      </c>
      <c r="E399" s="145">
        <v>0.4</v>
      </c>
      <c r="F399" s="141">
        <f>E399*D399</f>
        <v>11.76</v>
      </c>
    </row>
    <row r="400" spans="1:6" ht="14.25">
      <c r="A400" s="127"/>
      <c r="B400" s="144"/>
      <c r="C400" s="143"/>
      <c r="D400" s="141"/>
      <c r="E400" s="145"/>
      <c r="F400" s="141"/>
    </row>
    <row r="401" spans="1:6" ht="71.25">
      <c r="A401" s="127" t="s">
        <v>493</v>
      </c>
      <c r="B401" s="144" t="s">
        <v>929</v>
      </c>
      <c r="C401" s="143" t="s">
        <v>572</v>
      </c>
      <c r="D401" s="141">
        <f>ROUND(D386*0.27,1)</f>
        <v>13.2</v>
      </c>
      <c r="E401" s="145">
        <v>18.4</v>
      </c>
      <c r="F401" s="141">
        <f>E401*D401</f>
        <v>242.87999999999997</v>
      </c>
    </row>
    <row r="402" spans="1:6" ht="14.25">
      <c r="A402" s="127"/>
      <c r="B402" s="144"/>
      <c r="C402" s="143"/>
      <c r="D402" s="141"/>
      <c r="E402" s="145"/>
      <c r="F402" s="141"/>
    </row>
    <row r="403" spans="1:6" ht="85.5">
      <c r="A403" s="127" t="s">
        <v>18</v>
      </c>
      <c r="B403" s="144" t="s">
        <v>930</v>
      </c>
      <c r="C403" s="143" t="s">
        <v>572</v>
      </c>
      <c r="D403" s="141">
        <f>ROUND(0.4*D386,1)</f>
        <v>19.6</v>
      </c>
      <c r="E403" s="145">
        <v>17.8</v>
      </c>
      <c r="F403" s="141">
        <f>+D403*E403</f>
        <v>348.88000000000005</v>
      </c>
    </row>
    <row r="404" spans="1:6" ht="14.25">
      <c r="A404" s="127"/>
      <c r="B404" s="144"/>
      <c r="C404" s="143"/>
      <c r="D404" s="141"/>
      <c r="E404" s="145"/>
      <c r="F404" s="141"/>
    </row>
    <row r="405" spans="1:6" ht="15">
      <c r="A405" s="127"/>
      <c r="B405" s="142" t="s">
        <v>932</v>
      </c>
      <c r="C405" s="143"/>
      <c r="D405" s="141"/>
      <c r="E405" s="141"/>
      <c r="F405" s="146">
        <f>SUM(F394:F404)</f>
        <v>801.576</v>
      </c>
    </row>
    <row r="406" spans="1:6" ht="14.25">
      <c r="A406" s="127"/>
      <c r="B406" s="140"/>
      <c r="C406" s="143"/>
      <c r="D406" s="141"/>
      <c r="E406" s="141"/>
      <c r="F406" s="141"/>
    </row>
    <row r="407" spans="1:6" ht="15">
      <c r="A407" s="126" t="s">
        <v>480</v>
      </c>
      <c r="B407" s="142" t="s">
        <v>915</v>
      </c>
      <c r="C407" s="143"/>
      <c r="D407" s="141"/>
      <c r="E407" s="141"/>
      <c r="F407" s="141"/>
    </row>
    <row r="408" spans="1:6" ht="15">
      <c r="A408" s="126"/>
      <c r="B408" s="142"/>
      <c r="C408" s="143"/>
      <c r="D408" s="141"/>
      <c r="E408" s="141"/>
      <c r="F408" s="141"/>
    </row>
    <row r="409" spans="1:6" ht="99.75">
      <c r="A409" s="127" t="s">
        <v>494</v>
      </c>
      <c r="B409" s="144" t="s">
        <v>949</v>
      </c>
      <c r="C409" s="143" t="s">
        <v>1130</v>
      </c>
      <c r="D409" s="141">
        <v>6</v>
      </c>
      <c r="E409" s="145">
        <v>20.24</v>
      </c>
      <c r="F409" s="141">
        <f>+D409*E409</f>
        <v>121.44</v>
      </c>
    </row>
    <row r="410" spans="1:6" ht="14.25">
      <c r="A410" s="127"/>
      <c r="B410" s="144"/>
      <c r="C410" s="143"/>
      <c r="D410" s="141"/>
      <c r="E410" s="145"/>
      <c r="F410" s="141"/>
    </row>
    <row r="411" spans="1:6" ht="99.75">
      <c r="A411" s="127" t="s">
        <v>495</v>
      </c>
      <c r="B411" s="144" t="s">
        <v>3</v>
      </c>
      <c r="C411" s="143" t="s">
        <v>1130</v>
      </c>
      <c r="D411" s="141">
        <v>43</v>
      </c>
      <c r="E411" s="145">
        <v>16.4</v>
      </c>
      <c r="F411" s="141">
        <f>+D411*E411</f>
        <v>705.1999999999999</v>
      </c>
    </row>
    <row r="412" spans="1:6" ht="14.25">
      <c r="A412" s="127"/>
      <c r="B412" s="144"/>
      <c r="C412" s="143"/>
      <c r="D412" s="141"/>
      <c r="E412" s="145"/>
      <c r="F412" s="141"/>
    </row>
    <row r="413" spans="1:6" ht="142.5">
      <c r="A413" s="127" t="s">
        <v>496</v>
      </c>
      <c r="B413" s="129" t="s">
        <v>4</v>
      </c>
      <c r="C413" s="143"/>
      <c r="D413" s="141"/>
      <c r="E413" s="145"/>
      <c r="F413" s="141"/>
    </row>
    <row r="414" spans="1:6" ht="14.25">
      <c r="A414" s="127"/>
      <c r="B414" s="144" t="s">
        <v>5</v>
      </c>
      <c r="C414" s="143" t="s">
        <v>224</v>
      </c>
      <c r="D414" s="141">
        <v>1</v>
      </c>
      <c r="E414" s="145">
        <v>148.9</v>
      </c>
      <c r="F414" s="141">
        <f>+D414*E414</f>
        <v>148.9</v>
      </c>
    </row>
    <row r="415" spans="1:6" ht="14.25">
      <c r="A415" s="127"/>
      <c r="B415" s="144"/>
      <c r="C415" s="143"/>
      <c r="D415" s="141"/>
      <c r="E415" s="145"/>
      <c r="F415" s="141"/>
    </row>
    <row r="416" spans="1:6" ht="156.75">
      <c r="A416" s="127" t="s">
        <v>497</v>
      </c>
      <c r="B416" s="129" t="s">
        <v>6</v>
      </c>
      <c r="C416" s="143" t="s">
        <v>224</v>
      </c>
      <c r="D416" s="141">
        <f>SUM(D414:D415)</f>
        <v>1</v>
      </c>
      <c r="E416" s="145">
        <v>340</v>
      </c>
      <c r="F416" s="141">
        <f>+D416*E416</f>
        <v>340</v>
      </c>
    </row>
    <row r="417" spans="1:6" ht="14.25">
      <c r="A417" s="127"/>
      <c r="B417" s="144"/>
      <c r="C417" s="143"/>
      <c r="D417" s="141"/>
      <c r="E417" s="145"/>
      <c r="F417" s="141"/>
    </row>
    <row r="418" spans="1:6" ht="42.75">
      <c r="A418" s="127" t="s">
        <v>827</v>
      </c>
      <c r="B418" s="144" t="s">
        <v>7</v>
      </c>
      <c r="C418" s="143" t="s">
        <v>224</v>
      </c>
      <c r="D418" s="141">
        <v>4</v>
      </c>
      <c r="E418" s="145">
        <v>41</v>
      </c>
      <c r="F418" s="141">
        <f>+D418*E418</f>
        <v>164</v>
      </c>
    </row>
    <row r="419" spans="1:6" ht="14.25">
      <c r="A419" s="127"/>
      <c r="B419" s="144"/>
      <c r="C419" s="143"/>
      <c r="D419" s="141"/>
      <c r="E419" s="145"/>
      <c r="F419" s="141"/>
    </row>
    <row r="420" spans="1:6" ht="85.5">
      <c r="A420" s="127" t="s">
        <v>19</v>
      </c>
      <c r="B420" s="144" t="s">
        <v>8</v>
      </c>
      <c r="C420" s="143" t="s">
        <v>224</v>
      </c>
      <c r="D420" s="141">
        <v>3</v>
      </c>
      <c r="E420" s="145">
        <v>176.8</v>
      </c>
      <c r="F420" s="141">
        <f>+D420*E420</f>
        <v>530.4000000000001</v>
      </c>
    </row>
    <row r="421" spans="1:6" ht="14.25">
      <c r="A421" s="127"/>
      <c r="B421" s="144"/>
      <c r="C421" s="143"/>
      <c r="D421" s="141"/>
      <c r="E421" s="145"/>
      <c r="F421" s="141"/>
    </row>
    <row r="422" spans="1:6" ht="42.75">
      <c r="A422" s="127" t="s">
        <v>20</v>
      </c>
      <c r="B422" s="144" t="s">
        <v>9</v>
      </c>
      <c r="C422" s="143" t="s">
        <v>224</v>
      </c>
      <c r="D422" s="141">
        <v>7</v>
      </c>
      <c r="E422" s="145">
        <v>42</v>
      </c>
      <c r="F422" s="141">
        <f>+D422*E422</f>
        <v>294</v>
      </c>
    </row>
    <row r="423" spans="1:6" ht="14.25">
      <c r="A423" s="127"/>
      <c r="B423" s="140"/>
      <c r="C423" s="143"/>
      <c r="D423" s="141"/>
      <c r="E423" s="145"/>
      <c r="F423" s="141"/>
    </row>
    <row r="424" spans="1:6" ht="30">
      <c r="A424" s="127"/>
      <c r="B424" s="142" t="s">
        <v>940</v>
      </c>
      <c r="C424" s="143"/>
      <c r="D424" s="141"/>
      <c r="E424" s="141"/>
      <c r="F424" s="146">
        <f>SUM(F409:F423)</f>
        <v>2303.94</v>
      </c>
    </row>
    <row r="427" spans="1:2" ht="15.75">
      <c r="A427" s="107">
        <v>10</v>
      </c>
      <c r="B427" s="107" t="s">
        <v>850</v>
      </c>
    </row>
    <row r="429" spans="1:6" ht="15">
      <c r="A429" s="126" t="s">
        <v>504</v>
      </c>
      <c r="B429" s="142" t="s">
        <v>913</v>
      </c>
      <c r="C429" s="263"/>
      <c r="D429" s="263"/>
      <c r="E429" s="263"/>
      <c r="F429" s="146">
        <f>+F440</f>
        <v>51.8</v>
      </c>
    </row>
    <row r="430" spans="1:6" ht="15">
      <c r="A430" s="126" t="s">
        <v>505</v>
      </c>
      <c r="B430" s="142" t="s">
        <v>914</v>
      </c>
      <c r="C430" s="263"/>
      <c r="D430" s="263"/>
      <c r="E430" s="263"/>
      <c r="F430" s="146">
        <f>+F455</f>
        <v>1175.594</v>
      </c>
    </row>
    <row r="431" spans="1:6" ht="15">
      <c r="A431" s="126" t="s">
        <v>506</v>
      </c>
      <c r="B431" s="142" t="s">
        <v>915</v>
      </c>
      <c r="C431" s="263"/>
      <c r="D431" s="263"/>
      <c r="E431" s="263"/>
      <c r="F431" s="146">
        <f>+F474</f>
        <v>2963.932</v>
      </c>
    </row>
    <row r="432" spans="1:6" ht="15">
      <c r="A432" s="126"/>
      <c r="B432" s="142" t="s">
        <v>947</v>
      </c>
      <c r="C432" s="263"/>
      <c r="D432" s="263"/>
      <c r="E432" s="263"/>
      <c r="F432" s="146">
        <f>SUM(F429:F431)</f>
        <v>4191.326</v>
      </c>
    </row>
    <row r="433" spans="1:6" ht="15">
      <c r="A433" s="126"/>
      <c r="B433" s="142"/>
      <c r="C433" s="147"/>
      <c r="D433" s="147"/>
      <c r="E433" s="147"/>
      <c r="F433" s="146"/>
    </row>
    <row r="434" spans="1:6" ht="15">
      <c r="A434" s="126" t="s">
        <v>504</v>
      </c>
      <c r="B434" s="142" t="s">
        <v>1225</v>
      </c>
      <c r="C434" s="143"/>
      <c r="D434" s="141"/>
      <c r="E434" s="141"/>
      <c r="F434" s="141"/>
    </row>
    <row r="435" spans="1:6" ht="14.25">
      <c r="A435" s="127"/>
      <c r="B435" s="140"/>
      <c r="C435" s="143"/>
      <c r="D435" s="141"/>
      <c r="E435" s="141"/>
      <c r="F435" s="141"/>
    </row>
    <row r="436" spans="1:6" ht="28.5">
      <c r="A436" s="127" t="s">
        <v>510</v>
      </c>
      <c r="B436" s="144" t="s">
        <v>916</v>
      </c>
      <c r="C436" s="143" t="s">
        <v>1130</v>
      </c>
      <c r="D436" s="141">
        <v>72</v>
      </c>
      <c r="E436" s="145">
        <v>0.4</v>
      </c>
      <c r="F436" s="141">
        <f>+D436*E436</f>
        <v>28.8</v>
      </c>
    </row>
    <row r="437" spans="1:6" ht="14.25">
      <c r="A437" s="127"/>
      <c r="B437" s="123"/>
      <c r="C437" s="143"/>
      <c r="D437" s="141"/>
      <c r="E437" s="145"/>
      <c r="F437" s="141"/>
    </row>
    <row r="438" spans="1:6" ht="42.75">
      <c r="A438" s="127" t="s">
        <v>511</v>
      </c>
      <c r="B438" s="140" t="s">
        <v>917</v>
      </c>
      <c r="C438" s="143" t="s">
        <v>224</v>
      </c>
      <c r="D438" s="141">
        <v>2</v>
      </c>
      <c r="E438" s="145">
        <v>11.5</v>
      </c>
      <c r="F438" s="141">
        <f>+D438*E438</f>
        <v>23</v>
      </c>
    </row>
    <row r="439" spans="1:6" ht="14.25">
      <c r="A439" s="127"/>
      <c r="B439" s="140"/>
      <c r="C439" s="143"/>
      <c r="D439" s="141"/>
      <c r="E439" s="145"/>
      <c r="F439" s="141"/>
    </row>
    <row r="440" spans="1:6" ht="15">
      <c r="A440" s="127"/>
      <c r="B440" s="142" t="s">
        <v>921</v>
      </c>
      <c r="C440" s="143"/>
      <c r="D440" s="141"/>
      <c r="E440" s="141"/>
      <c r="F440" s="146">
        <f>SUM(F436:F439)</f>
        <v>51.8</v>
      </c>
    </row>
    <row r="441" spans="1:6" ht="15">
      <c r="A441" s="127"/>
      <c r="B441" s="142"/>
      <c r="C441" s="143"/>
      <c r="D441" s="141"/>
      <c r="E441" s="141"/>
      <c r="F441" s="146"/>
    </row>
    <row r="442" spans="1:6" ht="15">
      <c r="A442" s="126" t="s">
        <v>505</v>
      </c>
      <c r="B442" s="142" t="s">
        <v>1245</v>
      </c>
      <c r="C442" s="143"/>
      <c r="D442" s="141"/>
      <c r="E442" s="141"/>
      <c r="F442" s="141"/>
    </row>
    <row r="443" spans="1:6" ht="14.25">
      <c r="A443" s="127"/>
      <c r="B443" s="140"/>
      <c r="C443" s="143"/>
      <c r="D443" s="141"/>
      <c r="E443" s="141"/>
      <c r="F443" s="141"/>
    </row>
    <row r="444" spans="1:6" ht="99.75">
      <c r="A444" s="127" t="s">
        <v>519</v>
      </c>
      <c r="B444" s="144" t="s">
        <v>0</v>
      </c>
      <c r="C444" s="143"/>
      <c r="D444" s="141"/>
      <c r="E444" s="145"/>
      <c r="F444" s="141"/>
    </row>
    <row r="445" spans="1:6" ht="16.5">
      <c r="A445" s="127"/>
      <c r="B445" s="144" t="s">
        <v>1</v>
      </c>
      <c r="C445" s="143" t="s">
        <v>572</v>
      </c>
      <c r="D445" s="141">
        <v>22.2</v>
      </c>
      <c r="E445" s="145">
        <v>4.75</v>
      </c>
      <c r="F445" s="141">
        <f>E445*D445</f>
        <v>105.45</v>
      </c>
    </row>
    <row r="446" spans="1:6" ht="14.25">
      <c r="A446" s="127"/>
      <c r="B446" s="144"/>
      <c r="C446" s="143"/>
      <c r="D446" s="141"/>
      <c r="E446" s="145"/>
      <c r="F446" s="141"/>
    </row>
    <row r="447" spans="1:6" ht="16.5">
      <c r="A447" s="127"/>
      <c r="B447" s="144" t="s">
        <v>2</v>
      </c>
      <c r="C447" s="143" t="s">
        <v>572</v>
      </c>
      <c r="D447" s="141">
        <v>33.2</v>
      </c>
      <c r="E447" s="145">
        <v>5.52</v>
      </c>
      <c r="F447" s="141">
        <f>E447*D447</f>
        <v>183.264</v>
      </c>
    </row>
    <row r="448" spans="1:6" ht="14.25">
      <c r="A448" s="127"/>
      <c r="B448" s="144"/>
      <c r="C448" s="143"/>
      <c r="D448" s="141"/>
      <c r="E448" s="145"/>
      <c r="F448" s="141"/>
    </row>
    <row r="449" spans="1:6" ht="28.5">
      <c r="A449" s="127" t="s">
        <v>520</v>
      </c>
      <c r="B449" s="144" t="s">
        <v>928</v>
      </c>
      <c r="C449" s="143" t="s">
        <v>570</v>
      </c>
      <c r="D449" s="141">
        <f>ROUND(D436*0.6,1)</f>
        <v>43.2</v>
      </c>
      <c r="E449" s="145">
        <v>0.4</v>
      </c>
      <c r="F449" s="141">
        <f>E449*D449</f>
        <v>17.28</v>
      </c>
    </row>
    <row r="450" spans="1:6" ht="14.25">
      <c r="A450" s="127"/>
      <c r="B450" s="144"/>
      <c r="C450" s="143"/>
      <c r="D450" s="141"/>
      <c r="E450" s="145"/>
      <c r="F450" s="141"/>
    </row>
    <row r="451" spans="1:6" ht="71.25">
      <c r="A451" s="127" t="s">
        <v>521</v>
      </c>
      <c r="B451" s="144" t="s">
        <v>929</v>
      </c>
      <c r="C451" s="143" t="s">
        <v>572</v>
      </c>
      <c r="D451" s="141">
        <f>ROUND(D436*0.27,1)</f>
        <v>19.4</v>
      </c>
      <c r="E451" s="145">
        <v>18.4</v>
      </c>
      <c r="F451" s="141">
        <f>E451*D451</f>
        <v>356.9599999999999</v>
      </c>
    </row>
    <row r="452" spans="1:6" ht="14.25">
      <c r="A452" s="127"/>
      <c r="B452" s="144"/>
      <c r="C452" s="143"/>
      <c r="D452" s="141"/>
      <c r="E452" s="145"/>
      <c r="F452" s="141"/>
    </row>
    <row r="453" spans="1:6" ht="85.5">
      <c r="A453" s="127" t="s">
        <v>522</v>
      </c>
      <c r="B453" s="144" t="s">
        <v>930</v>
      </c>
      <c r="C453" s="143" t="s">
        <v>572</v>
      </c>
      <c r="D453" s="141">
        <f>ROUND(0.4*D436,1)</f>
        <v>28.8</v>
      </c>
      <c r="E453" s="145">
        <v>17.8</v>
      </c>
      <c r="F453" s="141">
        <f>+D453*E453</f>
        <v>512.64</v>
      </c>
    </row>
    <row r="454" spans="1:6" ht="14.25">
      <c r="A454" s="127"/>
      <c r="B454" s="144"/>
      <c r="C454" s="143"/>
      <c r="D454" s="141"/>
      <c r="E454" s="145"/>
      <c r="F454" s="141"/>
    </row>
    <row r="455" spans="1:6" ht="15">
      <c r="A455" s="127"/>
      <c r="B455" s="142" t="s">
        <v>932</v>
      </c>
      <c r="C455" s="143"/>
      <c r="D455" s="141"/>
      <c r="E455" s="141"/>
      <c r="F455" s="146">
        <f>SUM(F444:F454)</f>
        <v>1175.594</v>
      </c>
    </row>
    <row r="456" spans="1:6" ht="14.25">
      <c r="A456" s="127"/>
      <c r="B456" s="140"/>
      <c r="C456" s="143"/>
      <c r="D456" s="141"/>
      <c r="E456" s="141"/>
      <c r="F456" s="141"/>
    </row>
    <row r="457" spans="1:6" ht="15">
      <c r="A457" s="126" t="s">
        <v>506</v>
      </c>
      <c r="B457" s="142" t="s">
        <v>915</v>
      </c>
      <c r="C457" s="143"/>
      <c r="D457" s="141"/>
      <c r="E457" s="141"/>
      <c r="F457" s="141"/>
    </row>
    <row r="458" spans="1:6" ht="15">
      <c r="A458" s="126"/>
      <c r="B458" s="142"/>
      <c r="C458" s="143"/>
      <c r="D458" s="141"/>
      <c r="E458" s="141"/>
      <c r="F458" s="141"/>
    </row>
    <row r="459" spans="1:6" ht="99.75">
      <c r="A459" s="127" t="s">
        <v>524</v>
      </c>
      <c r="B459" s="144" t="s">
        <v>949</v>
      </c>
      <c r="C459" s="143" t="s">
        <v>1130</v>
      </c>
      <c r="D459" s="141">
        <v>14.8</v>
      </c>
      <c r="E459" s="145">
        <v>20.24</v>
      </c>
      <c r="F459" s="141">
        <f>+D459*E459</f>
        <v>299.55199999999996</v>
      </c>
    </row>
    <row r="460" spans="1:6" ht="14.25">
      <c r="A460" s="127"/>
      <c r="B460" s="144"/>
      <c r="C460" s="143"/>
      <c r="D460" s="141"/>
      <c r="E460" s="145"/>
      <c r="F460" s="141"/>
    </row>
    <row r="461" spans="1:6" ht="99.75">
      <c r="A461" s="127" t="s">
        <v>525</v>
      </c>
      <c r="B461" s="144" t="s">
        <v>3</v>
      </c>
      <c r="C461" s="143" t="s">
        <v>1130</v>
      </c>
      <c r="D461" s="141">
        <v>57.2</v>
      </c>
      <c r="E461" s="145">
        <v>16.4</v>
      </c>
      <c r="F461" s="141">
        <f>+D461*E461</f>
        <v>938.0799999999999</v>
      </c>
    </row>
    <row r="462" spans="1:6" ht="14.25">
      <c r="A462" s="127"/>
      <c r="B462" s="144"/>
      <c r="C462" s="143"/>
      <c r="D462" s="141"/>
      <c r="E462" s="145"/>
      <c r="F462" s="141"/>
    </row>
    <row r="463" spans="1:6" ht="142.5">
      <c r="A463" s="127" t="s">
        <v>526</v>
      </c>
      <c r="B463" s="129" t="s">
        <v>4</v>
      </c>
      <c r="C463" s="143"/>
      <c r="D463" s="141"/>
      <c r="E463" s="145"/>
      <c r="F463" s="141"/>
    </row>
    <row r="464" spans="1:6" ht="14.25">
      <c r="A464" s="127"/>
      <c r="B464" s="144" t="s">
        <v>5</v>
      </c>
      <c r="C464" s="143" t="s">
        <v>224</v>
      </c>
      <c r="D464" s="141">
        <v>1</v>
      </c>
      <c r="E464" s="145">
        <v>148.9</v>
      </c>
      <c r="F464" s="141">
        <f>+D464*E464</f>
        <v>148.9</v>
      </c>
    </row>
    <row r="465" spans="1:6" ht="14.25">
      <c r="A465" s="127"/>
      <c r="B465" s="144"/>
      <c r="C465" s="143"/>
      <c r="D465" s="141"/>
      <c r="E465" s="145"/>
      <c r="F465" s="141"/>
    </row>
    <row r="466" spans="1:6" ht="156.75">
      <c r="A466" s="127" t="s">
        <v>527</v>
      </c>
      <c r="B466" s="129" t="s">
        <v>6</v>
      </c>
      <c r="C466" s="143" t="s">
        <v>224</v>
      </c>
      <c r="D466" s="141">
        <f>SUM(D464:D465)</f>
        <v>1</v>
      </c>
      <c r="E466" s="145">
        <v>340</v>
      </c>
      <c r="F466" s="141">
        <f>+D466*E466</f>
        <v>340</v>
      </c>
    </row>
    <row r="467" spans="1:6" ht="14.25">
      <c r="A467" s="127"/>
      <c r="B467" s="144"/>
      <c r="C467" s="143"/>
      <c r="D467" s="141"/>
      <c r="E467" s="145"/>
      <c r="F467" s="141"/>
    </row>
    <row r="468" spans="1:6" ht="42.75">
      <c r="A468" s="127" t="s">
        <v>21</v>
      </c>
      <c r="B468" s="144" t="s">
        <v>7</v>
      </c>
      <c r="C468" s="143" t="s">
        <v>224</v>
      </c>
      <c r="D468" s="141">
        <v>7</v>
      </c>
      <c r="E468" s="145">
        <v>41</v>
      </c>
      <c r="F468" s="141">
        <f>+D468*E468</f>
        <v>287</v>
      </c>
    </row>
    <row r="469" spans="1:6" ht="14.25">
      <c r="A469" s="127"/>
      <c r="B469" s="144"/>
      <c r="C469" s="143"/>
      <c r="D469" s="141"/>
      <c r="E469" s="145"/>
      <c r="F469" s="141"/>
    </row>
    <row r="470" spans="1:6" ht="85.5">
      <c r="A470" s="127" t="s">
        <v>22</v>
      </c>
      <c r="B470" s="144" t="s">
        <v>8</v>
      </c>
      <c r="C470" s="143" t="s">
        <v>224</v>
      </c>
      <c r="D470" s="141">
        <v>3</v>
      </c>
      <c r="E470" s="145">
        <v>176.8</v>
      </c>
      <c r="F470" s="141">
        <f>+D470*E470</f>
        <v>530.4000000000001</v>
      </c>
    </row>
    <row r="471" spans="1:6" ht="14.25">
      <c r="A471" s="127"/>
      <c r="B471" s="144"/>
      <c r="C471" s="143"/>
      <c r="D471" s="141"/>
      <c r="E471" s="145"/>
      <c r="F471" s="141"/>
    </row>
    <row r="472" spans="1:6" ht="42.75">
      <c r="A472" s="127" t="s">
        <v>23</v>
      </c>
      <c r="B472" s="144" t="s">
        <v>9</v>
      </c>
      <c r="C472" s="143" t="s">
        <v>224</v>
      </c>
      <c r="D472" s="141">
        <v>10</v>
      </c>
      <c r="E472" s="145">
        <v>42</v>
      </c>
      <c r="F472" s="141">
        <f>+D472*E472</f>
        <v>420</v>
      </c>
    </row>
    <row r="473" spans="1:6" ht="14.25">
      <c r="A473" s="127"/>
      <c r="B473" s="140"/>
      <c r="C473" s="143"/>
      <c r="D473" s="141"/>
      <c r="E473" s="145"/>
      <c r="F473" s="141"/>
    </row>
    <row r="474" spans="1:6" ht="30">
      <c r="A474" s="127"/>
      <c r="B474" s="142" t="s">
        <v>940</v>
      </c>
      <c r="C474" s="143"/>
      <c r="D474" s="141"/>
      <c r="E474" s="141"/>
      <c r="F474" s="146">
        <f>SUM(F459:F473)</f>
        <v>2963.932</v>
      </c>
    </row>
    <row r="477" spans="1:2" ht="15.75">
      <c r="A477" s="107">
        <v>11</v>
      </c>
      <c r="B477" s="107" t="s">
        <v>24</v>
      </c>
    </row>
    <row r="479" spans="1:6" ht="15">
      <c r="A479" s="126" t="s">
        <v>542</v>
      </c>
      <c r="B479" s="142" t="s">
        <v>913</v>
      </c>
      <c r="C479" s="263"/>
      <c r="D479" s="263"/>
      <c r="E479" s="263"/>
      <c r="F479" s="146">
        <f>+F487</f>
        <v>1.4000000000000001</v>
      </c>
    </row>
    <row r="480" spans="1:6" ht="15">
      <c r="A480" s="126" t="s">
        <v>543</v>
      </c>
      <c r="B480" s="142" t="s">
        <v>914</v>
      </c>
      <c r="C480" s="263"/>
      <c r="D480" s="263"/>
      <c r="E480" s="263"/>
      <c r="F480" s="146">
        <f>+F502</f>
        <v>57.956</v>
      </c>
    </row>
    <row r="481" spans="1:6" ht="15">
      <c r="A481" s="126" t="s">
        <v>544</v>
      </c>
      <c r="B481" s="142" t="s">
        <v>915</v>
      </c>
      <c r="C481" s="263"/>
      <c r="D481" s="263"/>
      <c r="E481" s="263"/>
      <c r="F481" s="146">
        <f>+F512</f>
        <v>392.4</v>
      </c>
    </row>
    <row r="482" spans="1:6" ht="15">
      <c r="A482" s="126"/>
      <c r="B482" s="142" t="s">
        <v>947</v>
      </c>
      <c r="C482" s="263"/>
      <c r="D482" s="263"/>
      <c r="E482" s="263"/>
      <c r="F482" s="146">
        <f>SUM(F479:F481)</f>
        <v>451.756</v>
      </c>
    </row>
    <row r="483" spans="1:6" ht="15">
      <c r="A483" s="126" t="s">
        <v>542</v>
      </c>
      <c r="B483" s="142" t="s">
        <v>1225</v>
      </c>
      <c r="C483" s="143"/>
      <c r="D483" s="141"/>
      <c r="E483" s="141"/>
      <c r="F483" s="141"/>
    </row>
    <row r="484" spans="1:6" ht="14.25">
      <c r="A484" s="127"/>
      <c r="B484" s="140"/>
      <c r="C484" s="143"/>
      <c r="D484" s="141"/>
      <c r="E484" s="141"/>
      <c r="F484" s="141"/>
    </row>
    <row r="485" spans="1:6" ht="28.5">
      <c r="A485" s="127" t="s">
        <v>546</v>
      </c>
      <c r="B485" s="144" t="s">
        <v>916</v>
      </c>
      <c r="C485" s="143" t="s">
        <v>1130</v>
      </c>
      <c r="D485" s="141">
        <v>3.5</v>
      </c>
      <c r="E485" s="145">
        <v>0.4</v>
      </c>
      <c r="F485" s="141">
        <f>+D485*E485</f>
        <v>1.4000000000000001</v>
      </c>
    </row>
    <row r="486" spans="1:6" ht="14.25">
      <c r="A486" s="127"/>
      <c r="B486" s="123"/>
      <c r="C486" s="143"/>
      <c r="D486" s="141"/>
      <c r="E486" s="145"/>
      <c r="F486" s="141"/>
    </row>
    <row r="487" spans="1:6" ht="15">
      <c r="A487" s="127"/>
      <c r="B487" s="142" t="s">
        <v>921</v>
      </c>
      <c r="C487" s="143"/>
      <c r="D487" s="141"/>
      <c r="E487" s="141"/>
      <c r="F487" s="146">
        <f>SUM(F485:F486)</f>
        <v>1.4000000000000001</v>
      </c>
    </row>
    <row r="488" spans="1:6" ht="15">
      <c r="A488" s="127"/>
      <c r="B488" s="142"/>
      <c r="C488" s="143"/>
      <c r="D488" s="141"/>
      <c r="E488" s="141"/>
      <c r="F488" s="146"/>
    </row>
    <row r="489" spans="1:6" ht="15">
      <c r="A489" s="126" t="s">
        <v>543</v>
      </c>
      <c r="B489" s="142" t="s">
        <v>1245</v>
      </c>
      <c r="C489" s="143"/>
      <c r="D489" s="141"/>
      <c r="E489" s="141"/>
      <c r="F489" s="141"/>
    </row>
    <row r="490" spans="1:6" ht="14.25">
      <c r="A490" s="127"/>
      <c r="B490" s="140"/>
      <c r="C490" s="143"/>
      <c r="D490" s="141"/>
      <c r="E490" s="141"/>
      <c r="F490" s="141"/>
    </row>
    <row r="491" spans="1:6" ht="99.75">
      <c r="A491" s="127" t="s">
        <v>555</v>
      </c>
      <c r="B491" s="144" t="s">
        <v>0</v>
      </c>
      <c r="C491" s="143"/>
      <c r="D491" s="141"/>
      <c r="E491" s="145"/>
      <c r="F491" s="141"/>
    </row>
    <row r="492" spans="1:6" ht="16.5">
      <c r="A492" s="127"/>
      <c r="B492" s="144" t="s">
        <v>1</v>
      </c>
      <c r="C492" s="143" t="s">
        <v>572</v>
      </c>
      <c r="D492" s="141">
        <v>1.2</v>
      </c>
      <c r="E492" s="145">
        <v>4.75</v>
      </c>
      <c r="F492" s="141">
        <f>E492*D492</f>
        <v>5.7</v>
      </c>
    </row>
    <row r="493" spans="1:6" ht="14.25">
      <c r="A493" s="127"/>
      <c r="B493" s="144"/>
      <c r="C493" s="143"/>
      <c r="D493" s="141"/>
      <c r="E493" s="145"/>
      <c r="F493" s="141"/>
    </row>
    <row r="494" spans="1:6" ht="16.5">
      <c r="A494" s="127"/>
      <c r="B494" s="144" t="s">
        <v>2</v>
      </c>
      <c r="C494" s="143" t="s">
        <v>572</v>
      </c>
      <c r="D494" s="141">
        <v>1.8</v>
      </c>
      <c r="E494" s="145">
        <v>5.52</v>
      </c>
      <c r="F494" s="141">
        <f>E494*D494</f>
        <v>9.936</v>
      </c>
    </row>
    <row r="495" spans="1:6" ht="14.25">
      <c r="A495" s="127"/>
      <c r="B495" s="144"/>
      <c r="C495" s="143"/>
      <c r="D495" s="141"/>
      <c r="E495" s="145"/>
      <c r="F495" s="141"/>
    </row>
    <row r="496" spans="1:6" ht="28.5">
      <c r="A496" s="127" t="s">
        <v>556</v>
      </c>
      <c r="B496" s="144" t="s">
        <v>928</v>
      </c>
      <c r="C496" s="143" t="s">
        <v>570</v>
      </c>
      <c r="D496" s="141">
        <f>ROUND(0.6*D485,1)</f>
        <v>2.1</v>
      </c>
      <c r="E496" s="145">
        <v>0.4</v>
      </c>
      <c r="F496" s="141">
        <f>E496*D496</f>
        <v>0.8400000000000001</v>
      </c>
    </row>
    <row r="497" spans="1:6" ht="14.25">
      <c r="A497" s="127"/>
      <c r="B497" s="144"/>
      <c r="C497" s="143"/>
      <c r="D497" s="141"/>
      <c r="E497" s="145"/>
      <c r="F497" s="141"/>
    </row>
    <row r="498" spans="1:6" ht="71.25">
      <c r="A498" s="127" t="s">
        <v>557</v>
      </c>
      <c r="B498" s="144" t="s">
        <v>929</v>
      </c>
      <c r="C498" s="143" t="s">
        <v>572</v>
      </c>
      <c r="D498" s="141">
        <f>ROUND(0.27*D485,1)</f>
        <v>0.9</v>
      </c>
      <c r="E498" s="145">
        <v>18.4</v>
      </c>
      <c r="F498" s="141">
        <f>E498*D498</f>
        <v>16.56</v>
      </c>
    </row>
    <row r="499" spans="1:6" ht="14.25">
      <c r="A499" s="127"/>
      <c r="B499" s="144"/>
      <c r="C499" s="143"/>
      <c r="D499" s="141"/>
      <c r="E499" s="145"/>
      <c r="F499" s="141"/>
    </row>
    <row r="500" spans="1:6" ht="85.5">
      <c r="A500" s="127" t="s">
        <v>25</v>
      </c>
      <c r="B500" s="144" t="s">
        <v>930</v>
      </c>
      <c r="C500" s="143" t="s">
        <v>572</v>
      </c>
      <c r="D500" s="141">
        <f>ROUND(0.4*D485,1)</f>
        <v>1.4</v>
      </c>
      <c r="E500" s="145">
        <v>17.8</v>
      </c>
      <c r="F500" s="141">
        <f>+D500*E500</f>
        <v>24.919999999999998</v>
      </c>
    </row>
    <row r="501" spans="1:6" ht="14.25">
      <c r="A501" s="127"/>
      <c r="B501" s="144"/>
      <c r="C501" s="143"/>
      <c r="D501" s="141"/>
      <c r="E501" s="145"/>
      <c r="F501" s="141"/>
    </row>
    <row r="502" spans="1:6" ht="15">
      <c r="A502" s="127"/>
      <c r="B502" s="142" t="s">
        <v>932</v>
      </c>
      <c r="C502" s="143"/>
      <c r="D502" s="141"/>
      <c r="E502" s="141"/>
      <c r="F502" s="146">
        <f>SUM(F491:F501)</f>
        <v>57.956</v>
      </c>
    </row>
    <row r="503" spans="1:6" ht="14.25">
      <c r="A503" s="127"/>
      <c r="B503" s="140"/>
      <c r="C503" s="143"/>
      <c r="D503" s="141"/>
      <c r="E503" s="141"/>
      <c r="F503" s="141"/>
    </row>
    <row r="504" spans="1:6" ht="15">
      <c r="A504" s="126" t="s">
        <v>544</v>
      </c>
      <c r="B504" s="142" t="s">
        <v>915</v>
      </c>
      <c r="C504" s="143"/>
      <c r="D504" s="141"/>
      <c r="E504" s="141"/>
      <c r="F504" s="141"/>
    </row>
    <row r="505" spans="1:6" ht="15">
      <c r="A505" s="126"/>
      <c r="B505" s="142"/>
      <c r="C505" s="143"/>
      <c r="D505" s="141"/>
      <c r="E505" s="141"/>
      <c r="F505" s="141"/>
    </row>
    <row r="506" spans="1:6" ht="99.75">
      <c r="A506" s="127" t="s">
        <v>558</v>
      </c>
      <c r="B506" s="144" t="s">
        <v>3</v>
      </c>
      <c r="C506" s="143" t="s">
        <v>1130</v>
      </c>
      <c r="D506" s="141">
        <v>3.5</v>
      </c>
      <c r="E506" s="145">
        <v>16.4</v>
      </c>
      <c r="F506" s="141">
        <f>+D506*E506</f>
        <v>57.39999999999999</v>
      </c>
    </row>
    <row r="507" spans="1:6" ht="14.25">
      <c r="A507" s="127"/>
      <c r="B507" s="144"/>
      <c r="C507" s="143"/>
      <c r="D507" s="141"/>
      <c r="E507" s="145"/>
      <c r="F507" s="141"/>
    </row>
    <row r="508" spans="1:6" ht="42.75">
      <c r="A508" s="127" t="s">
        <v>853</v>
      </c>
      <c r="B508" s="144" t="s">
        <v>7</v>
      </c>
      <c r="C508" s="143" t="s">
        <v>224</v>
      </c>
      <c r="D508" s="141">
        <v>1</v>
      </c>
      <c r="E508" s="145">
        <v>41</v>
      </c>
      <c r="F508" s="141">
        <f>+D508*E508</f>
        <v>41</v>
      </c>
    </row>
    <row r="509" spans="1:6" ht="14.25">
      <c r="A509" s="127"/>
      <c r="B509" s="144"/>
      <c r="C509" s="143"/>
      <c r="D509" s="141"/>
      <c r="E509" s="145"/>
      <c r="F509" s="141"/>
    </row>
    <row r="510" spans="1:6" ht="42.75">
      <c r="A510" s="127" t="s">
        <v>854</v>
      </c>
      <c r="B510" s="144" t="s">
        <v>9</v>
      </c>
      <c r="C510" s="143" t="s">
        <v>224</v>
      </c>
      <c r="D510" s="141">
        <v>7</v>
      </c>
      <c r="E510" s="145">
        <v>42</v>
      </c>
      <c r="F510" s="141">
        <f>+D510*E510</f>
        <v>294</v>
      </c>
    </row>
    <row r="511" spans="1:6" ht="14.25">
      <c r="A511" s="127"/>
      <c r="B511" s="140"/>
      <c r="C511" s="143"/>
      <c r="D511" s="141"/>
      <c r="E511" s="145"/>
      <c r="F511" s="141"/>
    </row>
    <row r="512" spans="1:6" ht="30">
      <c r="A512" s="127"/>
      <c r="B512" s="142" t="s">
        <v>940</v>
      </c>
      <c r="C512" s="143"/>
      <c r="D512" s="141"/>
      <c r="E512" s="141"/>
      <c r="F512" s="146">
        <f>SUM(F506:F511)</f>
        <v>392.4</v>
      </c>
    </row>
  </sheetData>
  <sheetProtection/>
  <mergeCells count="44">
    <mergeCell ref="C481:E481"/>
    <mergeCell ref="C482:E482"/>
    <mergeCell ref="C429:E429"/>
    <mergeCell ref="C430:E430"/>
    <mergeCell ref="C431:E431"/>
    <mergeCell ref="C432:E432"/>
    <mergeCell ref="C479:E479"/>
    <mergeCell ref="C480:E480"/>
    <mergeCell ref="C207:E207"/>
    <mergeCell ref="C382:E382"/>
    <mergeCell ref="C285:E285"/>
    <mergeCell ref="C286:E286"/>
    <mergeCell ref="C287:E287"/>
    <mergeCell ref="C288:E288"/>
    <mergeCell ref="C323:E323"/>
    <mergeCell ref="C324:E324"/>
    <mergeCell ref="C325:E325"/>
    <mergeCell ref="C326:E326"/>
    <mergeCell ref="C246:E246"/>
    <mergeCell ref="C247:E247"/>
    <mergeCell ref="C379:E379"/>
    <mergeCell ref="C380:E380"/>
    <mergeCell ref="C248:E248"/>
    <mergeCell ref="C378:E378"/>
    <mergeCell ref="C77:E77"/>
    <mergeCell ref="C123:E123"/>
    <mergeCell ref="C208:E208"/>
    <mergeCell ref="C245:E245"/>
    <mergeCell ref="C165:E165"/>
    <mergeCell ref="C166:E166"/>
    <mergeCell ref="C167:E167"/>
    <mergeCell ref="C168:E168"/>
    <mergeCell ref="C205:E205"/>
    <mergeCell ref="C206:E206"/>
    <mergeCell ref="C124:E124"/>
    <mergeCell ref="C125:E125"/>
    <mergeCell ref="C127:E127"/>
    <mergeCell ref="C21:E21"/>
    <mergeCell ref="C22:E22"/>
    <mergeCell ref="C23:E23"/>
    <mergeCell ref="C25:E25"/>
    <mergeCell ref="C73:E73"/>
    <mergeCell ref="C74:E74"/>
    <mergeCell ref="C75:E75"/>
  </mergeCells>
  <printOptions/>
  <pageMargins left="0.7708333333333334" right="0.25"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961"/>
  <sheetViews>
    <sheetView view="pageLayout" zoomScale="0" zoomScalePageLayoutView="0" workbookViewId="0" topLeftCell="A1">
      <selection activeCell="C32" sqref="C32"/>
    </sheetView>
  </sheetViews>
  <sheetFormatPr defaultColWidth="9.00390625" defaultRowHeight="12.75"/>
  <cols>
    <col min="2" max="2" width="37.75390625" style="0" customWidth="1"/>
    <col min="3" max="3" width="9.125" style="158" customWidth="1"/>
    <col min="4" max="4" width="10.00390625" style="158" customWidth="1"/>
    <col min="5" max="5" width="11.25390625" style="220" customWidth="1"/>
    <col min="6" max="6" width="13.875" style="202" customWidth="1"/>
  </cols>
  <sheetData>
    <row r="1" spans="1:6" ht="20.25">
      <c r="A1" s="21">
        <v>4</v>
      </c>
      <c r="B1" s="21" t="s">
        <v>1206</v>
      </c>
      <c r="C1" s="9"/>
      <c r="D1" s="2"/>
      <c r="E1" s="197"/>
      <c r="F1" s="197"/>
    </row>
    <row r="2" spans="1:6" ht="12.75">
      <c r="A2" s="3"/>
      <c r="B2" s="4"/>
      <c r="C2" s="5"/>
      <c r="D2" s="6"/>
      <c r="E2" s="198"/>
      <c r="F2" s="198"/>
    </row>
    <row r="3" spans="1:6" ht="15">
      <c r="A3" s="10">
        <v>1</v>
      </c>
      <c r="B3" s="92" t="s">
        <v>26</v>
      </c>
      <c r="C3" s="5"/>
      <c r="D3" s="6"/>
      <c r="E3" s="198"/>
      <c r="F3" s="231">
        <f>F28</f>
        <v>0</v>
      </c>
    </row>
    <row r="4" spans="1:6" ht="15">
      <c r="A4" s="10">
        <v>2</v>
      </c>
      <c r="B4" s="92" t="s">
        <v>27</v>
      </c>
      <c r="C4" s="5"/>
      <c r="D4" s="6"/>
      <c r="E4" s="198"/>
      <c r="F4" s="231">
        <f>F121</f>
        <v>0</v>
      </c>
    </row>
    <row r="5" spans="1:6" ht="15">
      <c r="A5" s="10">
        <v>3</v>
      </c>
      <c r="B5" s="92" t="s">
        <v>28</v>
      </c>
      <c r="C5" s="5"/>
      <c r="D5" s="6"/>
      <c r="E5" s="198"/>
      <c r="F5" s="231">
        <f>F182</f>
        <v>0</v>
      </c>
    </row>
    <row r="6" spans="1:6" ht="15">
      <c r="A6" s="10">
        <v>4</v>
      </c>
      <c r="B6" s="92" t="s">
        <v>29</v>
      </c>
      <c r="C6" s="5"/>
      <c r="D6" s="6"/>
      <c r="E6" s="198"/>
      <c r="F6" s="231">
        <f>F243</f>
        <v>0</v>
      </c>
    </row>
    <row r="7" spans="1:6" ht="15">
      <c r="A7" s="10">
        <v>5</v>
      </c>
      <c r="B7" s="92" t="s">
        <v>30</v>
      </c>
      <c r="C7" s="5"/>
      <c r="D7" s="6"/>
      <c r="E7" s="198"/>
      <c r="F7" s="231">
        <f>F305</f>
        <v>0</v>
      </c>
    </row>
    <row r="8" spans="1:6" ht="15">
      <c r="A8" s="10">
        <v>6</v>
      </c>
      <c r="B8" s="92" t="s">
        <v>31</v>
      </c>
      <c r="C8" s="5"/>
      <c r="D8" s="6"/>
      <c r="E8" s="198"/>
      <c r="F8" s="231">
        <f>F367</f>
        <v>0</v>
      </c>
    </row>
    <row r="9" spans="1:6" ht="15">
      <c r="A9" s="10">
        <v>7</v>
      </c>
      <c r="B9" s="92" t="s">
        <v>32</v>
      </c>
      <c r="C9" s="5"/>
      <c r="D9" s="6"/>
      <c r="E9" s="198"/>
      <c r="F9" s="231">
        <f>F427</f>
        <v>0</v>
      </c>
    </row>
    <row r="10" spans="1:6" ht="15">
      <c r="A10" s="10">
        <v>8</v>
      </c>
      <c r="B10" s="92" t="s">
        <v>33</v>
      </c>
      <c r="C10" s="12"/>
      <c r="D10" s="42"/>
      <c r="E10" s="199"/>
      <c r="F10" s="231">
        <f>F488</f>
        <v>0</v>
      </c>
    </row>
    <row r="11" spans="1:6" ht="15">
      <c r="A11" s="10">
        <v>9</v>
      </c>
      <c r="B11" s="92" t="s">
        <v>34</v>
      </c>
      <c r="C11" s="12"/>
      <c r="D11" s="42"/>
      <c r="E11" s="199"/>
      <c r="F11" s="231">
        <f>F550</f>
        <v>0</v>
      </c>
    </row>
    <row r="12" spans="1:6" ht="15">
      <c r="A12" s="10">
        <v>10</v>
      </c>
      <c r="B12" s="92" t="s">
        <v>35</v>
      </c>
      <c r="C12" s="12"/>
      <c r="D12" s="42"/>
      <c r="E12" s="199"/>
      <c r="F12" s="231">
        <f>F612</f>
        <v>0</v>
      </c>
    </row>
    <row r="13" spans="1:6" ht="15">
      <c r="A13" s="10">
        <v>11</v>
      </c>
      <c r="B13" s="92" t="s">
        <v>36</v>
      </c>
      <c r="C13" s="12"/>
      <c r="D13" s="42"/>
      <c r="E13" s="199"/>
      <c r="F13" s="231">
        <f>F675</f>
        <v>0</v>
      </c>
    </row>
    <row r="14" spans="1:6" ht="15">
      <c r="A14" s="10">
        <v>12</v>
      </c>
      <c r="B14" s="92" t="s">
        <v>37</v>
      </c>
      <c r="C14" s="12"/>
      <c r="D14" s="42"/>
      <c r="E14" s="199"/>
      <c r="F14" s="231">
        <f>F736</f>
        <v>0</v>
      </c>
    </row>
    <row r="15" spans="1:6" ht="15">
      <c r="A15" s="10">
        <v>13</v>
      </c>
      <c r="B15" s="92" t="s">
        <v>38</v>
      </c>
      <c r="C15" s="12"/>
      <c r="D15" s="42"/>
      <c r="E15" s="199"/>
      <c r="F15" s="231">
        <f>F811</f>
        <v>0</v>
      </c>
    </row>
    <row r="16" spans="1:6" ht="15">
      <c r="A16" s="10">
        <v>14</v>
      </c>
      <c r="B16" s="92" t="s">
        <v>39</v>
      </c>
      <c r="C16" s="12"/>
      <c r="D16" s="42"/>
      <c r="E16" s="199"/>
      <c r="F16" s="231">
        <f>F877</f>
        <v>0</v>
      </c>
    </row>
    <row r="17" spans="1:6" ht="15">
      <c r="A17" s="10"/>
      <c r="B17" s="92" t="s">
        <v>900</v>
      </c>
      <c r="C17" s="12"/>
      <c r="D17" s="42"/>
      <c r="E17" s="199"/>
      <c r="F17" s="231">
        <f>(F3+F4+F5+F6+F7+F8+F9+F10+F11+F12+F13+F14+F15+F16)*0.1</f>
        <v>0</v>
      </c>
    </row>
    <row r="18" spans="1:6" ht="15">
      <c r="A18" s="10"/>
      <c r="B18" s="11"/>
      <c r="C18" s="12"/>
      <c r="D18" s="42"/>
      <c r="E18" s="199"/>
      <c r="F18" s="199"/>
    </row>
    <row r="19" spans="1:6" ht="15.75">
      <c r="A19" s="10"/>
      <c r="B19" s="15" t="s">
        <v>40</v>
      </c>
      <c r="C19" s="13"/>
      <c r="D19" s="14"/>
      <c r="E19" s="200"/>
      <c r="F19" s="200">
        <f>SUM(F3:F18)</f>
        <v>0</v>
      </c>
    </row>
    <row r="22" spans="1:2" ht="15.75">
      <c r="A22" s="107">
        <v>1</v>
      </c>
      <c r="B22" s="103" t="s">
        <v>26</v>
      </c>
    </row>
    <row r="23" ht="12.75">
      <c r="B23" s="152"/>
    </row>
    <row r="24" spans="1:6" ht="15">
      <c r="A24" s="122" t="s">
        <v>226</v>
      </c>
      <c r="B24" s="74" t="s">
        <v>913</v>
      </c>
      <c r="C24" s="125"/>
      <c r="D24" s="125"/>
      <c r="E24" s="222"/>
      <c r="F24" s="204">
        <f>+F40</f>
        <v>0</v>
      </c>
    </row>
    <row r="25" spans="1:6" ht="15">
      <c r="A25" s="122" t="s">
        <v>228</v>
      </c>
      <c r="B25" s="74" t="s">
        <v>914</v>
      </c>
      <c r="C25" s="125"/>
      <c r="D25" s="125"/>
      <c r="E25" s="222"/>
      <c r="F25" s="204">
        <f>+F78</f>
        <v>0</v>
      </c>
    </row>
    <row r="26" spans="1:6" ht="19.5" customHeight="1">
      <c r="A26" s="122" t="s">
        <v>229</v>
      </c>
      <c r="B26" s="74" t="s">
        <v>915</v>
      </c>
      <c r="C26" s="125"/>
      <c r="D26" s="125"/>
      <c r="E26" s="222"/>
      <c r="F26" s="204">
        <f>+F96</f>
        <v>0</v>
      </c>
    </row>
    <row r="27" spans="1:6" ht="15">
      <c r="A27" s="122" t="s">
        <v>234</v>
      </c>
      <c r="B27" s="74" t="s">
        <v>861</v>
      </c>
      <c r="C27" s="125"/>
      <c r="D27" s="125"/>
      <c r="E27" s="222"/>
      <c r="F27" s="204">
        <f>+F113</f>
        <v>0</v>
      </c>
    </row>
    <row r="28" spans="1:6" ht="15">
      <c r="A28" s="122"/>
      <c r="B28" s="74" t="s">
        <v>1131</v>
      </c>
      <c r="C28" s="125"/>
      <c r="D28" s="125"/>
      <c r="E28" s="222"/>
      <c r="F28" s="204">
        <f>SUM(F24:F27)</f>
        <v>0</v>
      </c>
    </row>
    <row r="29" spans="1:6" ht="15">
      <c r="A29" s="122"/>
      <c r="B29" s="74"/>
      <c r="C29" s="125"/>
      <c r="D29" s="125"/>
      <c r="E29" s="222"/>
      <c r="F29" s="204"/>
    </row>
    <row r="30" spans="1:6" ht="15">
      <c r="A30" s="122" t="s">
        <v>226</v>
      </c>
      <c r="B30" s="74" t="s">
        <v>1225</v>
      </c>
      <c r="C30" s="72"/>
      <c r="D30" s="73"/>
      <c r="E30" s="224"/>
      <c r="F30" s="224"/>
    </row>
    <row r="31" spans="1:6" ht="14.25">
      <c r="A31" s="121"/>
      <c r="B31" s="64"/>
      <c r="C31" s="72"/>
      <c r="D31" s="73"/>
      <c r="E31" s="224"/>
      <c r="F31" s="224"/>
    </row>
    <row r="32" spans="1:6" ht="28.5">
      <c r="A32" s="127" t="s">
        <v>237</v>
      </c>
      <c r="B32" s="64" t="s">
        <v>916</v>
      </c>
      <c r="C32" s="72" t="s">
        <v>1130</v>
      </c>
      <c r="D32" s="73">
        <v>208.71</v>
      </c>
      <c r="E32" s="225">
        <v>0</v>
      </c>
      <c r="F32" s="224">
        <f>+D32*E32</f>
        <v>0</v>
      </c>
    </row>
    <row r="33" spans="1:6" ht="14.25">
      <c r="A33" s="127"/>
      <c r="B33" s="153"/>
      <c r="C33" s="72"/>
      <c r="D33" s="73"/>
      <c r="E33" s="225"/>
      <c r="F33" s="224"/>
    </row>
    <row r="34" spans="1:6" ht="42.75">
      <c r="A34" s="127" t="s">
        <v>238</v>
      </c>
      <c r="B34" s="64" t="s">
        <v>917</v>
      </c>
      <c r="C34" s="72" t="s">
        <v>224</v>
      </c>
      <c r="D34" s="73">
        <v>16</v>
      </c>
      <c r="E34" s="225">
        <v>0</v>
      </c>
      <c r="F34" s="224">
        <f>+D34*E34</f>
        <v>0</v>
      </c>
    </row>
    <row r="35" spans="1:6" ht="14.25">
      <c r="A35" s="127"/>
      <c r="B35" s="64"/>
      <c r="C35" s="72"/>
      <c r="D35" s="73"/>
      <c r="E35" s="225"/>
      <c r="F35" s="224"/>
    </row>
    <row r="36" spans="1:6" ht="199.5">
      <c r="A36" s="127" t="s">
        <v>239</v>
      </c>
      <c r="B36" s="129" t="s">
        <v>919</v>
      </c>
      <c r="C36" s="72" t="s">
        <v>225</v>
      </c>
      <c r="D36" s="73">
        <v>1</v>
      </c>
      <c r="E36" s="225">
        <v>0</v>
      </c>
      <c r="F36" s="224">
        <f>+D36*E36</f>
        <v>0</v>
      </c>
    </row>
    <row r="37" spans="1:6" ht="14.25">
      <c r="A37" s="127"/>
      <c r="B37" s="64"/>
      <c r="C37" s="72"/>
      <c r="D37" s="73"/>
      <c r="E37" s="225"/>
      <c r="F37" s="224"/>
    </row>
    <row r="38" spans="1:6" ht="57">
      <c r="A38" s="127" t="s">
        <v>240</v>
      </c>
      <c r="B38" s="64" t="s">
        <v>920</v>
      </c>
      <c r="C38" s="72" t="s">
        <v>225</v>
      </c>
      <c r="D38" s="73">
        <v>0.09</v>
      </c>
      <c r="E38" s="225">
        <v>0</v>
      </c>
      <c r="F38" s="224">
        <f>+D38*E38</f>
        <v>0</v>
      </c>
    </row>
    <row r="39" spans="1:6" ht="14.25">
      <c r="A39" s="127"/>
      <c r="B39" s="64"/>
      <c r="C39" s="72"/>
      <c r="D39" s="73"/>
      <c r="E39" s="225"/>
      <c r="F39" s="224"/>
    </row>
    <row r="40" spans="1:6" ht="15">
      <c r="A40" s="127"/>
      <c r="B40" s="74" t="s">
        <v>921</v>
      </c>
      <c r="C40" s="72"/>
      <c r="D40" s="73"/>
      <c r="E40" s="224"/>
      <c r="F40" s="204">
        <f>SUM(F32:F39)</f>
        <v>0</v>
      </c>
    </row>
    <row r="41" spans="1:6" ht="15">
      <c r="A41" s="127"/>
      <c r="B41" s="74"/>
      <c r="C41" s="72"/>
      <c r="D41" s="73"/>
      <c r="E41" s="224"/>
      <c r="F41" s="204"/>
    </row>
    <row r="42" spans="1:6" ht="15">
      <c r="A42" s="126" t="s">
        <v>228</v>
      </c>
      <c r="B42" s="74" t="s">
        <v>1245</v>
      </c>
      <c r="C42" s="72"/>
      <c r="D42" s="73"/>
      <c r="E42" s="224"/>
      <c r="F42" s="224"/>
    </row>
    <row r="43" spans="1:6" ht="15">
      <c r="A43" s="126"/>
      <c r="B43" s="74"/>
      <c r="C43" s="72"/>
      <c r="D43" s="73"/>
      <c r="E43" s="224"/>
      <c r="F43" s="224"/>
    </row>
    <row r="44" spans="1:6" ht="42.75">
      <c r="A44" s="127" t="s">
        <v>246</v>
      </c>
      <c r="B44" s="65" t="s">
        <v>1058</v>
      </c>
      <c r="C44" s="72" t="s">
        <v>572</v>
      </c>
      <c r="D44" s="73">
        <v>7</v>
      </c>
      <c r="E44" s="225">
        <v>0</v>
      </c>
      <c r="F44" s="224">
        <f>E44*D44</f>
        <v>0</v>
      </c>
    </row>
    <row r="45" spans="1:6" ht="14.25">
      <c r="A45" s="127"/>
      <c r="B45" s="64"/>
      <c r="C45" s="72"/>
      <c r="D45" s="73"/>
      <c r="E45" s="224"/>
      <c r="F45" s="224"/>
    </row>
    <row r="46" spans="1:6" ht="99.75">
      <c r="A46" s="127" t="s">
        <v>247</v>
      </c>
      <c r="B46" s="64" t="s">
        <v>1087</v>
      </c>
      <c r="C46" s="72"/>
      <c r="D46" s="73"/>
      <c r="E46" s="225"/>
      <c r="F46" s="224"/>
    </row>
    <row r="47" spans="1:6" ht="57">
      <c r="A47" s="127"/>
      <c r="B47" s="64" t="s">
        <v>925</v>
      </c>
      <c r="C47" s="72"/>
      <c r="D47" s="73"/>
      <c r="E47" s="225"/>
      <c r="F47" s="224"/>
    </row>
    <row r="48" spans="1:6" ht="16.5">
      <c r="A48" s="127"/>
      <c r="B48" s="64" t="s">
        <v>1</v>
      </c>
      <c r="C48" s="72" t="s">
        <v>572</v>
      </c>
      <c r="D48" s="73">
        <v>159.2</v>
      </c>
      <c r="E48" s="225">
        <v>0</v>
      </c>
      <c r="F48" s="224">
        <f>E48*D48</f>
        <v>0</v>
      </c>
    </row>
    <row r="49" spans="1:6" ht="14.25">
      <c r="A49" s="127"/>
      <c r="B49" s="64"/>
      <c r="C49" s="72"/>
      <c r="D49" s="73"/>
      <c r="E49" s="225"/>
      <c r="F49" s="224"/>
    </row>
    <row r="50" spans="1:6" ht="16.5">
      <c r="A50" s="127"/>
      <c r="B50" s="64" t="s">
        <v>2</v>
      </c>
      <c r="C50" s="72" t="s">
        <v>572</v>
      </c>
      <c r="D50" s="73">
        <v>238.8</v>
      </c>
      <c r="E50" s="225">
        <v>0</v>
      </c>
      <c r="F50" s="224">
        <f>E50*D50</f>
        <v>0</v>
      </c>
    </row>
    <row r="51" spans="1:6" ht="14.25">
      <c r="A51" s="127"/>
      <c r="B51" s="64"/>
      <c r="C51" s="72"/>
      <c r="D51" s="73"/>
      <c r="E51" s="225"/>
      <c r="F51" s="224"/>
    </row>
    <row r="52" spans="1:6" ht="57">
      <c r="A52" s="127" t="s">
        <v>248</v>
      </c>
      <c r="B52" s="64" t="s">
        <v>1069</v>
      </c>
      <c r="C52" s="72"/>
      <c r="D52" s="73"/>
      <c r="E52" s="225"/>
      <c r="F52" s="224"/>
    </row>
    <row r="53" spans="1:6" ht="57">
      <c r="A53" s="127"/>
      <c r="B53" s="64" t="s">
        <v>925</v>
      </c>
      <c r="C53" s="72"/>
      <c r="D53" s="73"/>
      <c r="E53" s="225"/>
      <c r="F53" s="224"/>
    </row>
    <row r="54" spans="1:6" ht="16.5">
      <c r="A54" s="127"/>
      <c r="B54" s="64" t="s">
        <v>41</v>
      </c>
      <c r="C54" s="72" t="s">
        <v>572</v>
      </c>
      <c r="D54" s="73">
        <v>21</v>
      </c>
      <c r="E54" s="225">
        <v>0</v>
      </c>
      <c r="F54" s="224">
        <f>E54*D54</f>
        <v>0</v>
      </c>
    </row>
    <row r="55" spans="1:6" ht="14.25">
      <c r="A55" s="127"/>
      <c r="B55" s="64"/>
      <c r="C55" s="72"/>
      <c r="D55" s="73"/>
      <c r="E55" s="225"/>
      <c r="F55" s="224"/>
    </row>
    <row r="56" spans="1:6" ht="16.5">
      <c r="A56" s="127"/>
      <c r="B56" s="64" t="s">
        <v>42</v>
      </c>
      <c r="C56" s="72" t="s">
        <v>572</v>
      </c>
      <c r="D56" s="73">
        <v>49</v>
      </c>
      <c r="E56" s="225">
        <v>0</v>
      </c>
      <c r="F56" s="224">
        <f>E56*D56</f>
        <v>0</v>
      </c>
    </row>
    <row r="57" spans="1:6" ht="14.25">
      <c r="A57" s="127"/>
      <c r="B57" s="64"/>
      <c r="C57" s="72"/>
      <c r="D57" s="73"/>
      <c r="E57" s="225"/>
      <c r="F57" s="224"/>
    </row>
    <row r="58" spans="1:6" ht="85.5">
      <c r="A58" s="127" t="s">
        <v>258</v>
      </c>
      <c r="B58" s="138" t="s">
        <v>1061</v>
      </c>
      <c r="C58" s="72" t="s">
        <v>1130</v>
      </c>
      <c r="D58" s="73">
        <v>33</v>
      </c>
      <c r="E58" s="225">
        <v>0</v>
      </c>
      <c r="F58" s="224">
        <f>E58*D58</f>
        <v>0</v>
      </c>
    </row>
    <row r="59" spans="1:6" ht="14.25">
      <c r="A59" s="127"/>
      <c r="B59" s="64"/>
      <c r="C59" s="72"/>
      <c r="D59" s="73"/>
      <c r="E59" s="225"/>
      <c r="F59" s="224"/>
    </row>
    <row r="60" spans="1:6" ht="28.5">
      <c r="A60" s="127" t="s">
        <v>249</v>
      </c>
      <c r="B60" s="64" t="s">
        <v>928</v>
      </c>
      <c r="C60" s="72" t="s">
        <v>570</v>
      </c>
      <c r="D60" s="73">
        <v>157</v>
      </c>
      <c r="E60" s="225">
        <v>0</v>
      </c>
      <c r="F60" s="224">
        <f>E60*D60</f>
        <v>0</v>
      </c>
    </row>
    <row r="61" spans="1:6" ht="14.25">
      <c r="A61" s="127"/>
      <c r="B61" s="64"/>
      <c r="C61" s="72"/>
      <c r="D61" s="73"/>
      <c r="E61" s="225"/>
      <c r="F61" s="224"/>
    </row>
    <row r="62" spans="1:6" ht="85.5">
      <c r="A62" s="127" t="s">
        <v>257</v>
      </c>
      <c r="B62" s="64" t="s">
        <v>929</v>
      </c>
      <c r="C62" s="72" t="s">
        <v>572</v>
      </c>
      <c r="D62" s="73">
        <v>74</v>
      </c>
      <c r="E62" s="225">
        <v>0</v>
      </c>
      <c r="F62" s="224">
        <f>E62*D62</f>
        <v>0</v>
      </c>
    </row>
    <row r="63" spans="1:6" ht="14.25">
      <c r="A63" s="127"/>
      <c r="B63" s="64"/>
      <c r="C63" s="72"/>
      <c r="D63" s="73"/>
      <c r="E63" s="225"/>
      <c r="F63" s="224"/>
    </row>
    <row r="64" spans="1:6" ht="85.5">
      <c r="A64" s="127" t="s">
        <v>250</v>
      </c>
      <c r="B64" s="64" t="s">
        <v>930</v>
      </c>
      <c r="C64" s="72" t="s">
        <v>572</v>
      </c>
      <c r="D64" s="73">
        <v>196</v>
      </c>
      <c r="E64" s="225">
        <v>0</v>
      </c>
      <c r="F64" s="224">
        <f>+D64*E64</f>
        <v>0</v>
      </c>
    </row>
    <row r="65" spans="1:6" ht="14.25">
      <c r="A65" s="127"/>
      <c r="B65" s="64"/>
      <c r="C65" s="72"/>
      <c r="D65" s="73"/>
      <c r="E65" s="225"/>
      <c r="F65" s="224"/>
    </row>
    <row r="66" spans="1:6" ht="85.5">
      <c r="A66" s="127" t="s">
        <v>251</v>
      </c>
      <c r="B66" s="64" t="s">
        <v>931</v>
      </c>
      <c r="C66" s="72" t="s">
        <v>572</v>
      </c>
      <c r="D66" s="73">
        <v>2.5</v>
      </c>
      <c r="E66" s="225">
        <v>0</v>
      </c>
      <c r="F66" s="224">
        <f>+D66*E66</f>
        <v>0</v>
      </c>
    </row>
    <row r="67" spans="1:6" ht="14.25">
      <c r="A67" s="127"/>
      <c r="B67" s="64"/>
      <c r="C67" s="72"/>
      <c r="D67" s="73"/>
      <c r="E67" s="225"/>
      <c r="F67" s="224"/>
    </row>
    <row r="68" spans="1:6" ht="42.75">
      <c r="A68" s="127" t="s">
        <v>252</v>
      </c>
      <c r="B68" s="64" t="s">
        <v>1062</v>
      </c>
      <c r="C68" s="72" t="s">
        <v>572</v>
      </c>
      <c r="D68" s="73">
        <v>54</v>
      </c>
      <c r="E68" s="225">
        <v>0</v>
      </c>
      <c r="F68" s="224">
        <f>+D68*E68</f>
        <v>0</v>
      </c>
    </row>
    <row r="69" spans="1:6" ht="14.25">
      <c r="A69" s="127"/>
      <c r="B69" s="64"/>
      <c r="C69" s="72"/>
      <c r="D69" s="73"/>
      <c r="E69" s="225"/>
      <c r="F69" s="224"/>
    </row>
    <row r="70" spans="1:6" ht="57">
      <c r="A70" s="127" t="s">
        <v>292</v>
      </c>
      <c r="B70" s="64" t="s">
        <v>1063</v>
      </c>
      <c r="C70" s="72" t="s">
        <v>572</v>
      </c>
      <c r="D70" s="73">
        <f>ROUND((D54+D56)*1.3-D68*1.05,1)</f>
        <v>34.3</v>
      </c>
      <c r="E70" s="225">
        <v>0</v>
      </c>
      <c r="F70" s="224">
        <f>+D70*E70</f>
        <v>0</v>
      </c>
    </row>
    <row r="71" spans="1:6" ht="14.25">
      <c r="A71" s="127"/>
      <c r="B71" s="64"/>
      <c r="C71" s="72"/>
      <c r="D71" s="73"/>
      <c r="E71" s="225"/>
      <c r="F71" s="224"/>
    </row>
    <row r="72" spans="1:6" ht="42.75">
      <c r="A72" s="127" t="s">
        <v>253</v>
      </c>
      <c r="B72" s="64" t="s">
        <v>1064</v>
      </c>
      <c r="C72" s="72" t="s">
        <v>572</v>
      </c>
      <c r="D72" s="73">
        <f>D44</f>
        <v>7</v>
      </c>
      <c r="E72" s="225">
        <v>0</v>
      </c>
      <c r="F72" s="224">
        <f>+D72*E72</f>
        <v>0</v>
      </c>
    </row>
    <row r="73" spans="1:6" ht="14.25">
      <c r="A73" s="127"/>
      <c r="B73" s="64"/>
      <c r="C73" s="72"/>
      <c r="D73" s="73"/>
      <c r="E73" s="225"/>
      <c r="F73" s="224"/>
    </row>
    <row r="74" spans="1:6" ht="75.75">
      <c r="A74" s="127" t="s">
        <v>294</v>
      </c>
      <c r="B74" s="64" t="s">
        <v>1070</v>
      </c>
      <c r="C74" s="72" t="s">
        <v>570</v>
      </c>
      <c r="D74" s="73">
        <v>34</v>
      </c>
      <c r="E74" s="225">
        <v>0</v>
      </c>
      <c r="F74" s="224">
        <f>+D74*E74</f>
        <v>0</v>
      </c>
    </row>
    <row r="75" spans="1:6" ht="14.25">
      <c r="A75" s="127"/>
      <c r="B75" s="64"/>
      <c r="C75" s="72"/>
      <c r="D75" s="73"/>
      <c r="E75" s="225"/>
      <c r="F75" s="224"/>
    </row>
    <row r="76" spans="1:6" ht="28.5">
      <c r="A76" s="127" t="s">
        <v>295</v>
      </c>
      <c r="B76" s="64" t="s">
        <v>43</v>
      </c>
      <c r="C76" s="72" t="s">
        <v>225</v>
      </c>
      <c r="D76" s="73">
        <v>2</v>
      </c>
      <c r="E76" s="225">
        <v>0</v>
      </c>
      <c r="F76" s="224">
        <f>+D76*E76</f>
        <v>0</v>
      </c>
    </row>
    <row r="77" spans="1:6" ht="14.25">
      <c r="A77" s="127"/>
      <c r="B77" s="65"/>
      <c r="C77" s="72"/>
      <c r="D77" s="73"/>
      <c r="E77" s="225"/>
      <c r="F77" s="224"/>
    </row>
    <row r="78" spans="1:6" ht="15">
      <c r="A78" s="127"/>
      <c r="B78" s="74" t="s">
        <v>932</v>
      </c>
      <c r="C78" s="72"/>
      <c r="D78" s="73"/>
      <c r="E78" s="224"/>
      <c r="F78" s="204">
        <f>SUM(F44:F77)</f>
        <v>0</v>
      </c>
    </row>
    <row r="79" spans="1:6" ht="14.25">
      <c r="A79" s="127"/>
      <c r="B79" s="64"/>
      <c r="C79" s="72"/>
      <c r="D79" s="73"/>
      <c r="E79" s="224"/>
      <c r="F79" s="224"/>
    </row>
    <row r="80" spans="1:6" ht="15">
      <c r="A80" s="126" t="s">
        <v>229</v>
      </c>
      <c r="B80" s="74" t="s">
        <v>915</v>
      </c>
      <c r="C80" s="72"/>
      <c r="D80" s="73"/>
      <c r="E80" s="224"/>
      <c r="F80" s="224"/>
    </row>
    <row r="81" spans="1:6" ht="15">
      <c r="A81" s="126"/>
      <c r="B81" s="74"/>
      <c r="C81" s="72"/>
      <c r="D81" s="73"/>
      <c r="E81" s="224"/>
      <c r="F81" s="224"/>
    </row>
    <row r="82" spans="1:6" ht="99.75">
      <c r="A82" s="127" t="s">
        <v>259</v>
      </c>
      <c r="B82" s="64" t="s">
        <v>949</v>
      </c>
      <c r="C82" s="72" t="s">
        <v>1130</v>
      </c>
      <c r="D82" s="73">
        <v>135.24</v>
      </c>
      <c r="E82" s="225">
        <v>0</v>
      </c>
      <c r="F82" s="224">
        <f>+D82*E82</f>
        <v>0</v>
      </c>
    </row>
    <row r="83" spans="1:6" ht="14.25">
      <c r="A83" s="127"/>
      <c r="B83" s="64"/>
      <c r="C83" s="72"/>
      <c r="D83" s="73"/>
      <c r="E83" s="225"/>
      <c r="F83" s="224"/>
    </row>
    <row r="84" spans="1:6" ht="114">
      <c r="A84" s="127" t="s">
        <v>260</v>
      </c>
      <c r="B84" s="129" t="s">
        <v>44</v>
      </c>
      <c r="C84" s="72"/>
      <c r="D84" s="73"/>
      <c r="E84" s="225"/>
      <c r="F84" s="224"/>
    </row>
    <row r="85" spans="1:6" ht="14.25">
      <c r="A85" s="127"/>
      <c r="B85" s="64" t="s">
        <v>45</v>
      </c>
      <c r="C85" s="72" t="s">
        <v>224</v>
      </c>
      <c r="D85" s="73">
        <v>1</v>
      </c>
      <c r="E85" s="225">
        <v>0</v>
      </c>
      <c r="F85" s="224">
        <f>+D85*E85</f>
        <v>0</v>
      </c>
    </row>
    <row r="86" spans="1:6" ht="14.25">
      <c r="A86" s="127"/>
      <c r="B86" s="64" t="s">
        <v>1067</v>
      </c>
      <c r="C86" s="72" t="s">
        <v>224</v>
      </c>
      <c r="D86" s="73">
        <v>2</v>
      </c>
      <c r="E86" s="225">
        <v>0</v>
      </c>
      <c r="F86" s="224">
        <f>+D86*E86</f>
        <v>0</v>
      </c>
    </row>
    <row r="87" spans="1:6" ht="14.25">
      <c r="A87" s="127"/>
      <c r="B87" s="64"/>
      <c r="C87" s="72"/>
      <c r="D87" s="73"/>
      <c r="E87" s="225"/>
      <c r="F87" s="224"/>
    </row>
    <row r="88" spans="1:6" ht="114">
      <c r="A88" s="127" t="s">
        <v>261</v>
      </c>
      <c r="B88" s="129" t="s">
        <v>46</v>
      </c>
      <c r="C88" s="72"/>
      <c r="D88" s="73"/>
      <c r="E88" s="225"/>
      <c r="F88" s="224"/>
    </row>
    <row r="89" spans="1:6" ht="14.25">
      <c r="A89" s="127"/>
      <c r="B89" s="64" t="s">
        <v>5</v>
      </c>
      <c r="C89" s="72" t="s">
        <v>224</v>
      </c>
      <c r="D89" s="73">
        <v>2</v>
      </c>
      <c r="E89" s="225">
        <v>0</v>
      </c>
      <c r="F89" s="224">
        <f>+D89*E89</f>
        <v>0</v>
      </c>
    </row>
    <row r="90" spans="1:6" ht="14.25">
      <c r="A90" s="127"/>
      <c r="B90" s="64" t="s">
        <v>936</v>
      </c>
      <c r="C90" s="72" t="s">
        <v>224</v>
      </c>
      <c r="D90" s="73">
        <v>8</v>
      </c>
      <c r="E90" s="225">
        <v>0</v>
      </c>
      <c r="F90" s="224">
        <f>+D90*E90</f>
        <v>0</v>
      </c>
    </row>
    <row r="91" spans="1:6" ht="14.25">
      <c r="A91" s="127"/>
      <c r="B91" s="64"/>
      <c r="C91" s="72"/>
      <c r="D91" s="73"/>
      <c r="E91" s="225"/>
      <c r="F91" s="224"/>
    </row>
    <row r="92" spans="1:6" ht="142.5">
      <c r="A92" s="127" t="s">
        <v>262</v>
      </c>
      <c r="B92" s="129" t="s">
        <v>47</v>
      </c>
      <c r="C92" s="72" t="s">
        <v>224</v>
      </c>
      <c r="D92" s="73">
        <v>2</v>
      </c>
      <c r="E92" s="225">
        <v>0</v>
      </c>
      <c r="F92" s="224">
        <f>+D92*E92</f>
        <v>0</v>
      </c>
    </row>
    <row r="93" spans="1:6" ht="14.25">
      <c r="A93" s="127"/>
      <c r="B93" s="64"/>
      <c r="C93" s="72"/>
      <c r="D93" s="73"/>
      <c r="E93" s="225"/>
      <c r="F93" s="224"/>
    </row>
    <row r="94" spans="1:6" ht="156.75">
      <c r="A94" s="127" t="s">
        <v>263</v>
      </c>
      <c r="B94" s="129" t="s">
        <v>6</v>
      </c>
      <c r="C94" s="72" t="s">
        <v>224</v>
      </c>
      <c r="D94" s="73">
        <v>11</v>
      </c>
      <c r="E94" s="225">
        <v>0</v>
      </c>
      <c r="F94" s="224">
        <f>+D94*E94</f>
        <v>0</v>
      </c>
    </row>
    <row r="95" spans="1:6" ht="14.25">
      <c r="A95" s="127"/>
      <c r="B95" s="64"/>
      <c r="C95" s="72"/>
      <c r="D95" s="73"/>
      <c r="E95" s="225"/>
      <c r="F95" s="224"/>
    </row>
    <row r="96" spans="1:6" ht="30">
      <c r="A96" s="127"/>
      <c r="B96" s="74" t="s">
        <v>940</v>
      </c>
      <c r="C96" s="72"/>
      <c r="D96" s="73"/>
      <c r="E96" s="224"/>
      <c r="F96" s="204">
        <f>SUM(F82:F95)</f>
        <v>0</v>
      </c>
    </row>
    <row r="97" spans="1:6" ht="15">
      <c r="A97" s="127"/>
      <c r="B97" s="74"/>
      <c r="C97" s="72"/>
      <c r="D97" s="73"/>
      <c r="E97" s="224"/>
      <c r="F97" s="204"/>
    </row>
    <row r="98" spans="1:6" ht="15">
      <c r="A98" s="126" t="s">
        <v>235</v>
      </c>
      <c r="B98" s="74" t="s">
        <v>861</v>
      </c>
      <c r="C98" s="72"/>
      <c r="D98" s="73"/>
      <c r="E98" s="224"/>
      <c r="F98" s="224"/>
    </row>
    <row r="99" spans="1:6" ht="15">
      <c r="A99" s="126"/>
      <c r="B99" s="74"/>
      <c r="C99" s="72"/>
      <c r="D99" s="73"/>
      <c r="E99" s="224"/>
      <c r="F99" s="224"/>
    </row>
    <row r="100" spans="1:6" ht="42.75">
      <c r="A100" s="127" t="s">
        <v>283</v>
      </c>
      <c r="B100" s="64" t="s">
        <v>942</v>
      </c>
      <c r="C100" s="72" t="s">
        <v>1130</v>
      </c>
      <c r="D100" s="73">
        <f>D32</f>
        <v>208.71</v>
      </c>
      <c r="E100" s="225">
        <v>0</v>
      </c>
      <c r="F100" s="224">
        <f>+D100*E100</f>
        <v>0</v>
      </c>
    </row>
    <row r="101" spans="1:6" ht="14.25">
      <c r="A101" s="127"/>
      <c r="B101" s="64"/>
      <c r="C101" s="72"/>
      <c r="D101" s="73"/>
      <c r="E101" s="225"/>
      <c r="F101" s="224"/>
    </row>
    <row r="102" spans="1:6" ht="14.25">
      <c r="A102" s="127" t="s">
        <v>284</v>
      </c>
      <c r="B102" s="64" t="s">
        <v>943</v>
      </c>
      <c r="C102" s="72" t="s">
        <v>1130</v>
      </c>
      <c r="D102" s="73">
        <f>D100</f>
        <v>208.71</v>
      </c>
      <c r="E102" s="225">
        <v>0</v>
      </c>
      <c r="F102" s="224">
        <f>+D102*E102</f>
        <v>0</v>
      </c>
    </row>
    <row r="103" spans="1:6" ht="14.25">
      <c r="A103" s="127"/>
      <c r="B103" s="64"/>
      <c r="C103" s="72"/>
      <c r="D103" s="73"/>
      <c r="E103" s="225"/>
      <c r="F103" s="224"/>
    </row>
    <row r="104" spans="1:6" ht="14.25">
      <c r="A104" s="127" t="s">
        <v>285</v>
      </c>
      <c r="B104" s="64" t="s">
        <v>944</v>
      </c>
      <c r="C104" s="72" t="s">
        <v>1130</v>
      </c>
      <c r="D104" s="73">
        <f>D102</f>
        <v>208.71</v>
      </c>
      <c r="E104" s="225">
        <v>0</v>
      </c>
      <c r="F104" s="224">
        <f>+D104*E104</f>
        <v>0</v>
      </c>
    </row>
    <row r="105" spans="1:6" ht="14.25">
      <c r="A105" s="127"/>
      <c r="B105" s="64"/>
      <c r="C105" s="72"/>
      <c r="D105" s="73"/>
      <c r="E105" s="224"/>
      <c r="F105" s="224"/>
    </row>
    <row r="106" spans="1:6" ht="14.25">
      <c r="A106" s="127" t="s">
        <v>286</v>
      </c>
      <c r="B106" s="64" t="s">
        <v>945</v>
      </c>
      <c r="C106" s="72" t="s">
        <v>225</v>
      </c>
      <c r="D106" s="73">
        <v>1</v>
      </c>
      <c r="E106" s="225">
        <v>0</v>
      </c>
      <c r="F106" s="224">
        <f>+D106*E106</f>
        <v>0</v>
      </c>
    </row>
    <row r="107" spans="1:6" ht="14.25">
      <c r="A107" s="127"/>
      <c r="B107" s="64"/>
      <c r="C107" s="72"/>
      <c r="D107" s="73"/>
      <c r="E107" s="225"/>
      <c r="F107" s="224"/>
    </row>
    <row r="108" spans="1:6" ht="28.5">
      <c r="A108" s="127" t="s">
        <v>287</v>
      </c>
      <c r="B108" s="64" t="s">
        <v>816</v>
      </c>
      <c r="C108" s="72" t="s">
        <v>817</v>
      </c>
      <c r="D108" s="73">
        <v>10</v>
      </c>
      <c r="E108" s="225">
        <v>0</v>
      </c>
      <c r="F108" s="224">
        <f>+D108*E108</f>
        <v>0</v>
      </c>
    </row>
    <row r="109" spans="1:6" ht="14.25">
      <c r="A109" s="127"/>
      <c r="B109" s="64"/>
      <c r="C109" s="72"/>
      <c r="D109" s="73"/>
      <c r="E109" s="225"/>
      <c r="F109" s="224"/>
    </row>
    <row r="110" spans="1:6" ht="14.25">
      <c r="A110" s="127" t="s">
        <v>288</v>
      </c>
      <c r="B110" s="64" t="s">
        <v>818</v>
      </c>
      <c r="C110" s="72" t="s">
        <v>224</v>
      </c>
      <c r="D110" s="73">
        <v>1</v>
      </c>
      <c r="E110" s="225">
        <v>0</v>
      </c>
      <c r="F110" s="224">
        <f>+D110*E110</f>
        <v>0</v>
      </c>
    </row>
    <row r="111" spans="1:6" ht="14.25">
      <c r="A111" s="127"/>
      <c r="B111" s="64"/>
      <c r="C111" s="72"/>
      <c r="D111" s="73"/>
      <c r="E111" s="225"/>
      <c r="F111" s="224"/>
    </row>
    <row r="112" spans="1:6" ht="14.25">
      <c r="A112" s="127"/>
      <c r="B112" s="64"/>
      <c r="C112" s="72"/>
      <c r="D112" s="73"/>
      <c r="E112" s="225"/>
      <c r="F112" s="224"/>
    </row>
    <row r="113" spans="1:6" ht="15">
      <c r="A113" s="127"/>
      <c r="B113" s="74" t="s">
        <v>946</v>
      </c>
      <c r="C113" s="72"/>
      <c r="D113" s="73"/>
      <c r="E113" s="224"/>
      <c r="F113" s="204">
        <f>SUM(F100:F110)</f>
        <v>0</v>
      </c>
    </row>
    <row r="114" spans="1:2" ht="12.75">
      <c r="A114" s="100"/>
      <c r="B114" s="152"/>
    </row>
    <row r="115" spans="1:2" ht="15.75">
      <c r="A115" s="107">
        <v>2</v>
      </c>
      <c r="B115" s="103" t="s">
        <v>27</v>
      </c>
    </row>
    <row r="116" spans="1:2" ht="12.75">
      <c r="A116" s="100"/>
      <c r="B116" s="152"/>
    </row>
    <row r="117" spans="1:6" ht="15">
      <c r="A117" s="126" t="s">
        <v>1132</v>
      </c>
      <c r="B117" s="154" t="s">
        <v>913</v>
      </c>
      <c r="C117" s="147"/>
      <c r="D117" s="147"/>
      <c r="E117" s="227"/>
      <c r="F117" s="232">
        <f>+F133</f>
        <v>0</v>
      </c>
    </row>
    <row r="118" spans="1:6" ht="15">
      <c r="A118" s="126" t="s">
        <v>592</v>
      </c>
      <c r="B118" s="154" t="s">
        <v>914</v>
      </c>
      <c r="C118" s="147"/>
      <c r="D118" s="147"/>
      <c r="E118" s="227"/>
      <c r="F118" s="232">
        <f>+F149</f>
        <v>0</v>
      </c>
    </row>
    <row r="119" spans="1:6" ht="15">
      <c r="A119" s="126" t="s">
        <v>593</v>
      </c>
      <c r="B119" s="154" t="s">
        <v>915</v>
      </c>
      <c r="C119" s="147"/>
      <c r="D119" s="147"/>
      <c r="E119" s="227"/>
      <c r="F119" s="232">
        <f>+F162</f>
        <v>0</v>
      </c>
    </row>
    <row r="120" spans="1:6" ht="15">
      <c r="A120" s="126" t="s">
        <v>594</v>
      </c>
      <c r="B120" s="154" t="s">
        <v>861</v>
      </c>
      <c r="C120" s="147"/>
      <c r="D120" s="147"/>
      <c r="E120" s="227"/>
      <c r="F120" s="232">
        <f>+F174</f>
        <v>0</v>
      </c>
    </row>
    <row r="121" spans="1:6" ht="15">
      <c r="A121" s="126"/>
      <c r="B121" s="154" t="s">
        <v>947</v>
      </c>
      <c r="C121" s="147"/>
      <c r="D121" s="147"/>
      <c r="E121" s="227"/>
      <c r="F121" s="232">
        <f>SUM(F117:F120)</f>
        <v>0</v>
      </c>
    </row>
    <row r="122" spans="1:6" ht="14.25">
      <c r="A122" s="127"/>
      <c r="B122" s="144"/>
      <c r="C122" s="143"/>
      <c r="D122" s="143"/>
      <c r="E122" s="230"/>
      <c r="F122" s="228"/>
    </row>
    <row r="123" spans="1:6" ht="15">
      <c r="A123" s="126" t="s">
        <v>1132</v>
      </c>
      <c r="B123" s="154" t="s">
        <v>1225</v>
      </c>
      <c r="C123" s="143"/>
      <c r="D123" s="141"/>
      <c r="E123" s="228"/>
      <c r="F123" s="228"/>
    </row>
    <row r="124" spans="1:6" ht="14.25">
      <c r="A124" s="127"/>
      <c r="B124" s="144"/>
      <c r="C124" s="143"/>
      <c r="D124" s="141"/>
      <c r="E124" s="228"/>
      <c r="F124" s="228"/>
    </row>
    <row r="125" spans="1:6" ht="28.5">
      <c r="A125" s="127" t="s">
        <v>1133</v>
      </c>
      <c r="B125" s="144" t="s">
        <v>916</v>
      </c>
      <c r="C125" s="143" t="s">
        <v>1130</v>
      </c>
      <c r="D125" s="141">
        <v>32.18</v>
      </c>
      <c r="E125" s="229">
        <v>0</v>
      </c>
      <c r="F125" s="228">
        <f>+D125*E125</f>
        <v>0</v>
      </c>
    </row>
    <row r="126" spans="1:6" ht="14.25">
      <c r="A126" s="127"/>
      <c r="B126" s="153"/>
      <c r="C126" s="143"/>
      <c r="D126" s="141"/>
      <c r="E126" s="229"/>
      <c r="F126" s="228"/>
    </row>
    <row r="127" spans="1:6" ht="42.75">
      <c r="A127" s="127" t="s">
        <v>1134</v>
      </c>
      <c r="B127" s="144" t="s">
        <v>917</v>
      </c>
      <c r="C127" s="143" t="s">
        <v>224</v>
      </c>
      <c r="D127" s="141">
        <v>4</v>
      </c>
      <c r="E127" s="229">
        <v>0</v>
      </c>
      <c r="F127" s="228">
        <f>+D127*E127</f>
        <v>0</v>
      </c>
    </row>
    <row r="128" spans="1:6" ht="14.25">
      <c r="A128" s="127"/>
      <c r="B128" s="144"/>
      <c r="C128" s="143"/>
      <c r="D128" s="141"/>
      <c r="E128" s="229"/>
      <c r="F128" s="228"/>
    </row>
    <row r="129" spans="1:6" ht="199.5">
      <c r="A129" s="127" t="s">
        <v>1135</v>
      </c>
      <c r="B129" s="129" t="s">
        <v>919</v>
      </c>
      <c r="C129" s="143" t="s">
        <v>225</v>
      </c>
      <c r="D129" s="141">
        <v>1</v>
      </c>
      <c r="E129" s="229">
        <v>0</v>
      </c>
      <c r="F129" s="228">
        <f>+D129*E129</f>
        <v>0</v>
      </c>
    </row>
    <row r="130" spans="1:6" ht="14.25">
      <c r="A130" s="127"/>
      <c r="B130" s="144"/>
      <c r="C130" s="143"/>
      <c r="D130" s="141"/>
      <c r="E130" s="229"/>
      <c r="F130" s="228"/>
    </row>
    <row r="131" spans="1:6" ht="57">
      <c r="A131" s="127" t="s">
        <v>1136</v>
      </c>
      <c r="B131" s="144" t="s">
        <v>920</v>
      </c>
      <c r="C131" s="143" t="s">
        <v>225</v>
      </c>
      <c r="D131" s="141">
        <v>0.01</v>
      </c>
      <c r="E131" s="229">
        <v>0</v>
      </c>
      <c r="F131" s="228">
        <f>+D131*E131</f>
        <v>0</v>
      </c>
    </row>
    <row r="132" spans="1:6" ht="14.25">
      <c r="A132" s="127"/>
      <c r="B132" s="144"/>
      <c r="C132" s="143"/>
      <c r="D132" s="141"/>
      <c r="E132" s="229"/>
      <c r="F132" s="228"/>
    </row>
    <row r="133" spans="1:6" ht="15">
      <c r="A133" s="127"/>
      <c r="B133" s="154" t="s">
        <v>921</v>
      </c>
      <c r="C133" s="143"/>
      <c r="D133" s="141"/>
      <c r="E133" s="228"/>
      <c r="F133" s="232">
        <f>SUM(F125:F132)</f>
        <v>0</v>
      </c>
    </row>
    <row r="134" spans="1:6" ht="15">
      <c r="A134" s="127"/>
      <c r="B134" s="154"/>
      <c r="C134" s="143"/>
      <c r="D134" s="141"/>
      <c r="E134" s="228"/>
      <c r="F134" s="232"/>
    </row>
    <row r="135" spans="1:6" ht="15">
      <c r="A135" s="126" t="s">
        <v>592</v>
      </c>
      <c r="B135" s="154" t="s">
        <v>1245</v>
      </c>
      <c r="C135" s="143"/>
      <c r="D135" s="141"/>
      <c r="E135" s="228"/>
      <c r="F135" s="228"/>
    </row>
    <row r="136" spans="1:6" ht="15">
      <c r="A136" s="126"/>
      <c r="B136" s="154"/>
      <c r="C136" s="143"/>
      <c r="D136" s="141"/>
      <c r="E136" s="228"/>
      <c r="F136" s="228"/>
    </row>
    <row r="137" spans="1:6" ht="99.75">
      <c r="A137" s="127" t="s">
        <v>597</v>
      </c>
      <c r="B137" s="144" t="s">
        <v>1073</v>
      </c>
      <c r="C137" s="143"/>
      <c r="D137" s="141"/>
      <c r="E137" s="229"/>
      <c r="F137" s="228"/>
    </row>
    <row r="138" spans="1:6" ht="57">
      <c r="A138" s="127"/>
      <c r="B138" s="144" t="s">
        <v>925</v>
      </c>
      <c r="C138" s="143"/>
      <c r="D138" s="141"/>
      <c r="E138" s="229"/>
      <c r="F138" s="228"/>
    </row>
    <row r="139" spans="1:6" ht="16.5">
      <c r="A139" s="127"/>
      <c r="B139" s="144" t="s">
        <v>1</v>
      </c>
      <c r="C139" s="143" t="s">
        <v>572</v>
      </c>
      <c r="D139" s="141">
        <v>18.8</v>
      </c>
      <c r="E139" s="229">
        <v>0</v>
      </c>
      <c r="F139" s="228">
        <f>E139*D139</f>
        <v>0</v>
      </c>
    </row>
    <row r="140" spans="1:6" ht="14.25">
      <c r="A140" s="127"/>
      <c r="B140" s="144"/>
      <c r="C140" s="143"/>
      <c r="D140" s="141"/>
      <c r="E140" s="229"/>
      <c r="F140" s="228"/>
    </row>
    <row r="141" spans="1:6" ht="16.5">
      <c r="A141" s="127"/>
      <c r="B141" s="144" t="s">
        <v>2</v>
      </c>
      <c r="C141" s="143" t="s">
        <v>572</v>
      </c>
      <c r="D141" s="141">
        <v>28.2</v>
      </c>
      <c r="E141" s="229">
        <v>0</v>
      </c>
      <c r="F141" s="228">
        <f>E141*D141</f>
        <v>0</v>
      </c>
    </row>
    <row r="142" spans="1:6" ht="14.25">
      <c r="A142" s="127"/>
      <c r="B142" s="144"/>
      <c r="C142" s="143"/>
      <c r="D142" s="141"/>
      <c r="E142" s="229"/>
      <c r="F142" s="228"/>
    </row>
    <row r="143" spans="1:6" ht="28.5">
      <c r="A143" s="127" t="s">
        <v>598</v>
      </c>
      <c r="B143" s="144" t="s">
        <v>928</v>
      </c>
      <c r="C143" s="143" t="s">
        <v>570</v>
      </c>
      <c r="D143" s="141">
        <v>23</v>
      </c>
      <c r="E143" s="229">
        <v>0</v>
      </c>
      <c r="F143" s="228">
        <f>E143*D143</f>
        <v>0</v>
      </c>
    </row>
    <row r="144" spans="1:6" ht="14.25">
      <c r="A144" s="127"/>
      <c r="B144" s="144"/>
      <c r="C144" s="143"/>
      <c r="D144" s="141"/>
      <c r="E144" s="229"/>
      <c r="F144" s="228"/>
    </row>
    <row r="145" spans="1:6" ht="85.5">
      <c r="A145" s="127" t="s">
        <v>599</v>
      </c>
      <c r="B145" s="144" t="s">
        <v>929</v>
      </c>
      <c r="C145" s="143" t="s">
        <v>572</v>
      </c>
      <c r="D145" s="141">
        <v>11.2</v>
      </c>
      <c r="E145" s="229">
        <v>0</v>
      </c>
      <c r="F145" s="228">
        <f>E145*D145</f>
        <v>0</v>
      </c>
    </row>
    <row r="146" spans="1:6" ht="14.25">
      <c r="A146" s="127"/>
      <c r="B146" s="144"/>
      <c r="C146" s="143"/>
      <c r="D146" s="141"/>
      <c r="E146" s="229"/>
      <c r="F146" s="228"/>
    </row>
    <row r="147" spans="1:6" ht="85.5">
      <c r="A147" s="127" t="s">
        <v>600</v>
      </c>
      <c r="B147" s="144" t="s">
        <v>930</v>
      </c>
      <c r="C147" s="143" t="s">
        <v>572</v>
      </c>
      <c r="D147" s="141">
        <v>24.5</v>
      </c>
      <c r="E147" s="229">
        <v>0</v>
      </c>
      <c r="F147" s="228">
        <f>+D147*E147</f>
        <v>0</v>
      </c>
    </row>
    <row r="148" spans="1:6" ht="14.25">
      <c r="A148" s="127"/>
      <c r="B148" s="148"/>
      <c r="C148" s="143"/>
      <c r="D148" s="141"/>
      <c r="E148" s="229"/>
      <c r="F148" s="228"/>
    </row>
    <row r="149" spans="1:6" ht="15">
      <c r="A149" s="127"/>
      <c r="B149" s="154" t="s">
        <v>932</v>
      </c>
      <c r="C149" s="143"/>
      <c r="D149" s="141"/>
      <c r="E149" s="228"/>
      <c r="F149" s="232">
        <f>SUM(F137:F148)</f>
        <v>0</v>
      </c>
    </row>
    <row r="150" spans="1:6" ht="14.25">
      <c r="A150" s="127"/>
      <c r="B150" s="144"/>
      <c r="C150" s="143"/>
      <c r="D150" s="141"/>
      <c r="E150" s="228"/>
      <c r="F150" s="228"/>
    </row>
    <row r="151" spans="1:6" ht="15">
      <c r="A151" s="126" t="s">
        <v>593</v>
      </c>
      <c r="B151" s="154" t="s">
        <v>915</v>
      </c>
      <c r="C151" s="143"/>
      <c r="D151" s="141"/>
      <c r="E151" s="228"/>
      <c r="F151" s="228"/>
    </row>
    <row r="152" spans="1:6" ht="15">
      <c r="A152" s="126"/>
      <c r="B152" s="154"/>
      <c r="C152" s="143"/>
      <c r="D152" s="141"/>
      <c r="E152" s="228"/>
      <c r="F152" s="228"/>
    </row>
    <row r="153" spans="1:6" ht="99.75">
      <c r="A153" s="127" t="s">
        <v>604</v>
      </c>
      <c r="B153" s="144" t="s">
        <v>949</v>
      </c>
      <c r="C153" s="143" t="s">
        <v>1130</v>
      </c>
      <c r="D153" s="141">
        <v>32.18</v>
      </c>
      <c r="E153" s="229">
        <v>0</v>
      </c>
      <c r="F153" s="228">
        <f>+D153*E153</f>
        <v>0</v>
      </c>
    </row>
    <row r="154" spans="1:6" ht="14.25">
      <c r="A154" s="127"/>
      <c r="B154" s="144"/>
      <c r="C154" s="143"/>
      <c r="D154" s="141"/>
      <c r="E154" s="229"/>
      <c r="F154" s="228"/>
    </row>
    <row r="155" spans="1:6" ht="114">
      <c r="A155" s="127" t="s">
        <v>605</v>
      </c>
      <c r="B155" s="129" t="s">
        <v>46</v>
      </c>
      <c r="C155" s="143"/>
      <c r="D155" s="141"/>
      <c r="E155" s="229"/>
      <c r="F155" s="228"/>
    </row>
    <row r="156" spans="1:6" ht="14.25">
      <c r="A156" s="127"/>
      <c r="B156" s="144" t="s">
        <v>936</v>
      </c>
      <c r="C156" s="143" t="s">
        <v>224</v>
      </c>
      <c r="D156" s="141">
        <v>3</v>
      </c>
      <c r="E156" s="229">
        <v>0</v>
      </c>
      <c r="F156" s="228">
        <f>+D156*E156</f>
        <v>0</v>
      </c>
    </row>
    <row r="157" spans="1:6" ht="14.25">
      <c r="A157" s="127"/>
      <c r="B157" s="144"/>
      <c r="C157" s="143"/>
      <c r="D157" s="141"/>
      <c r="E157" s="229"/>
      <c r="F157" s="228"/>
    </row>
    <row r="158" spans="1:6" ht="156.75">
      <c r="A158" s="127" t="s">
        <v>606</v>
      </c>
      <c r="B158" s="129" t="s">
        <v>6</v>
      </c>
      <c r="C158" s="143" t="s">
        <v>224</v>
      </c>
      <c r="D158" s="141">
        <f>D156</f>
        <v>3</v>
      </c>
      <c r="E158" s="229">
        <v>0</v>
      </c>
      <c r="F158" s="228">
        <f>+D158*E158</f>
        <v>0</v>
      </c>
    </row>
    <row r="159" spans="1:6" ht="14.25">
      <c r="A159" s="127"/>
      <c r="B159" s="144"/>
      <c r="C159" s="143"/>
      <c r="D159" s="141"/>
      <c r="E159" s="229"/>
      <c r="F159" s="228"/>
    </row>
    <row r="160" spans="1:6" ht="42.75">
      <c r="A160" s="127" t="s">
        <v>607</v>
      </c>
      <c r="B160" s="144" t="s">
        <v>48</v>
      </c>
      <c r="C160" s="143" t="s">
        <v>224</v>
      </c>
      <c r="D160" s="141">
        <v>1</v>
      </c>
      <c r="E160" s="229">
        <v>0</v>
      </c>
      <c r="F160" s="228">
        <f>+D160*E160</f>
        <v>0</v>
      </c>
    </row>
    <row r="161" spans="1:6" ht="14.25">
      <c r="A161" s="127"/>
      <c r="B161" s="144"/>
      <c r="C161" s="143"/>
      <c r="D161" s="141"/>
      <c r="E161" s="229"/>
      <c r="F161" s="228"/>
    </row>
    <row r="162" spans="1:6" ht="30">
      <c r="A162" s="127"/>
      <c r="B162" s="154" t="s">
        <v>940</v>
      </c>
      <c r="C162" s="143"/>
      <c r="D162" s="141"/>
      <c r="E162" s="228"/>
      <c r="F162" s="232">
        <f>SUM(F153:F161)</f>
        <v>0</v>
      </c>
    </row>
    <row r="163" spans="1:6" ht="15">
      <c r="A163" s="127"/>
      <c r="B163" s="154"/>
      <c r="C163" s="143"/>
      <c r="D163" s="141"/>
      <c r="E163" s="228"/>
      <c r="F163" s="232"/>
    </row>
    <row r="164" spans="1:6" ht="15">
      <c r="A164" s="126" t="s">
        <v>594</v>
      </c>
      <c r="B164" s="154" t="s">
        <v>861</v>
      </c>
      <c r="C164" s="143"/>
      <c r="D164" s="141"/>
      <c r="E164" s="228"/>
      <c r="F164" s="228"/>
    </row>
    <row r="165" spans="1:6" ht="15">
      <c r="A165" s="126"/>
      <c r="B165" s="154"/>
      <c r="C165" s="143"/>
      <c r="D165" s="141"/>
      <c r="E165" s="228"/>
      <c r="F165" s="228"/>
    </row>
    <row r="166" spans="1:6" ht="42.75">
      <c r="A166" s="127" t="s">
        <v>608</v>
      </c>
      <c r="B166" s="144" t="s">
        <v>942</v>
      </c>
      <c r="C166" s="143" t="s">
        <v>1130</v>
      </c>
      <c r="D166" s="141">
        <f>D125</f>
        <v>32.18</v>
      </c>
      <c r="E166" s="229">
        <v>0</v>
      </c>
      <c r="F166" s="228">
        <f>+D166*E166</f>
        <v>0</v>
      </c>
    </row>
    <row r="167" spans="1:6" ht="14.25">
      <c r="A167" s="127"/>
      <c r="B167" s="144"/>
      <c r="C167" s="143"/>
      <c r="D167" s="141"/>
      <c r="E167" s="229"/>
      <c r="F167" s="228"/>
    </row>
    <row r="168" spans="1:6" ht="14.25">
      <c r="A168" s="127" t="s">
        <v>609</v>
      </c>
      <c r="B168" s="144" t="s">
        <v>943</v>
      </c>
      <c r="C168" s="143" t="s">
        <v>1130</v>
      </c>
      <c r="D168" s="141">
        <f>D166</f>
        <v>32.18</v>
      </c>
      <c r="E168" s="229">
        <v>0</v>
      </c>
      <c r="F168" s="228">
        <f>+D168*E168</f>
        <v>0</v>
      </c>
    </row>
    <row r="169" spans="1:6" ht="14.25">
      <c r="A169" s="127"/>
      <c r="B169" s="144"/>
      <c r="C169" s="143"/>
      <c r="D169" s="141"/>
      <c r="E169" s="229"/>
      <c r="F169" s="228"/>
    </row>
    <row r="170" spans="1:6" ht="14.25">
      <c r="A170" s="127" t="s">
        <v>610</v>
      </c>
      <c r="B170" s="144" t="s">
        <v>944</v>
      </c>
      <c r="C170" s="143" t="s">
        <v>1130</v>
      </c>
      <c r="D170" s="141">
        <f>D168</f>
        <v>32.18</v>
      </c>
      <c r="E170" s="229">
        <v>0</v>
      </c>
      <c r="F170" s="228">
        <f>+D170*E170</f>
        <v>0</v>
      </c>
    </row>
    <row r="171" spans="1:6" ht="14.25">
      <c r="A171" s="127"/>
      <c r="B171" s="144"/>
      <c r="C171" s="143"/>
      <c r="D171" s="141"/>
      <c r="E171" s="228"/>
      <c r="F171" s="228"/>
    </row>
    <row r="172" spans="1:6" ht="14.25">
      <c r="A172" s="127" t="s">
        <v>611</v>
      </c>
      <c r="B172" s="144" t="s">
        <v>945</v>
      </c>
      <c r="C172" s="143" t="s">
        <v>225</v>
      </c>
      <c r="D172" s="141">
        <v>1</v>
      </c>
      <c r="E172" s="229">
        <v>0</v>
      </c>
      <c r="F172" s="228">
        <f>+D172*E172</f>
        <v>0</v>
      </c>
    </row>
    <row r="173" spans="1:6" ht="14.25">
      <c r="A173" s="127"/>
      <c r="B173" s="144"/>
      <c r="C173" s="143"/>
      <c r="D173" s="141"/>
      <c r="E173" s="229"/>
      <c r="F173" s="228"/>
    </row>
    <row r="174" spans="1:6" ht="15">
      <c r="A174" s="127"/>
      <c r="B174" s="154" t="s">
        <v>946</v>
      </c>
      <c r="C174" s="143"/>
      <c r="D174" s="141"/>
      <c r="E174" s="228"/>
      <c r="F174" s="232">
        <f>SUM(F166:F172)</f>
        <v>0</v>
      </c>
    </row>
    <row r="175" spans="1:2" ht="12.75">
      <c r="A175" s="100"/>
      <c r="B175" s="152"/>
    </row>
    <row r="176" spans="1:2" ht="15.75">
      <c r="A176" s="107">
        <v>3</v>
      </c>
      <c r="B176" s="103" t="s">
        <v>28</v>
      </c>
    </row>
    <row r="177" spans="1:2" ht="12.75">
      <c r="A177" s="100"/>
      <c r="B177" s="152"/>
    </row>
    <row r="178" spans="1:6" ht="15">
      <c r="A178" s="126" t="s">
        <v>1142</v>
      </c>
      <c r="B178" s="154" t="s">
        <v>913</v>
      </c>
      <c r="C178" s="147"/>
      <c r="D178" s="147"/>
      <c r="E178" s="227"/>
      <c r="F178" s="232">
        <f>+F194</f>
        <v>0</v>
      </c>
    </row>
    <row r="179" spans="1:6" ht="15">
      <c r="A179" s="126" t="s">
        <v>1143</v>
      </c>
      <c r="B179" s="154" t="s">
        <v>914</v>
      </c>
      <c r="C179" s="147"/>
      <c r="D179" s="147"/>
      <c r="E179" s="227"/>
      <c r="F179" s="232">
        <f>+F210</f>
        <v>0</v>
      </c>
    </row>
    <row r="180" spans="1:6" ht="15">
      <c r="A180" s="126" t="s">
        <v>1144</v>
      </c>
      <c r="B180" s="154" t="s">
        <v>915</v>
      </c>
      <c r="C180" s="147"/>
      <c r="D180" s="147"/>
      <c r="E180" s="227"/>
      <c r="F180" s="232">
        <f>+F223</f>
        <v>0</v>
      </c>
    </row>
    <row r="181" spans="1:6" ht="15">
      <c r="A181" s="126" t="s">
        <v>1145</v>
      </c>
      <c r="B181" s="154" t="s">
        <v>861</v>
      </c>
      <c r="C181" s="147"/>
      <c r="D181" s="147"/>
      <c r="E181" s="227"/>
      <c r="F181" s="232">
        <f>+F235</f>
        <v>0</v>
      </c>
    </row>
    <row r="182" spans="1:6" ht="15">
      <c r="A182" s="126"/>
      <c r="B182" s="154" t="s">
        <v>947</v>
      </c>
      <c r="C182" s="147"/>
      <c r="D182" s="147"/>
      <c r="E182" s="227"/>
      <c r="F182" s="232">
        <f>SUM(F178:F181)</f>
        <v>0</v>
      </c>
    </row>
    <row r="183" spans="1:6" ht="15">
      <c r="A183" s="126"/>
      <c r="B183" s="154"/>
      <c r="C183" s="147"/>
      <c r="D183" s="147"/>
      <c r="E183" s="227"/>
      <c r="F183" s="232"/>
    </row>
    <row r="184" spans="1:6" ht="15">
      <c r="A184" s="126" t="s">
        <v>1142</v>
      </c>
      <c r="B184" s="154" t="s">
        <v>1225</v>
      </c>
      <c r="C184" s="143"/>
      <c r="D184" s="141"/>
      <c r="E184" s="228"/>
      <c r="F184" s="228"/>
    </row>
    <row r="185" spans="1:6" ht="14.25">
      <c r="A185" s="127"/>
      <c r="B185" s="144"/>
      <c r="C185" s="143"/>
      <c r="D185" s="141"/>
      <c r="E185" s="228"/>
      <c r="F185" s="228"/>
    </row>
    <row r="186" spans="1:6" ht="28.5">
      <c r="A186" s="127" t="s">
        <v>1147</v>
      </c>
      <c r="B186" s="144" t="s">
        <v>916</v>
      </c>
      <c r="C186" s="143" t="s">
        <v>1130</v>
      </c>
      <c r="D186" s="141">
        <v>25.92</v>
      </c>
      <c r="E186" s="229">
        <v>0</v>
      </c>
      <c r="F186" s="228">
        <f>+D186*E186</f>
        <v>0</v>
      </c>
    </row>
    <row r="187" spans="1:6" ht="14.25">
      <c r="A187" s="127"/>
      <c r="B187" s="153"/>
      <c r="C187" s="143"/>
      <c r="D187" s="141"/>
      <c r="E187" s="229"/>
      <c r="F187" s="228"/>
    </row>
    <row r="188" spans="1:6" ht="42.75">
      <c r="A188" s="127" t="s">
        <v>1148</v>
      </c>
      <c r="B188" s="144" t="s">
        <v>917</v>
      </c>
      <c r="C188" s="143" t="s">
        <v>224</v>
      </c>
      <c r="D188" s="141">
        <v>4</v>
      </c>
      <c r="E188" s="229">
        <v>0</v>
      </c>
      <c r="F188" s="228">
        <f>+D188*E188</f>
        <v>0</v>
      </c>
    </row>
    <row r="189" spans="1:6" ht="14.25">
      <c r="A189" s="127"/>
      <c r="B189" s="144"/>
      <c r="C189" s="143"/>
      <c r="D189" s="141"/>
      <c r="E189" s="229"/>
      <c r="F189" s="228"/>
    </row>
    <row r="190" spans="1:6" ht="199.5">
      <c r="A190" s="127" t="s">
        <v>1149</v>
      </c>
      <c r="B190" s="129" t="s">
        <v>919</v>
      </c>
      <c r="C190" s="143" t="s">
        <v>225</v>
      </c>
      <c r="D190" s="141">
        <v>1</v>
      </c>
      <c r="E190" s="229">
        <v>0</v>
      </c>
      <c r="F190" s="228">
        <f>+D190*E190</f>
        <v>0</v>
      </c>
    </row>
    <row r="191" spans="1:6" ht="14.25">
      <c r="A191" s="127"/>
      <c r="B191" s="144"/>
      <c r="C191" s="143"/>
      <c r="D191" s="141"/>
      <c r="E191" s="229"/>
      <c r="F191" s="228"/>
    </row>
    <row r="192" spans="1:6" ht="57">
      <c r="A192" s="127" t="s">
        <v>1150</v>
      </c>
      <c r="B192" s="144" t="s">
        <v>920</v>
      </c>
      <c r="C192" s="143" t="s">
        <v>225</v>
      </c>
      <c r="D192" s="141">
        <v>0.01</v>
      </c>
      <c r="E192" s="229">
        <v>0</v>
      </c>
      <c r="F192" s="228">
        <f>+D192*E192</f>
        <v>0</v>
      </c>
    </row>
    <row r="193" spans="1:6" ht="14.25">
      <c r="A193" s="127"/>
      <c r="B193" s="144"/>
      <c r="C193" s="143"/>
      <c r="D193" s="141"/>
      <c r="E193" s="229"/>
      <c r="F193" s="228"/>
    </row>
    <row r="194" spans="1:6" ht="15">
      <c r="A194" s="127"/>
      <c r="B194" s="154" t="s">
        <v>921</v>
      </c>
      <c r="C194" s="143"/>
      <c r="D194" s="141"/>
      <c r="E194" s="228"/>
      <c r="F194" s="232">
        <f>SUM(F186:F193)</f>
        <v>0</v>
      </c>
    </row>
    <row r="195" spans="1:6" ht="15">
      <c r="A195" s="127"/>
      <c r="B195" s="154"/>
      <c r="C195" s="143"/>
      <c r="D195" s="141"/>
      <c r="E195" s="228"/>
      <c r="F195" s="232"/>
    </row>
    <row r="196" spans="1:6" ht="15">
      <c r="A196" s="126" t="s">
        <v>1143</v>
      </c>
      <c r="B196" s="154" t="s">
        <v>1245</v>
      </c>
      <c r="C196" s="143"/>
      <c r="D196" s="141"/>
      <c r="E196" s="228"/>
      <c r="F196" s="228"/>
    </row>
    <row r="197" spans="1:6" ht="15">
      <c r="A197" s="126"/>
      <c r="B197" s="154"/>
      <c r="C197" s="143"/>
      <c r="D197" s="141"/>
      <c r="E197" s="228"/>
      <c r="F197" s="228"/>
    </row>
    <row r="198" spans="1:6" ht="99.75">
      <c r="A198" s="127" t="s">
        <v>1156</v>
      </c>
      <c r="B198" s="144" t="s">
        <v>1073</v>
      </c>
      <c r="C198" s="143"/>
      <c r="D198" s="141"/>
      <c r="E198" s="229"/>
      <c r="F198" s="228"/>
    </row>
    <row r="199" spans="1:6" ht="57">
      <c r="A199" s="127"/>
      <c r="B199" s="144" t="s">
        <v>925</v>
      </c>
      <c r="C199" s="143"/>
      <c r="D199" s="141"/>
      <c r="E199" s="229"/>
      <c r="F199" s="228"/>
    </row>
    <row r="200" spans="1:6" ht="16.5">
      <c r="A200" s="127"/>
      <c r="B200" s="144" t="s">
        <v>1</v>
      </c>
      <c r="C200" s="143" t="s">
        <v>572</v>
      </c>
      <c r="D200" s="141">
        <v>13.6</v>
      </c>
      <c r="E200" s="229">
        <v>0</v>
      </c>
      <c r="F200" s="228">
        <f>E200*D200</f>
        <v>0</v>
      </c>
    </row>
    <row r="201" spans="1:6" ht="14.25">
      <c r="A201" s="127"/>
      <c r="B201" s="144"/>
      <c r="C201" s="143"/>
      <c r="D201" s="141"/>
      <c r="E201" s="229"/>
      <c r="F201" s="228"/>
    </row>
    <row r="202" spans="1:6" ht="16.5">
      <c r="A202" s="127"/>
      <c r="B202" s="144" t="s">
        <v>2</v>
      </c>
      <c r="C202" s="143" t="s">
        <v>572</v>
      </c>
      <c r="D202" s="141">
        <v>20.4</v>
      </c>
      <c r="E202" s="229">
        <v>0</v>
      </c>
      <c r="F202" s="228">
        <f>E202*D202</f>
        <v>0</v>
      </c>
    </row>
    <row r="203" spans="1:6" ht="14.25">
      <c r="A203" s="127"/>
      <c r="B203" s="144"/>
      <c r="C203" s="143"/>
      <c r="D203" s="141"/>
      <c r="E203" s="229"/>
      <c r="F203" s="228"/>
    </row>
    <row r="204" spans="1:6" ht="28.5">
      <c r="A204" s="127" t="s">
        <v>1157</v>
      </c>
      <c r="B204" s="144" t="s">
        <v>928</v>
      </c>
      <c r="C204" s="143" t="s">
        <v>570</v>
      </c>
      <c r="D204" s="141">
        <v>18.5</v>
      </c>
      <c r="E204" s="229">
        <v>0</v>
      </c>
      <c r="F204" s="228">
        <f>E204*D204</f>
        <v>0</v>
      </c>
    </row>
    <row r="205" spans="1:6" ht="14.25">
      <c r="A205" s="127"/>
      <c r="B205" s="144"/>
      <c r="C205" s="143"/>
      <c r="D205" s="141"/>
      <c r="E205" s="229"/>
      <c r="F205" s="228"/>
    </row>
    <row r="206" spans="1:6" ht="85.5">
      <c r="A206" s="127" t="s">
        <v>1158</v>
      </c>
      <c r="B206" s="144" t="s">
        <v>929</v>
      </c>
      <c r="C206" s="143" t="s">
        <v>572</v>
      </c>
      <c r="D206" s="141">
        <v>8.1</v>
      </c>
      <c r="E206" s="229">
        <v>0</v>
      </c>
      <c r="F206" s="228">
        <f>E206*D206</f>
        <v>0</v>
      </c>
    </row>
    <row r="207" spans="1:6" ht="14.25">
      <c r="A207" s="127"/>
      <c r="B207" s="144"/>
      <c r="C207" s="143"/>
      <c r="D207" s="141"/>
      <c r="E207" s="229"/>
      <c r="F207" s="228"/>
    </row>
    <row r="208" spans="1:6" ht="85.5">
      <c r="A208" s="127" t="s">
        <v>1159</v>
      </c>
      <c r="B208" s="144" t="s">
        <v>930</v>
      </c>
      <c r="C208" s="143" t="s">
        <v>572</v>
      </c>
      <c r="D208" s="141">
        <v>17.4</v>
      </c>
      <c r="E208" s="229">
        <v>0</v>
      </c>
      <c r="F208" s="228">
        <f>+D208*E208</f>
        <v>0</v>
      </c>
    </row>
    <row r="209" spans="1:6" ht="14.25">
      <c r="A209" s="127"/>
      <c r="B209" s="148"/>
      <c r="C209" s="143"/>
      <c r="D209" s="141"/>
      <c r="E209" s="229"/>
      <c r="F209" s="228"/>
    </row>
    <row r="210" spans="1:6" ht="15">
      <c r="A210" s="127"/>
      <c r="B210" s="154" t="s">
        <v>932</v>
      </c>
      <c r="C210" s="143"/>
      <c r="D210" s="141"/>
      <c r="E210" s="228"/>
      <c r="F210" s="232">
        <f>SUM(F198:F209)</f>
        <v>0</v>
      </c>
    </row>
    <row r="211" spans="1:6" ht="14.25">
      <c r="A211" s="127"/>
      <c r="B211" s="144"/>
      <c r="C211" s="143"/>
      <c r="D211" s="141"/>
      <c r="E211" s="228"/>
      <c r="F211" s="228"/>
    </row>
    <row r="212" spans="1:6" ht="15">
      <c r="A212" s="126" t="s">
        <v>1144</v>
      </c>
      <c r="B212" s="154" t="s">
        <v>915</v>
      </c>
      <c r="C212" s="143"/>
      <c r="D212" s="141"/>
      <c r="E212" s="228"/>
      <c r="F212" s="228"/>
    </row>
    <row r="213" spans="1:6" ht="15">
      <c r="A213" s="126"/>
      <c r="B213" s="154"/>
      <c r="C213" s="143"/>
      <c r="D213" s="141"/>
      <c r="E213" s="228"/>
      <c r="F213" s="228"/>
    </row>
    <row r="214" spans="1:6" ht="99.75">
      <c r="A214" s="127" t="s">
        <v>1160</v>
      </c>
      <c r="B214" s="144" t="s">
        <v>949</v>
      </c>
      <c r="C214" s="143" t="s">
        <v>1130</v>
      </c>
      <c r="D214" s="141">
        <v>25.92</v>
      </c>
      <c r="E214" s="229">
        <v>0</v>
      </c>
      <c r="F214" s="228">
        <f>+D214*E214</f>
        <v>0</v>
      </c>
    </row>
    <row r="215" spans="1:6" ht="14.25">
      <c r="A215" s="127"/>
      <c r="B215" s="144"/>
      <c r="C215" s="143"/>
      <c r="D215" s="141"/>
      <c r="E215" s="229"/>
      <c r="F215" s="228"/>
    </row>
    <row r="216" spans="1:6" ht="114">
      <c r="A216" s="127" t="s">
        <v>1161</v>
      </c>
      <c r="B216" s="129" t="s">
        <v>46</v>
      </c>
      <c r="C216" s="143"/>
      <c r="D216" s="141"/>
      <c r="E216" s="229"/>
      <c r="F216" s="228"/>
    </row>
    <row r="217" spans="1:6" ht="14.25">
      <c r="A217" s="127"/>
      <c r="B217" s="144" t="s">
        <v>936</v>
      </c>
      <c r="C217" s="143" t="s">
        <v>224</v>
      </c>
      <c r="D217" s="141">
        <v>3</v>
      </c>
      <c r="E217" s="229">
        <v>0</v>
      </c>
      <c r="F217" s="228">
        <f>+D217*E217</f>
        <v>0</v>
      </c>
    </row>
    <row r="218" spans="1:6" ht="14.25">
      <c r="A218" s="127"/>
      <c r="B218" s="144"/>
      <c r="C218" s="143"/>
      <c r="D218" s="141"/>
      <c r="E218" s="229"/>
      <c r="F218" s="228"/>
    </row>
    <row r="219" spans="1:6" ht="156.75">
      <c r="A219" s="127" t="s">
        <v>1162</v>
      </c>
      <c r="B219" s="129" t="s">
        <v>6</v>
      </c>
      <c r="C219" s="143" t="s">
        <v>224</v>
      </c>
      <c r="D219" s="141">
        <f>D217</f>
        <v>3</v>
      </c>
      <c r="E219" s="229">
        <v>0</v>
      </c>
      <c r="F219" s="228">
        <f>+D219*E219</f>
        <v>0</v>
      </c>
    </row>
    <row r="220" spans="1:6" ht="14.25">
      <c r="A220" s="127"/>
      <c r="B220" s="129"/>
      <c r="C220" s="143"/>
      <c r="D220" s="141"/>
      <c r="E220" s="229"/>
      <c r="F220" s="228"/>
    </row>
    <row r="221" spans="1:6" ht="42.75">
      <c r="A221" s="127" t="s">
        <v>1163</v>
      </c>
      <c r="B221" s="129" t="s">
        <v>48</v>
      </c>
      <c r="C221" s="143" t="s">
        <v>224</v>
      </c>
      <c r="D221" s="141">
        <v>1</v>
      </c>
      <c r="E221" s="229">
        <v>0</v>
      </c>
      <c r="F221" s="228">
        <f>+D221*E221</f>
        <v>0</v>
      </c>
    </row>
    <row r="222" spans="1:6" ht="14.25">
      <c r="A222" s="127"/>
      <c r="B222" s="144"/>
      <c r="C222" s="143"/>
      <c r="D222" s="141"/>
      <c r="E222" s="229"/>
      <c r="F222" s="228"/>
    </row>
    <row r="223" spans="1:6" ht="30">
      <c r="A223" s="127"/>
      <c r="B223" s="154" t="s">
        <v>940</v>
      </c>
      <c r="C223" s="143"/>
      <c r="D223" s="141"/>
      <c r="E223" s="228"/>
      <c r="F223" s="232">
        <f>SUM(F214:F222)</f>
        <v>0</v>
      </c>
    </row>
    <row r="224" spans="1:6" ht="15">
      <c r="A224" s="127"/>
      <c r="B224" s="154"/>
      <c r="C224" s="143"/>
      <c r="D224" s="141"/>
      <c r="E224" s="228"/>
      <c r="F224" s="232"/>
    </row>
    <row r="225" spans="1:6" ht="15">
      <c r="A225" s="126" t="s">
        <v>1145</v>
      </c>
      <c r="B225" s="154" t="s">
        <v>861</v>
      </c>
      <c r="C225" s="143"/>
      <c r="D225" s="141"/>
      <c r="E225" s="228"/>
      <c r="F225" s="228"/>
    </row>
    <row r="226" spans="1:6" ht="15">
      <c r="A226" s="126"/>
      <c r="B226" s="154"/>
      <c r="C226" s="143"/>
      <c r="D226" s="141"/>
      <c r="E226" s="228"/>
      <c r="F226" s="228"/>
    </row>
    <row r="227" spans="1:6" ht="42.75">
      <c r="A227" s="127" t="s">
        <v>1171</v>
      </c>
      <c r="B227" s="144" t="s">
        <v>942</v>
      </c>
      <c r="C227" s="143" t="s">
        <v>1130</v>
      </c>
      <c r="D227" s="141">
        <f>D186</f>
        <v>25.92</v>
      </c>
      <c r="E227" s="229">
        <v>0</v>
      </c>
      <c r="F227" s="228">
        <f>+D227*E227</f>
        <v>0</v>
      </c>
    </row>
    <row r="228" spans="1:6" ht="14.25">
      <c r="A228" s="127"/>
      <c r="B228" s="144"/>
      <c r="C228" s="143"/>
      <c r="D228" s="141"/>
      <c r="E228" s="229"/>
      <c r="F228" s="228"/>
    </row>
    <row r="229" spans="1:6" ht="14.25">
      <c r="A229" s="127" t="s">
        <v>1172</v>
      </c>
      <c r="B229" s="144" t="s">
        <v>943</v>
      </c>
      <c r="C229" s="143" t="s">
        <v>1130</v>
      </c>
      <c r="D229" s="141">
        <f>D227</f>
        <v>25.92</v>
      </c>
      <c r="E229" s="229">
        <v>0</v>
      </c>
      <c r="F229" s="228">
        <f>+D229*E229</f>
        <v>0</v>
      </c>
    </row>
    <row r="230" spans="1:6" ht="14.25">
      <c r="A230" s="127"/>
      <c r="B230" s="144"/>
      <c r="C230" s="143"/>
      <c r="D230" s="141"/>
      <c r="E230" s="229"/>
      <c r="F230" s="228"/>
    </row>
    <row r="231" spans="1:6" ht="14.25">
      <c r="A231" s="127" t="s">
        <v>1173</v>
      </c>
      <c r="B231" s="144" t="s">
        <v>944</v>
      </c>
      <c r="C231" s="143" t="s">
        <v>1130</v>
      </c>
      <c r="D231" s="141">
        <f>D229</f>
        <v>25.92</v>
      </c>
      <c r="E231" s="229">
        <v>0</v>
      </c>
      <c r="F231" s="228">
        <f>+D231*E231</f>
        <v>0</v>
      </c>
    </row>
    <row r="232" spans="1:6" ht="14.25">
      <c r="A232" s="127"/>
      <c r="B232" s="144"/>
      <c r="C232" s="143"/>
      <c r="D232" s="141"/>
      <c r="E232" s="228"/>
      <c r="F232" s="228"/>
    </row>
    <row r="233" spans="1:6" ht="14.25">
      <c r="A233" s="127" t="s">
        <v>1174</v>
      </c>
      <c r="B233" s="144" t="s">
        <v>945</v>
      </c>
      <c r="C233" s="143" t="s">
        <v>225</v>
      </c>
      <c r="D233" s="141">
        <v>1</v>
      </c>
      <c r="E233" s="229">
        <v>0</v>
      </c>
      <c r="F233" s="228">
        <f>+D233*E233</f>
        <v>0</v>
      </c>
    </row>
    <row r="234" spans="1:6" ht="14.25">
      <c r="A234" s="127"/>
      <c r="B234" s="144"/>
      <c r="C234" s="143"/>
      <c r="D234" s="141"/>
      <c r="E234" s="229"/>
      <c r="F234" s="228"/>
    </row>
    <row r="235" spans="1:6" ht="15">
      <c r="A235" s="127"/>
      <c r="B235" s="154" t="s">
        <v>946</v>
      </c>
      <c r="C235" s="143"/>
      <c r="D235" s="141"/>
      <c r="E235" s="228"/>
      <c r="F235" s="232">
        <f>SUM(F227:F233)</f>
        <v>0</v>
      </c>
    </row>
    <row r="236" spans="1:2" ht="12.75">
      <c r="A236" s="100"/>
      <c r="B236" s="152"/>
    </row>
    <row r="237" spans="1:2" ht="15.75">
      <c r="A237" s="107">
        <v>4</v>
      </c>
      <c r="B237" s="103" t="s">
        <v>29</v>
      </c>
    </row>
    <row r="238" spans="1:2" ht="12.75">
      <c r="A238" s="100"/>
      <c r="B238" s="152"/>
    </row>
    <row r="239" spans="1:6" ht="15">
      <c r="A239" s="126" t="s">
        <v>1182</v>
      </c>
      <c r="B239" s="154" t="s">
        <v>913</v>
      </c>
      <c r="C239" s="147"/>
      <c r="D239" s="147"/>
      <c r="E239" s="227"/>
      <c r="F239" s="232">
        <f>+F255</f>
        <v>0</v>
      </c>
    </row>
    <row r="240" spans="1:6" ht="15">
      <c r="A240" s="126" t="s">
        <v>636</v>
      </c>
      <c r="B240" s="154" t="s">
        <v>914</v>
      </c>
      <c r="C240" s="147"/>
      <c r="D240" s="147"/>
      <c r="E240" s="227"/>
      <c r="F240" s="232">
        <f>+F271</f>
        <v>0</v>
      </c>
    </row>
    <row r="241" spans="1:6" ht="15">
      <c r="A241" s="126" t="s">
        <v>637</v>
      </c>
      <c r="B241" s="154" t="s">
        <v>915</v>
      </c>
      <c r="C241" s="147"/>
      <c r="D241" s="147"/>
      <c r="E241" s="227"/>
      <c r="F241" s="232">
        <f>+F284</f>
        <v>0</v>
      </c>
    </row>
    <row r="242" spans="1:6" ht="15">
      <c r="A242" s="126" t="s">
        <v>638</v>
      </c>
      <c r="B242" s="154" t="s">
        <v>861</v>
      </c>
      <c r="C242" s="147"/>
      <c r="D242" s="147"/>
      <c r="E242" s="227"/>
      <c r="F242" s="232">
        <f>+F296</f>
        <v>0</v>
      </c>
    </row>
    <row r="243" spans="1:6" ht="15">
      <c r="A243" s="126"/>
      <c r="B243" s="154" t="s">
        <v>947</v>
      </c>
      <c r="C243" s="147"/>
      <c r="D243" s="147"/>
      <c r="E243" s="227"/>
      <c r="F243" s="232">
        <f>SUM(F239:F242)</f>
        <v>0</v>
      </c>
    </row>
    <row r="244" spans="1:6" ht="15">
      <c r="A244" s="126"/>
      <c r="B244" s="154"/>
      <c r="C244" s="147"/>
      <c r="D244" s="147"/>
      <c r="E244" s="227"/>
      <c r="F244" s="232"/>
    </row>
    <row r="245" spans="1:6" ht="15">
      <c r="A245" s="126" t="s">
        <v>1182</v>
      </c>
      <c r="B245" s="154" t="s">
        <v>1225</v>
      </c>
      <c r="C245" s="143"/>
      <c r="D245" s="141"/>
      <c r="E245" s="228"/>
      <c r="F245" s="228"/>
    </row>
    <row r="246" spans="1:6" ht="14.25">
      <c r="A246" s="127"/>
      <c r="B246" s="144"/>
      <c r="C246" s="143"/>
      <c r="D246" s="141"/>
      <c r="E246" s="228"/>
      <c r="F246" s="228"/>
    </row>
    <row r="247" spans="1:6" ht="28.5">
      <c r="A247" s="127" t="s">
        <v>1183</v>
      </c>
      <c r="B247" s="144" t="s">
        <v>916</v>
      </c>
      <c r="C247" s="143" t="s">
        <v>1130</v>
      </c>
      <c r="D247" s="141">
        <v>18.15</v>
      </c>
      <c r="E247" s="229">
        <v>0</v>
      </c>
      <c r="F247" s="228">
        <f>+D247*E247</f>
        <v>0</v>
      </c>
    </row>
    <row r="248" spans="1:6" ht="14.25">
      <c r="A248" s="127"/>
      <c r="B248" s="153"/>
      <c r="C248" s="143"/>
      <c r="D248" s="141"/>
      <c r="E248" s="229"/>
      <c r="F248" s="228"/>
    </row>
    <row r="249" spans="1:6" ht="42.75">
      <c r="A249" s="127" t="s">
        <v>1184</v>
      </c>
      <c r="B249" s="144" t="s">
        <v>917</v>
      </c>
      <c r="C249" s="143" t="s">
        <v>224</v>
      </c>
      <c r="D249" s="141">
        <v>4</v>
      </c>
      <c r="E249" s="229">
        <v>0</v>
      </c>
      <c r="F249" s="228">
        <f>+D249*E249</f>
        <v>0</v>
      </c>
    </row>
    <row r="250" spans="1:6" ht="14.25">
      <c r="A250" s="127"/>
      <c r="B250" s="144"/>
      <c r="C250" s="143"/>
      <c r="D250" s="141"/>
      <c r="E250" s="229"/>
      <c r="F250" s="228"/>
    </row>
    <row r="251" spans="1:6" ht="199.5">
      <c r="A251" s="127" t="s">
        <v>1185</v>
      </c>
      <c r="B251" s="129" t="s">
        <v>919</v>
      </c>
      <c r="C251" s="143" t="s">
        <v>225</v>
      </c>
      <c r="D251" s="141">
        <v>1</v>
      </c>
      <c r="E251" s="229">
        <v>0</v>
      </c>
      <c r="F251" s="228">
        <f>+D251*E251</f>
        <v>0</v>
      </c>
    </row>
    <row r="252" spans="1:6" ht="14.25">
      <c r="A252" s="127"/>
      <c r="B252" s="144"/>
      <c r="C252" s="143"/>
      <c r="D252" s="141"/>
      <c r="E252" s="229"/>
      <c r="F252" s="228"/>
    </row>
    <row r="253" spans="1:6" ht="57">
      <c r="A253" s="127" t="s">
        <v>1186</v>
      </c>
      <c r="B253" s="144" t="s">
        <v>920</v>
      </c>
      <c r="C253" s="143" t="s">
        <v>225</v>
      </c>
      <c r="D253" s="141">
        <v>0.01</v>
      </c>
      <c r="E253" s="229">
        <v>0</v>
      </c>
      <c r="F253" s="228">
        <f>+D253*E253</f>
        <v>0</v>
      </c>
    </row>
    <row r="254" spans="1:6" ht="14.25">
      <c r="A254" s="127"/>
      <c r="B254" s="144"/>
      <c r="C254" s="143"/>
      <c r="D254" s="141"/>
      <c r="E254" s="229"/>
      <c r="F254" s="228"/>
    </row>
    <row r="255" spans="1:6" ht="15">
      <c r="A255" s="127"/>
      <c r="B255" s="154" t="s">
        <v>921</v>
      </c>
      <c r="C255" s="143"/>
      <c r="D255" s="141"/>
      <c r="E255" s="228"/>
      <c r="F255" s="232">
        <f>SUM(F247:F254)</f>
        <v>0</v>
      </c>
    </row>
    <row r="256" spans="1:6" ht="15">
      <c r="A256" s="127"/>
      <c r="B256" s="154"/>
      <c r="C256" s="143"/>
      <c r="D256" s="141"/>
      <c r="E256" s="228"/>
      <c r="F256" s="232"/>
    </row>
    <row r="257" spans="1:6" ht="15">
      <c r="A257" s="126" t="s">
        <v>636</v>
      </c>
      <c r="B257" s="154" t="s">
        <v>1245</v>
      </c>
      <c r="C257" s="143"/>
      <c r="D257" s="141"/>
      <c r="E257" s="228"/>
      <c r="F257" s="228"/>
    </row>
    <row r="258" spans="1:6" ht="15">
      <c r="A258" s="126"/>
      <c r="B258" s="154"/>
      <c r="C258" s="143"/>
      <c r="D258" s="141"/>
      <c r="E258" s="228"/>
      <c r="F258" s="228"/>
    </row>
    <row r="259" spans="1:6" ht="99.75">
      <c r="A259" s="127" t="s">
        <v>641</v>
      </c>
      <c r="B259" s="144" t="s">
        <v>1073</v>
      </c>
      <c r="C259" s="143"/>
      <c r="D259" s="141"/>
      <c r="E259" s="229"/>
      <c r="F259" s="228"/>
    </row>
    <row r="260" spans="1:6" ht="57">
      <c r="A260" s="127"/>
      <c r="B260" s="144" t="s">
        <v>925</v>
      </c>
      <c r="C260" s="143"/>
      <c r="D260" s="141"/>
      <c r="E260" s="229"/>
      <c r="F260" s="228"/>
    </row>
    <row r="261" spans="1:6" ht="16.5">
      <c r="A261" s="127"/>
      <c r="B261" s="144" t="s">
        <v>49</v>
      </c>
      <c r="C261" s="143" t="s">
        <v>572</v>
      </c>
      <c r="D261" s="141">
        <v>11.8</v>
      </c>
      <c r="E261" s="229">
        <v>0</v>
      </c>
      <c r="F261" s="228">
        <f>E261*D261</f>
        <v>0</v>
      </c>
    </row>
    <row r="262" spans="1:6" ht="14.25">
      <c r="A262" s="127"/>
      <c r="B262" s="144"/>
      <c r="C262" s="143"/>
      <c r="D262" s="141"/>
      <c r="E262" s="229"/>
      <c r="F262" s="228"/>
    </row>
    <row r="263" spans="1:6" ht="16.5">
      <c r="A263" s="127"/>
      <c r="B263" s="144" t="s">
        <v>50</v>
      </c>
      <c r="C263" s="143" t="s">
        <v>572</v>
      </c>
      <c r="D263" s="141">
        <v>21.8</v>
      </c>
      <c r="E263" s="229">
        <v>0</v>
      </c>
      <c r="F263" s="228">
        <f>E263*D263</f>
        <v>0</v>
      </c>
    </row>
    <row r="264" spans="1:6" ht="14.25">
      <c r="A264" s="127"/>
      <c r="B264" s="144"/>
      <c r="C264" s="143"/>
      <c r="D264" s="141"/>
      <c r="E264" s="229"/>
      <c r="F264" s="228"/>
    </row>
    <row r="265" spans="1:6" ht="28.5">
      <c r="A265" s="127" t="s">
        <v>642</v>
      </c>
      <c r="B265" s="144" t="s">
        <v>928</v>
      </c>
      <c r="C265" s="143" t="s">
        <v>570</v>
      </c>
      <c r="D265" s="141">
        <v>14.6</v>
      </c>
      <c r="E265" s="229">
        <v>0</v>
      </c>
      <c r="F265" s="228">
        <f>E265*D265</f>
        <v>0</v>
      </c>
    </row>
    <row r="266" spans="1:6" ht="14.25">
      <c r="A266" s="127"/>
      <c r="B266" s="144"/>
      <c r="C266" s="143"/>
      <c r="D266" s="141"/>
      <c r="E266" s="229"/>
      <c r="F266" s="228"/>
    </row>
    <row r="267" spans="1:6" ht="85.5">
      <c r="A267" s="127" t="s">
        <v>643</v>
      </c>
      <c r="B267" s="144" t="s">
        <v>929</v>
      </c>
      <c r="C267" s="143" t="s">
        <v>572</v>
      </c>
      <c r="D267" s="141">
        <v>7.3</v>
      </c>
      <c r="E267" s="229">
        <v>0</v>
      </c>
      <c r="F267" s="228">
        <f>E267*D267</f>
        <v>0</v>
      </c>
    </row>
    <row r="268" spans="1:6" ht="14.25">
      <c r="A268" s="127"/>
      <c r="B268" s="144"/>
      <c r="C268" s="143"/>
      <c r="D268" s="141"/>
      <c r="E268" s="229"/>
      <c r="F268" s="228"/>
    </row>
    <row r="269" spans="1:6" ht="85.5">
      <c r="A269" s="127" t="s">
        <v>644</v>
      </c>
      <c r="B269" s="144" t="s">
        <v>930</v>
      </c>
      <c r="C269" s="143" t="s">
        <v>572</v>
      </c>
      <c r="D269" s="141">
        <v>18</v>
      </c>
      <c r="E269" s="229">
        <v>0</v>
      </c>
      <c r="F269" s="228">
        <f>+D269*E269</f>
        <v>0</v>
      </c>
    </row>
    <row r="270" spans="1:6" ht="14.25">
      <c r="A270" s="127"/>
      <c r="B270" s="148"/>
      <c r="C270" s="143"/>
      <c r="D270" s="141"/>
      <c r="E270" s="229"/>
      <c r="F270" s="228"/>
    </row>
    <row r="271" spans="1:6" ht="15">
      <c r="A271" s="127"/>
      <c r="B271" s="154" t="s">
        <v>932</v>
      </c>
      <c r="C271" s="143"/>
      <c r="D271" s="141"/>
      <c r="E271" s="228"/>
      <c r="F271" s="232">
        <f>SUM(F259:F270)</f>
        <v>0</v>
      </c>
    </row>
    <row r="272" spans="1:6" ht="14.25">
      <c r="A272" s="127"/>
      <c r="B272" s="144"/>
      <c r="C272" s="143"/>
      <c r="D272" s="141"/>
      <c r="E272" s="228"/>
      <c r="F272" s="228"/>
    </row>
    <row r="273" spans="1:6" ht="15">
      <c r="A273" s="126" t="s">
        <v>637</v>
      </c>
      <c r="B273" s="154" t="s">
        <v>915</v>
      </c>
      <c r="C273" s="143"/>
      <c r="D273" s="141"/>
      <c r="E273" s="228"/>
      <c r="F273" s="228"/>
    </row>
    <row r="274" spans="1:6" ht="15">
      <c r="A274" s="126"/>
      <c r="B274" s="154"/>
      <c r="C274" s="143"/>
      <c r="D274" s="141"/>
      <c r="E274" s="228"/>
      <c r="F274" s="228"/>
    </row>
    <row r="275" spans="1:6" ht="99.75">
      <c r="A275" s="127" t="s">
        <v>645</v>
      </c>
      <c r="B275" s="144" t="s">
        <v>949</v>
      </c>
      <c r="C275" s="143" t="s">
        <v>1130</v>
      </c>
      <c r="D275" s="141">
        <v>18.15</v>
      </c>
      <c r="E275" s="229">
        <v>0</v>
      </c>
      <c r="F275" s="228">
        <f>+D275*E275</f>
        <v>0</v>
      </c>
    </row>
    <row r="276" spans="1:6" ht="14.25">
      <c r="A276" s="127"/>
      <c r="B276" s="144"/>
      <c r="C276" s="143"/>
      <c r="D276" s="141"/>
      <c r="E276" s="229"/>
      <c r="F276" s="228"/>
    </row>
    <row r="277" spans="1:6" ht="114">
      <c r="A277" s="127" t="s">
        <v>646</v>
      </c>
      <c r="B277" s="129" t="s">
        <v>46</v>
      </c>
      <c r="C277" s="143"/>
      <c r="D277" s="141"/>
      <c r="E277" s="229"/>
      <c r="F277" s="228"/>
    </row>
    <row r="278" spans="1:6" ht="14.25">
      <c r="A278" s="127"/>
      <c r="B278" s="144" t="s">
        <v>936</v>
      </c>
      <c r="C278" s="143" t="s">
        <v>224</v>
      </c>
      <c r="D278" s="141">
        <v>2</v>
      </c>
      <c r="E278" s="229">
        <v>0</v>
      </c>
      <c r="F278" s="228">
        <f>+D278*E278</f>
        <v>0</v>
      </c>
    </row>
    <row r="279" spans="1:6" ht="14.25">
      <c r="A279" s="127"/>
      <c r="B279" s="144"/>
      <c r="C279" s="143"/>
      <c r="D279" s="141"/>
      <c r="E279" s="229"/>
      <c r="F279" s="228"/>
    </row>
    <row r="280" spans="1:6" ht="156.75">
      <c r="A280" s="127" t="s">
        <v>647</v>
      </c>
      <c r="B280" s="129" t="s">
        <v>6</v>
      </c>
      <c r="C280" s="143" t="s">
        <v>224</v>
      </c>
      <c r="D280" s="141">
        <f>D278</f>
        <v>2</v>
      </c>
      <c r="E280" s="229">
        <v>0</v>
      </c>
      <c r="F280" s="228">
        <f>+D280*E280</f>
        <v>0</v>
      </c>
    </row>
    <row r="281" spans="1:6" ht="14.25">
      <c r="A281" s="127"/>
      <c r="B281" s="144"/>
      <c r="C281" s="143"/>
      <c r="D281" s="141"/>
      <c r="E281" s="229"/>
      <c r="F281" s="228"/>
    </row>
    <row r="282" spans="1:6" ht="42.75">
      <c r="A282" s="127" t="s">
        <v>648</v>
      </c>
      <c r="B282" s="144" t="s">
        <v>48</v>
      </c>
      <c r="C282" s="143" t="s">
        <v>224</v>
      </c>
      <c r="D282" s="141">
        <v>1</v>
      </c>
      <c r="E282" s="229">
        <v>0</v>
      </c>
      <c r="F282" s="228">
        <f>+D282*E282</f>
        <v>0</v>
      </c>
    </row>
    <row r="283" spans="1:6" ht="14.25">
      <c r="A283" s="127"/>
      <c r="B283" s="144"/>
      <c r="C283" s="143"/>
      <c r="D283" s="141"/>
      <c r="E283" s="229"/>
      <c r="F283" s="228"/>
    </row>
    <row r="284" spans="1:6" ht="30">
      <c r="A284" s="127"/>
      <c r="B284" s="154" t="s">
        <v>940</v>
      </c>
      <c r="C284" s="143"/>
      <c r="D284" s="141"/>
      <c r="E284" s="228"/>
      <c r="F284" s="232">
        <f>SUM(F275:F283)</f>
        <v>0</v>
      </c>
    </row>
    <row r="285" spans="1:6" ht="15">
      <c r="A285" s="127"/>
      <c r="B285" s="154"/>
      <c r="C285" s="143"/>
      <c r="D285" s="141"/>
      <c r="E285" s="228"/>
      <c r="F285" s="232"/>
    </row>
    <row r="286" spans="1:6" ht="15">
      <c r="A286" s="126" t="s">
        <v>638</v>
      </c>
      <c r="B286" s="154" t="s">
        <v>861</v>
      </c>
      <c r="C286" s="143"/>
      <c r="D286" s="141"/>
      <c r="E286" s="228"/>
      <c r="F286" s="228"/>
    </row>
    <row r="287" spans="1:6" ht="15">
      <c r="A287" s="126"/>
      <c r="B287" s="154"/>
      <c r="C287" s="143"/>
      <c r="D287" s="141"/>
      <c r="E287" s="228"/>
      <c r="F287" s="228"/>
    </row>
    <row r="288" spans="1:6" ht="42.75">
      <c r="A288" s="127" t="s">
        <v>649</v>
      </c>
      <c r="B288" s="144" t="s">
        <v>942</v>
      </c>
      <c r="C288" s="143" t="s">
        <v>1130</v>
      </c>
      <c r="D288" s="141">
        <f>D247</f>
        <v>18.15</v>
      </c>
      <c r="E288" s="229">
        <v>0</v>
      </c>
      <c r="F288" s="228">
        <f>+D288*E288</f>
        <v>0</v>
      </c>
    </row>
    <row r="289" spans="1:6" ht="14.25">
      <c r="A289" s="127"/>
      <c r="B289" s="144"/>
      <c r="C289" s="143"/>
      <c r="D289" s="141"/>
      <c r="E289" s="229"/>
      <c r="F289" s="228"/>
    </row>
    <row r="290" spans="1:6" ht="14.25">
      <c r="A290" s="127" t="s">
        <v>650</v>
      </c>
      <c r="B290" s="144" t="s">
        <v>943</v>
      </c>
      <c r="C290" s="143" t="s">
        <v>1130</v>
      </c>
      <c r="D290" s="141">
        <f>D288</f>
        <v>18.15</v>
      </c>
      <c r="E290" s="229">
        <v>0</v>
      </c>
      <c r="F290" s="228">
        <f>+D290*E290</f>
        <v>0</v>
      </c>
    </row>
    <row r="291" spans="1:6" ht="14.25">
      <c r="A291" s="127"/>
      <c r="B291" s="144"/>
      <c r="C291" s="143"/>
      <c r="D291" s="141"/>
      <c r="E291" s="229"/>
      <c r="F291" s="228"/>
    </row>
    <row r="292" spans="1:6" ht="14.25">
      <c r="A292" s="127" t="s">
        <v>651</v>
      </c>
      <c r="B292" s="144" t="s">
        <v>944</v>
      </c>
      <c r="C292" s="143" t="s">
        <v>1130</v>
      </c>
      <c r="D292" s="141">
        <f>D290</f>
        <v>18.15</v>
      </c>
      <c r="E292" s="229">
        <v>0</v>
      </c>
      <c r="F292" s="228">
        <f>+D292*E292</f>
        <v>0</v>
      </c>
    </row>
    <row r="293" spans="1:6" ht="14.25">
      <c r="A293" s="127"/>
      <c r="B293" s="144"/>
      <c r="C293" s="143"/>
      <c r="D293" s="141"/>
      <c r="E293" s="228"/>
      <c r="F293" s="228"/>
    </row>
    <row r="294" spans="1:6" ht="14.25">
      <c r="A294" s="127" t="s">
        <v>652</v>
      </c>
      <c r="B294" s="144" t="s">
        <v>945</v>
      </c>
      <c r="C294" s="143" t="s">
        <v>225</v>
      </c>
      <c r="D294" s="141">
        <v>1</v>
      </c>
      <c r="E294" s="229">
        <v>0</v>
      </c>
      <c r="F294" s="228">
        <f>+D294*E294</f>
        <v>0</v>
      </c>
    </row>
    <row r="295" spans="1:6" ht="14.25">
      <c r="A295" s="127"/>
      <c r="B295" s="144"/>
      <c r="C295" s="143"/>
      <c r="D295" s="141"/>
      <c r="E295" s="229"/>
      <c r="F295" s="228"/>
    </row>
    <row r="296" spans="1:6" ht="15">
      <c r="A296" s="127"/>
      <c r="B296" s="154" t="s">
        <v>946</v>
      </c>
      <c r="C296" s="143"/>
      <c r="D296" s="141"/>
      <c r="E296" s="228"/>
      <c r="F296" s="232">
        <f>SUM(F288:F294)</f>
        <v>0</v>
      </c>
    </row>
    <row r="297" ht="12.75">
      <c r="B297" s="152"/>
    </row>
    <row r="298" ht="12.75">
      <c r="B298" s="152"/>
    </row>
    <row r="299" spans="1:2" ht="15.75">
      <c r="A299" s="107">
        <v>5</v>
      </c>
      <c r="B299" s="103" t="s">
        <v>30</v>
      </c>
    </row>
    <row r="300" ht="12.75">
      <c r="B300" s="152"/>
    </row>
    <row r="301" spans="1:6" ht="15">
      <c r="A301" s="126" t="s">
        <v>660</v>
      </c>
      <c r="B301" s="154" t="s">
        <v>913</v>
      </c>
      <c r="C301" s="147"/>
      <c r="D301" s="147"/>
      <c r="E301" s="227"/>
      <c r="F301" s="232">
        <f>+F317</f>
        <v>0</v>
      </c>
    </row>
    <row r="302" spans="1:6" ht="15">
      <c r="A302" s="126" t="s">
        <v>661</v>
      </c>
      <c r="B302" s="154" t="s">
        <v>914</v>
      </c>
      <c r="C302" s="147"/>
      <c r="D302" s="147"/>
      <c r="E302" s="227"/>
      <c r="F302" s="232">
        <f>+F333</f>
        <v>0</v>
      </c>
    </row>
    <row r="303" spans="1:6" ht="15">
      <c r="A303" s="126" t="s">
        <v>662</v>
      </c>
      <c r="B303" s="154" t="s">
        <v>915</v>
      </c>
      <c r="C303" s="147"/>
      <c r="D303" s="147"/>
      <c r="E303" s="227"/>
      <c r="F303" s="232">
        <f>+F346</f>
        <v>0</v>
      </c>
    </row>
    <row r="304" spans="1:6" ht="15">
      <c r="A304" s="126" t="s">
        <v>663</v>
      </c>
      <c r="B304" s="154" t="s">
        <v>861</v>
      </c>
      <c r="C304" s="147"/>
      <c r="D304" s="147"/>
      <c r="E304" s="227"/>
      <c r="F304" s="232">
        <f>+F358</f>
        <v>0</v>
      </c>
    </row>
    <row r="305" spans="1:6" ht="15">
      <c r="A305" s="126"/>
      <c r="B305" s="154" t="s">
        <v>947</v>
      </c>
      <c r="C305" s="147"/>
      <c r="D305" s="147"/>
      <c r="E305" s="227"/>
      <c r="F305" s="232">
        <f>SUM(F301:F304)</f>
        <v>0</v>
      </c>
    </row>
    <row r="306" spans="1:6" ht="15">
      <c r="A306" s="126"/>
      <c r="B306" s="154"/>
      <c r="C306" s="147"/>
      <c r="D306" s="147"/>
      <c r="E306" s="227"/>
      <c r="F306" s="232"/>
    </row>
    <row r="307" spans="1:6" ht="15">
      <c r="A307" s="126" t="s">
        <v>660</v>
      </c>
      <c r="B307" s="154" t="s">
        <v>1225</v>
      </c>
      <c r="C307" s="143"/>
      <c r="D307" s="141"/>
      <c r="E307" s="228"/>
      <c r="F307" s="228"/>
    </row>
    <row r="308" spans="1:6" ht="14.25">
      <c r="A308" s="127"/>
      <c r="B308" s="144"/>
      <c r="C308" s="143"/>
      <c r="D308" s="141"/>
      <c r="E308" s="228"/>
      <c r="F308" s="228"/>
    </row>
    <row r="309" spans="1:6" ht="28.5">
      <c r="A309" s="127" t="s">
        <v>666</v>
      </c>
      <c r="B309" s="144" t="s">
        <v>916</v>
      </c>
      <c r="C309" s="143" t="s">
        <v>1130</v>
      </c>
      <c r="D309" s="141">
        <v>15.62</v>
      </c>
      <c r="E309" s="229">
        <v>0</v>
      </c>
      <c r="F309" s="228">
        <f>+D309*E309</f>
        <v>0</v>
      </c>
    </row>
    <row r="310" spans="1:6" ht="14.25">
      <c r="A310" s="127"/>
      <c r="B310" s="153"/>
      <c r="C310" s="143"/>
      <c r="D310" s="141"/>
      <c r="E310" s="229"/>
      <c r="F310" s="228"/>
    </row>
    <row r="311" spans="1:6" ht="42.75">
      <c r="A311" s="127" t="s">
        <v>667</v>
      </c>
      <c r="B311" s="144" t="s">
        <v>917</v>
      </c>
      <c r="C311" s="143" t="s">
        <v>224</v>
      </c>
      <c r="D311" s="141">
        <v>3</v>
      </c>
      <c r="E311" s="229">
        <v>0</v>
      </c>
      <c r="F311" s="228">
        <f>+D311*E311</f>
        <v>0</v>
      </c>
    </row>
    <row r="312" spans="1:6" ht="14.25">
      <c r="A312" s="127"/>
      <c r="B312" s="144"/>
      <c r="C312" s="143"/>
      <c r="D312" s="141"/>
      <c r="E312" s="229"/>
      <c r="F312" s="228"/>
    </row>
    <row r="313" spans="1:6" ht="199.5">
      <c r="A313" s="127" t="s">
        <v>668</v>
      </c>
      <c r="B313" s="129" t="s">
        <v>919</v>
      </c>
      <c r="C313" s="143" t="s">
        <v>225</v>
      </c>
      <c r="D313" s="141">
        <v>1</v>
      </c>
      <c r="E313" s="229">
        <v>0</v>
      </c>
      <c r="F313" s="228">
        <f>+D313*E313</f>
        <v>0</v>
      </c>
    </row>
    <row r="314" spans="1:6" ht="14.25">
      <c r="A314" s="127"/>
      <c r="B314" s="144"/>
      <c r="C314" s="143"/>
      <c r="D314" s="141"/>
      <c r="E314" s="229"/>
      <c r="F314" s="228"/>
    </row>
    <row r="315" spans="1:6" ht="57">
      <c r="A315" s="127" t="s">
        <v>669</v>
      </c>
      <c r="B315" s="144" t="s">
        <v>920</v>
      </c>
      <c r="C315" s="143" t="s">
        <v>225</v>
      </c>
      <c r="D315" s="141">
        <v>0.01</v>
      </c>
      <c r="E315" s="229">
        <v>0</v>
      </c>
      <c r="F315" s="228">
        <f>+D315*E315</f>
        <v>0</v>
      </c>
    </row>
    <row r="316" spans="1:6" ht="14.25">
      <c r="A316" s="127"/>
      <c r="B316" s="144"/>
      <c r="C316" s="143"/>
      <c r="D316" s="141"/>
      <c r="E316" s="229"/>
      <c r="F316" s="228"/>
    </row>
    <row r="317" spans="1:6" ht="15">
      <c r="A317" s="127"/>
      <c r="B317" s="154" t="s">
        <v>921</v>
      </c>
      <c r="C317" s="143"/>
      <c r="D317" s="141"/>
      <c r="E317" s="228"/>
      <c r="F317" s="232">
        <f>SUM(F309:F316)</f>
        <v>0</v>
      </c>
    </row>
    <row r="318" spans="1:6" ht="15">
      <c r="A318" s="127"/>
      <c r="B318" s="154"/>
      <c r="C318" s="143"/>
      <c r="D318" s="141"/>
      <c r="E318" s="228"/>
      <c r="F318" s="232"/>
    </row>
    <row r="319" spans="1:6" ht="15">
      <c r="A319" s="126" t="s">
        <v>661</v>
      </c>
      <c r="B319" s="154" t="s">
        <v>1245</v>
      </c>
      <c r="C319" s="143"/>
      <c r="D319" s="141"/>
      <c r="E319" s="228"/>
      <c r="F319" s="228"/>
    </row>
    <row r="320" spans="1:6" ht="15">
      <c r="A320" s="126"/>
      <c r="B320" s="154"/>
      <c r="C320" s="143"/>
      <c r="D320" s="141"/>
      <c r="E320" s="228"/>
      <c r="F320" s="228"/>
    </row>
    <row r="321" spans="1:6" ht="99.75">
      <c r="A321" s="127" t="s">
        <v>675</v>
      </c>
      <c r="B321" s="144" t="s">
        <v>1073</v>
      </c>
      <c r="C321" s="143"/>
      <c r="D321" s="141"/>
      <c r="E321" s="229"/>
      <c r="F321" s="228"/>
    </row>
    <row r="322" spans="1:6" ht="57">
      <c r="A322" s="127"/>
      <c r="B322" s="144" t="s">
        <v>925</v>
      </c>
      <c r="C322" s="143"/>
      <c r="D322" s="141"/>
      <c r="E322" s="229"/>
      <c r="F322" s="228"/>
    </row>
    <row r="323" spans="1:6" ht="16.5">
      <c r="A323" s="127"/>
      <c r="B323" s="144" t="s">
        <v>1</v>
      </c>
      <c r="C323" s="143" t="s">
        <v>572</v>
      </c>
      <c r="D323" s="141">
        <v>10.6</v>
      </c>
      <c r="E323" s="229">
        <v>0</v>
      </c>
      <c r="F323" s="228">
        <f>E323*D323</f>
        <v>0</v>
      </c>
    </row>
    <row r="324" spans="1:6" ht="14.25">
      <c r="A324" s="127"/>
      <c r="B324" s="144"/>
      <c r="C324" s="143"/>
      <c r="D324" s="141"/>
      <c r="E324" s="229"/>
      <c r="F324" s="228"/>
    </row>
    <row r="325" spans="1:6" ht="16.5">
      <c r="A325" s="127"/>
      <c r="B325" s="144" t="s">
        <v>2</v>
      </c>
      <c r="C325" s="143" t="s">
        <v>572</v>
      </c>
      <c r="D325" s="141">
        <v>16</v>
      </c>
      <c r="E325" s="229">
        <v>0</v>
      </c>
      <c r="F325" s="228">
        <f>E325*D325</f>
        <v>0</v>
      </c>
    </row>
    <row r="326" spans="1:6" ht="14.25">
      <c r="A326" s="127"/>
      <c r="B326" s="144"/>
      <c r="C326" s="143"/>
      <c r="D326" s="141"/>
      <c r="E326" s="229"/>
      <c r="F326" s="228"/>
    </row>
    <row r="327" spans="1:6" ht="28.5">
      <c r="A327" s="127" t="s">
        <v>676</v>
      </c>
      <c r="B327" s="144" t="s">
        <v>928</v>
      </c>
      <c r="C327" s="143" t="s">
        <v>570</v>
      </c>
      <c r="D327" s="141">
        <v>12.5</v>
      </c>
      <c r="E327" s="229">
        <v>0</v>
      </c>
      <c r="F327" s="228">
        <f>E327*D327</f>
        <v>0</v>
      </c>
    </row>
    <row r="328" spans="1:6" ht="14.25">
      <c r="A328" s="127"/>
      <c r="B328" s="144"/>
      <c r="C328" s="143"/>
      <c r="D328" s="141"/>
      <c r="E328" s="229"/>
      <c r="F328" s="228"/>
    </row>
    <row r="329" spans="1:6" ht="85.5">
      <c r="A329" s="127" t="s">
        <v>677</v>
      </c>
      <c r="B329" s="144" t="s">
        <v>929</v>
      </c>
      <c r="C329" s="143" t="s">
        <v>572</v>
      </c>
      <c r="D329" s="141">
        <v>6.3</v>
      </c>
      <c r="E329" s="229">
        <v>0</v>
      </c>
      <c r="F329" s="228">
        <f>E329*D329</f>
        <v>0</v>
      </c>
    </row>
    <row r="330" spans="1:6" ht="14.25">
      <c r="A330" s="127"/>
      <c r="B330" s="144"/>
      <c r="C330" s="143"/>
      <c r="D330" s="141"/>
      <c r="E330" s="229"/>
      <c r="F330" s="228"/>
    </row>
    <row r="331" spans="1:6" ht="85.5">
      <c r="A331" s="127" t="s">
        <v>678</v>
      </c>
      <c r="B331" s="144" t="s">
        <v>930</v>
      </c>
      <c r="C331" s="143" t="s">
        <v>572</v>
      </c>
      <c r="D331" s="141">
        <v>13.6</v>
      </c>
      <c r="E331" s="229">
        <v>0</v>
      </c>
      <c r="F331" s="228">
        <f>+D331*E331</f>
        <v>0</v>
      </c>
    </row>
    <row r="332" spans="1:6" ht="14.25">
      <c r="A332" s="127"/>
      <c r="B332" s="148"/>
      <c r="C332" s="143"/>
      <c r="D332" s="141"/>
      <c r="E332" s="229"/>
      <c r="F332" s="228"/>
    </row>
    <row r="333" spans="1:6" ht="15">
      <c r="A333" s="127"/>
      <c r="B333" s="154" t="s">
        <v>932</v>
      </c>
      <c r="C333" s="143"/>
      <c r="D333" s="141"/>
      <c r="E333" s="228"/>
      <c r="F333" s="232">
        <f>SUM(F321:F332)</f>
        <v>0</v>
      </c>
    </row>
    <row r="334" spans="1:6" ht="14.25">
      <c r="A334" s="127"/>
      <c r="B334" s="144"/>
      <c r="C334" s="143"/>
      <c r="D334" s="141"/>
      <c r="E334" s="228"/>
      <c r="F334" s="228"/>
    </row>
    <row r="335" spans="1:6" ht="15">
      <c r="A335" s="126" t="s">
        <v>662</v>
      </c>
      <c r="B335" s="154" t="s">
        <v>915</v>
      </c>
      <c r="C335" s="143"/>
      <c r="D335" s="141"/>
      <c r="E335" s="228"/>
      <c r="F335" s="228"/>
    </row>
    <row r="336" spans="1:6" ht="15">
      <c r="A336" s="126"/>
      <c r="B336" s="154"/>
      <c r="C336" s="143"/>
      <c r="D336" s="141"/>
      <c r="E336" s="228"/>
      <c r="F336" s="228"/>
    </row>
    <row r="337" spans="1:6" ht="99.75">
      <c r="A337" s="127" t="s">
        <v>680</v>
      </c>
      <c r="B337" s="144" t="s">
        <v>949</v>
      </c>
      <c r="C337" s="143" t="s">
        <v>1130</v>
      </c>
      <c r="D337" s="141">
        <v>15.62</v>
      </c>
      <c r="E337" s="229">
        <v>0</v>
      </c>
      <c r="F337" s="228">
        <f>+D337*E337</f>
        <v>0</v>
      </c>
    </row>
    <row r="338" spans="1:6" ht="14.25">
      <c r="A338" s="127"/>
      <c r="B338" s="144"/>
      <c r="C338" s="143"/>
      <c r="D338" s="141"/>
      <c r="E338" s="229"/>
      <c r="F338" s="228"/>
    </row>
    <row r="339" spans="1:6" ht="114">
      <c r="A339" s="127" t="s">
        <v>681</v>
      </c>
      <c r="B339" s="129" t="s">
        <v>46</v>
      </c>
      <c r="C339" s="143"/>
      <c r="D339" s="141"/>
      <c r="E339" s="229"/>
      <c r="F339" s="228"/>
    </row>
    <row r="340" spans="1:6" ht="14.25">
      <c r="A340" s="127"/>
      <c r="B340" s="144" t="s">
        <v>936</v>
      </c>
      <c r="C340" s="143" t="s">
        <v>224</v>
      </c>
      <c r="D340" s="141">
        <v>1</v>
      </c>
      <c r="E340" s="229">
        <v>0</v>
      </c>
      <c r="F340" s="228">
        <f>+D340*E340</f>
        <v>0</v>
      </c>
    </row>
    <row r="341" spans="1:6" ht="14.25">
      <c r="A341" s="127"/>
      <c r="B341" s="144"/>
      <c r="C341" s="143"/>
      <c r="D341" s="141"/>
      <c r="E341" s="229"/>
      <c r="F341" s="228"/>
    </row>
    <row r="342" spans="1:6" ht="156.75">
      <c r="A342" s="127" t="s">
        <v>682</v>
      </c>
      <c r="B342" s="129" t="s">
        <v>6</v>
      </c>
      <c r="C342" s="143" t="s">
        <v>224</v>
      </c>
      <c r="D342" s="141">
        <f>D340</f>
        <v>1</v>
      </c>
      <c r="E342" s="229">
        <v>0</v>
      </c>
      <c r="F342" s="228">
        <f>+D342*E342</f>
        <v>0</v>
      </c>
    </row>
    <row r="343" spans="1:6" ht="14.25">
      <c r="A343" s="127"/>
      <c r="B343" s="144"/>
      <c r="C343" s="143"/>
      <c r="D343" s="141"/>
      <c r="E343" s="229"/>
      <c r="F343" s="228"/>
    </row>
    <row r="344" spans="1:6" ht="42.75">
      <c r="A344" s="127" t="s">
        <v>683</v>
      </c>
      <c r="B344" s="144" t="s">
        <v>48</v>
      </c>
      <c r="C344" s="143" t="s">
        <v>224</v>
      </c>
      <c r="D344" s="141">
        <v>1</v>
      </c>
      <c r="E344" s="229">
        <v>0</v>
      </c>
      <c r="F344" s="228">
        <f>+D344*E344</f>
        <v>0</v>
      </c>
    </row>
    <row r="345" spans="1:6" ht="14.25">
      <c r="A345" s="127"/>
      <c r="B345" s="144"/>
      <c r="C345" s="143"/>
      <c r="D345" s="141"/>
      <c r="E345" s="229"/>
      <c r="F345" s="228"/>
    </row>
    <row r="346" spans="1:6" ht="30">
      <c r="A346" s="127"/>
      <c r="B346" s="154" t="s">
        <v>940</v>
      </c>
      <c r="C346" s="143"/>
      <c r="D346" s="141"/>
      <c r="E346" s="228"/>
      <c r="F346" s="232">
        <f>SUM(F337:F345)</f>
        <v>0</v>
      </c>
    </row>
    <row r="347" spans="1:6" ht="15">
      <c r="A347" s="127"/>
      <c r="B347" s="154"/>
      <c r="C347" s="143"/>
      <c r="D347" s="141"/>
      <c r="E347" s="228"/>
      <c r="F347" s="232"/>
    </row>
    <row r="348" spans="1:6" ht="15">
      <c r="A348" s="126" t="s">
        <v>663</v>
      </c>
      <c r="B348" s="154" t="s">
        <v>861</v>
      </c>
      <c r="C348" s="143"/>
      <c r="D348" s="141"/>
      <c r="E348" s="228"/>
      <c r="F348" s="228"/>
    </row>
    <row r="349" spans="1:6" ht="15">
      <c r="A349" s="126"/>
      <c r="B349" s="154"/>
      <c r="C349" s="143"/>
      <c r="D349" s="141"/>
      <c r="E349" s="228"/>
      <c r="F349" s="228"/>
    </row>
    <row r="350" spans="1:6" ht="42.75">
      <c r="A350" s="127" t="s">
        <v>686</v>
      </c>
      <c r="B350" s="144" t="s">
        <v>942</v>
      </c>
      <c r="C350" s="143" t="s">
        <v>1130</v>
      </c>
      <c r="D350" s="141">
        <f>D309</f>
        <v>15.62</v>
      </c>
      <c r="E350" s="229">
        <v>0</v>
      </c>
      <c r="F350" s="228">
        <f>+D350*E350</f>
        <v>0</v>
      </c>
    </row>
    <row r="351" spans="1:6" ht="14.25">
      <c r="A351" s="127"/>
      <c r="B351" s="144"/>
      <c r="C351" s="143"/>
      <c r="D351" s="141"/>
      <c r="E351" s="229"/>
      <c r="F351" s="228"/>
    </row>
    <row r="352" spans="1:6" ht="14.25">
      <c r="A352" s="127" t="s">
        <v>687</v>
      </c>
      <c r="B352" s="144" t="s">
        <v>943</v>
      </c>
      <c r="C352" s="143" t="s">
        <v>1130</v>
      </c>
      <c r="D352" s="141">
        <f>D350</f>
        <v>15.62</v>
      </c>
      <c r="E352" s="229">
        <v>0</v>
      </c>
      <c r="F352" s="228">
        <f>+D352*E352</f>
        <v>0</v>
      </c>
    </row>
    <row r="353" spans="1:6" ht="14.25">
      <c r="A353" s="127"/>
      <c r="B353" s="144"/>
      <c r="C353" s="143"/>
      <c r="D353" s="141"/>
      <c r="E353" s="229"/>
      <c r="F353" s="228"/>
    </row>
    <row r="354" spans="1:6" ht="14.25">
      <c r="A354" s="127" t="s">
        <v>688</v>
      </c>
      <c r="B354" s="144" t="s">
        <v>944</v>
      </c>
      <c r="C354" s="143" t="s">
        <v>1130</v>
      </c>
      <c r="D354" s="141">
        <f>D352</f>
        <v>15.62</v>
      </c>
      <c r="E354" s="229">
        <v>0</v>
      </c>
      <c r="F354" s="228">
        <f>+D354*E354</f>
        <v>0</v>
      </c>
    </row>
    <row r="355" spans="1:6" ht="14.25">
      <c r="A355" s="127"/>
      <c r="B355" s="144"/>
      <c r="C355" s="143"/>
      <c r="D355" s="141"/>
      <c r="E355" s="228"/>
      <c r="F355" s="228"/>
    </row>
    <row r="356" spans="1:6" ht="14.25">
      <c r="A356" s="127" t="s">
        <v>689</v>
      </c>
      <c r="B356" s="144" t="s">
        <v>945</v>
      </c>
      <c r="C356" s="143" t="s">
        <v>225</v>
      </c>
      <c r="D356" s="141">
        <v>1</v>
      </c>
      <c r="E356" s="229">
        <v>0</v>
      </c>
      <c r="F356" s="228">
        <f>+D356*E356</f>
        <v>0</v>
      </c>
    </row>
    <row r="357" spans="1:6" ht="14.25">
      <c r="A357" s="127"/>
      <c r="B357" s="144"/>
      <c r="C357" s="143"/>
      <c r="D357" s="141"/>
      <c r="E357" s="229"/>
      <c r="F357" s="228"/>
    </row>
    <row r="358" spans="1:6" ht="15">
      <c r="A358" s="127"/>
      <c r="B358" s="154" t="s">
        <v>946</v>
      </c>
      <c r="C358" s="143"/>
      <c r="D358" s="141"/>
      <c r="E358" s="228"/>
      <c r="F358" s="232">
        <f>SUM(F350:F356)</f>
        <v>0</v>
      </c>
    </row>
    <row r="359" ht="12.75">
      <c r="B359" s="152"/>
    </row>
    <row r="360" ht="12.75">
      <c r="B360" s="152"/>
    </row>
    <row r="361" spans="1:2" ht="15.75">
      <c r="A361" s="107">
        <v>6</v>
      </c>
      <c r="B361" s="103" t="s">
        <v>31</v>
      </c>
    </row>
    <row r="362" ht="12.75">
      <c r="B362" s="152"/>
    </row>
    <row r="363" spans="1:6" ht="15">
      <c r="A363" s="126" t="s">
        <v>713</v>
      </c>
      <c r="B363" s="154" t="s">
        <v>913</v>
      </c>
      <c r="C363" s="147"/>
      <c r="D363" s="147"/>
      <c r="E363" s="227"/>
      <c r="F363" s="232">
        <f>+F378</f>
        <v>0</v>
      </c>
    </row>
    <row r="364" spans="1:6" ht="15">
      <c r="A364" s="126" t="s">
        <v>714</v>
      </c>
      <c r="B364" s="154" t="s">
        <v>914</v>
      </c>
      <c r="C364" s="147"/>
      <c r="D364" s="147"/>
      <c r="E364" s="227"/>
      <c r="F364" s="232">
        <f>+F394</f>
        <v>0</v>
      </c>
    </row>
    <row r="365" spans="1:6" ht="15">
      <c r="A365" s="126" t="s">
        <v>715</v>
      </c>
      <c r="B365" s="154" t="s">
        <v>915</v>
      </c>
      <c r="C365" s="147"/>
      <c r="D365" s="147"/>
      <c r="E365" s="227"/>
      <c r="F365" s="232">
        <f>+F407</f>
        <v>0</v>
      </c>
    </row>
    <row r="366" spans="1:6" ht="15">
      <c r="A366" s="126" t="s">
        <v>716</v>
      </c>
      <c r="B366" s="154" t="s">
        <v>861</v>
      </c>
      <c r="C366" s="147"/>
      <c r="D366" s="147"/>
      <c r="E366" s="227"/>
      <c r="F366" s="232">
        <f>+F419</f>
        <v>0</v>
      </c>
    </row>
    <row r="367" spans="1:6" ht="15">
      <c r="A367" s="126"/>
      <c r="B367" s="154" t="s">
        <v>1131</v>
      </c>
      <c r="C367" s="147"/>
      <c r="D367" s="147"/>
      <c r="E367" s="227"/>
      <c r="F367" s="232">
        <f>SUM(F363:F366)</f>
        <v>0</v>
      </c>
    </row>
    <row r="368" spans="1:6" ht="15">
      <c r="A368" s="126" t="s">
        <v>713</v>
      </c>
      <c r="B368" s="154" t="s">
        <v>1225</v>
      </c>
      <c r="C368" s="143"/>
      <c r="D368" s="141"/>
      <c r="E368" s="228"/>
      <c r="F368" s="228"/>
    </row>
    <row r="369" spans="1:6" ht="14.25">
      <c r="A369" s="127"/>
      <c r="B369" s="144"/>
      <c r="C369" s="143"/>
      <c r="D369" s="141"/>
      <c r="E369" s="228"/>
      <c r="F369" s="228"/>
    </row>
    <row r="370" spans="1:6" ht="28.5">
      <c r="A370" s="127" t="s">
        <v>725</v>
      </c>
      <c r="B370" s="144" t="s">
        <v>916</v>
      </c>
      <c r="C370" s="143" t="s">
        <v>1130</v>
      </c>
      <c r="D370" s="141">
        <v>32.91</v>
      </c>
      <c r="E370" s="229">
        <v>0</v>
      </c>
      <c r="F370" s="228">
        <f>+D370*E370</f>
        <v>0</v>
      </c>
    </row>
    <row r="371" spans="1:6" ht="14.25">
      <c r="A371" s="127"/>
      <c r="B371" s="153"/>
      <c r="C371" s="143"/>
      <c r="D371" s="141"/>
      <c r="E371" s="229"/>
      <c r="F371" s="228"/>
    </row>
    <row r="372" spans="1:6" ht="42.75">
      <c r="A372" s="127" t="s">
        <v>726</v>
      </c>
      <c r="B372" s="144" t="s">
        <v>917</v>
      </c>
      <c r="C372" s="143" t="s">
        <v>224</v>
      </c>
      <c r="D372" s="141">
        <v>6</v>
      </c>
      <c r="E372" s="229">
        <v>0</v>
      </c>
      <c r="F372" s="228">
        <f>+D372*E372</f>
        <v>0</v>
      </c>
    </row>
    <row r="373" spans="1:6" ht="14.25">
      <c r="A373" s="127"/>
      <c r="B373" s="144"/>
      <c r="C373" s="143"/>
      <c r="D373" s="141"/>
      <c r="E373" s="229"/>
      <c r="F373" s="228"/>
    </row>
    <row r="374" spans="1:6" ht="199.5">
      <c r="A374" s="127" t="s">
        <v>727</v>
      </c>
      <c r="B374" s="129" t="s">
        <v>919</v>
      </c>
      <c r="C374" s="143" t="s">
        <v>225</v>
      </c>
      <c r="D374" s="141">
        <v>1</v>
      </c>
      <c r="E374" s="229">
        <v>0</v>
      </c>
      <c r="F374" s="228">
        <f>+D374*E374</f>
        <v>0</v>
      </c>
    </row>
    <row r="375" spans="1:6" ht="14.25">
      <c r="A375" s="127"/>
      <c r="B375" s="144"/>
      <c r="C375" s="143"/>
      <c r="D375" s="141"/>
      <c r="E375" s="229"/>
      <c r="F375" s="228"/>
    </row>
    <row r="376" spans="1:6" ht="57">
      <c r="A376" s="127" t="s">
        <v>728</v>
      </c>
      <c r="B376" s="144" t="s">
        <v>920</v>
      </c>
      <c r="C376" s="143" t="s">
        <v>225</v>
      </c>
      <c r="D376" s="141">
        <v>0.01</v>
      </c>
      <c r="E376" s="229">
        <v>0</v>
      </c>
      <c r="F376" s="228">
        <f>+D376*E376</f>
        <v>0</v>
      </c>
    </row>
    <row r="377" spans="1:6" ht="14.25">
      <c r="A377" s="127"/>
      <c r="B377" s="144"/>
      <c r="C377" s="143"/>
      <c r="D377" s="141"/>
      <c r="E377" s="229"/>
      <c r="F377" s="228"/>
    </row>
    <row r="378" spans="1:6" ht="15">
      <c r="A378" s="127"/>
      <c r="B378" s="154" t="s">
        <v>921</v>
      </c>
      <c r="C378" s="143"/>
      <c r="D378" s="141"/>
      <c r="E378" s="228"/>
      <c r="F378" s="232">
        <f>SUM(F370:F377)</f>
        <v>0</v>
      </c>
    </row>
    <row r="379" spans="1:6" ht="15">
      <c r="A379" s="127"/>
      <c r="B379" s="154"/>
      <c r="C379" s="143"/>
      <c r="D379" s="141"/>
      <c r="E379" s="228"/>
      <c r="F379" s="232"/>
    </row>
    <row r="380" spans="1:6" ht="15">
      <c r="A380" s="126" t="s">
        <v>714</v>
      </c>
      <c r="B380" s="154" t="s">
        <v>1245</v>
      </c>
      <c r="C380" s="143"/>
      <c r="D380" s="141"/>
      <c r="E380" s="228"/>
      <c r="F380" s="228"/>
    </row>
    <row r="381" spans="1:6" ht="15">
      <c r="A381" s="126"/>
      <c r="B381" s="154"/>
      <c r="C381" s="143"/>
      <c r="D381" s="141"/>
      <c r="E381" s="228"/>
      <c r="F381" s="228"/>
    </row>
    <row r="382" spans="1:6" ht="99.75">
      <c r="A382" s="127" t="s">
        <v>734</v>
      </c>
      <c r="B382" s="144" t="s">
        <v>1073</v>
      </c>
      <c r="C382" s="143"/>
      <c r="D382" s="141"/>
      <c r="E382" s="229"/>
      <c r="F382" s="228"/>
    </row>
    <row r="383" spans="1:6" ht="57">
      <c r="A383" s="127"/>
      <c r="B383" s="144" t="s">
        <v>925</v>
      </c>
      <c r="C383" s="143"/>
      <c r="D383" s="141"/>
      <c r="E383" s="229"/>
      <c r="F383" s="228"/>
    </row>
    <row r="384" spans="1:6" ht="16.5">
      <c r="A384" s="127"/>
      <c r="B384" s="144" t="s">
        <v>1</v>
      </c>
      <c r="C384" s="143" t="s">
        <v>572</v>
      </c>
      <c r="D384" s="141">
        <v>21.2</v>
      </c>
      <c r="E384" s="229">
        <v>0</v>
      </c>
      <c r="F384" s="228">
        <f>E384*D384</f>
        <v>0</v>
      </c>
    </row>
    <row r="385" spans="1:6" ht="14.25">
      <c r="A385" s="127"/>
      <c r="B385" s="144"/>
      <c r="C385" s="143"/>
      <c r="D385" s="141"/>
      <c r="E385" s="229"/>
      <c r="F385" s="228"/>
    </row>
    <row r="386" spans="1:6" ht="16.5">
      <c r="A386" s="127"/>
      <c r="B386" s="144" t="s">
        <v>2</v>
      </c>
      <c r="C386" s="143" t="s">
        <v>572</v>
      </c>
      <c r="D386" s="141">
        <v>31.8</v>
      </c>
      <c r="E386" s="229">
        <v>0</v>
      </c>
      <c r="F386" s="228">
        <f>E386*D386</f>
        <v>0</v>
      </c>
    </row>
    <row r="387" spans="1:6" ht="14.25">
      <c r="A387" s="127"/>
      <c r="B387" s="144"/>
      <c r="C387" s="143"/>
      <c r="D387" s="141"/>
      <c r="E387" s="229"/>
      <c r="F387" s="228"/>
    </row>
    <row r="388" spans="1:6" ht="28.5">
      <c r="A388" s="127" t="s">
        <v>735</v>
      </c>
      <c r="B388" s="144" t="s">
        <v>928</v>
      </c>
      <c r="C388" s="143" t="s">
        <v>570</v>
      </c>
      <c r="D388" s="141">
        <v>26</v>
      </c>
      <c r="E388" s="229">
        <v>0</v>
      </c>
      <c r="F388" s="228">
        <f>E388*D388</f>
        <v>0</v>
      </c>
    </row>
    <row r="389" spans="1:6" ht="14.25">
      <c r="A389" s="127"/>
      <c r="B389" s="144"/>
      <c r="C389" s="143"/>
      <c r="D389" s="141"/>
      <c r="E389" s="229"/>
      <c r="F389" s="228"/>
    </row>
    <row r="390" spans="1:6" ht="85.5">
      <c r="A390" s="127" t="s">
        <v>736</v>
      </c>
      <c r="B390" s="144" t="s">
        <v>929</v>
      </c>
      <c r="C390" s="143" t="s">
        <v>572</v>
      </c>
      <c r="D390" s="141">
        <v>12.1</v>
      </c>
      <c r="E390" s="229">
        <v>0</v>
      </c>
      <c r="F390" s="228">
        <f>E390*D390</f>
        <v>0</v>
      </c>
    </row>
    <row r="391" spans="1:6" ht="14.25">
      <c r="A391" s="127"/>
      <c r="B391" s="144"/>
      <c r="C391" s="143"/>
      <c r="D391" s="141"/>
      <c r="E391" s="229"/>
      <c r="F391" s="228"/>
    </row>
    <row r="392" spans="1:6" ht="85.5">
      <c r="A392" s="127" t="s">
        <v>737</v>
      </c>
      <c r="B392" s="144" t="s">
        <v>930</v>
      </c>
      <c r="C392" s="143" t="s">
        <v>572</v>
      </c>
      <c r="D392" s="141">
        <v>27.9</v>
      </c>
      <c r="E392" s="229">
        <v>0</v>
      </c>
      <c r="F392" s="228">
        <f>+D392*E392</f>
        <v>0</v>
      </c>
    </row>
    <row r="393" spans="1:6" ht="14.25">
      <c r="A393" s="127"/>
      <c r="B393" s="148"/>
      <c r="C393" s="143"/>
      <c r="D393" s="141"/>
      <c r="E393" s="229"/>
      <c r="F393" s="228"/>
    </row>
    <row r="394" spans="1:6" ht="15">
      <c r="A394" s="127"/>
      <c r="B394" s="154" t="s">
        <v>932</v>
      </c>
      <c r="C394" s="143"/>
      <c r="D394" s="141"/>
      <c r="E394" s="228"/>
      <c r="F394" s="232">
        <f>SUM(F382:F393)</f>
        <v>0</v>
      </c>
    </row>
    <row r="395" spans="1:6" ht="14.25">
      <c r="A395" s="127"/>
      <c r="B395" s="144"/>
      <c r="C395" s="143"/>
      <c r="D395" s="141"/>
      <c r="E395" s="228"/>
      <c r="F395" s="228"/>
    </row>
    <row r="396" spans="1:6" ht="15">
      <c r="A396" s="126" t="s">
        <v>715</v>
      </c>
      <c r="B396" s="154" t="s">
        <v>915</v>
      </c>
      <c r="C396" s="143"/>
      <c r="D396" s="141"/>
      <c r="E396" s="228"/>
      <c r="F396" s="228"/>
    </row>
    <row r="397" spans="1:6" ht="15">
      <c r="A397" s="126"/>
      <c r="B397" s="154"/>
      <c r="C397" s="143"/>
      <c r="D397" s="141"/>
      <c r="E397" s="228"/>
      <c r="F397" s="228"/>
    </row>
    <row r="398" spans="1:6" ht="99.75">
      <c r="A398" s="127" t="s">
        <v>739</v>
      </c>
      <c r="B398" s="144" t="s">
        <v>949</v>
      </c>
      <c r="C398" s="143" t="s">
        <v>1130</v>
      </c>
      <c r="D398" s="141">
        <v>32.91</v>
      </c>
      <c r="E398" s="229">
        <v>0</v>
      </c>
      <c r="F398" s="228">
        <f>+D398*E398</f>
        <v>0</v>
      </c>
    </row>
    <row r="399" spans="1:6" ht="14.25">
      <c r="A399" s="127"/>
      <c r="B399" s="144"/>
      <c r="C399" s="143"/>
      <c r="D399" s="141"/>
      <c r="E399" s="229"/>
      <c r="F399" s="228"/>
    </row>
    <row r="400" spans="1:6" ht="114">
      <c r="A400" s="127" t="s">
        <v>740</v>
      </c>
      <c r="B400" s="129" t="s">
        <v>46</v>
      </c>
      <c r="C400" s="143"/>
      <c r="D400" s="141"/>
      <c r="E400" s="229"/>
      <c r="F400" s="228"/>
    </row>
    <row r="401" spans="1:6" ht="14.25">
      <c r="A401" s="127"/>
      <c r="B401" s="144" t="s">
        <v>936</v>
      </c>
      <c r="C401" s="143" t="s">
        <v>224</v>
      </c>
      <c r="D401" s="141">
        <v>3</v>
      </c>
      <c r="E401" s="229">
        <v>0</v>
      </c>
      <c r="F401" s="228">
        <f>+D401*E401</f>
        <v>0</v>
      </c>
    </row>
    <row r="402" spans="1:6" ht="14.25">
      <c r="A402" s="127"/>
      <c r="B402" s="144"/>
      <c r="C402" s="143"/>
      <c r="D402" s="141"/>
      <c r="E402" s="229"/>
      <c r="F402" s="228"/>
    </row>
    <row r="403" spans="1:6" ht="156.75">
      <c r="A403" s="127" t="s">
        <v>741</v>
      </c>
      <c r="B403" s="129" t="s">
        <v>6</v>
      </c>
      <c r="C403" s="143" t="s">
        <v>224</v>
      </c>
      <c r="D403" s="141">
        <f>D401</f>
        <v>3</v>
      </c>
      <c r="E403" s="229">
        <v>0</v>
      </c>
      <c r="F403" s="228">
        <f>+D403*E403</f>
        <v>0</v>
      </c>
    </row>
    <row r="404" spans="1:6" ht="14.25">
      <c r="A404" s="127"/>
      <c r="B404" s="144"/>
      <c r="C404" s="143"/>
      <c r="D404" s="141"/>
      <c r="E404" s="229"/>
      <c r="F404" s="228"/>
    </row>
    <row r="405" spans="1:6" ht="42.75">
      <c r="A405" s="127" t="s">
        <v>742</v>
      </c>
      <c r="B405" s="144" t="s">
        <v>48</v>
      </c>
      <c r="C405" s="143" t="s">
        <v>224</v>
      </c>
      <c r="D405" s="141">
        <v>1</v>
      </c>
      <c r="E405" s="229">
        <v>0</v>
      </c>
      <c r="F405" s="228">
        <f>+D405*E405</f>
        <v>0</v>
      </c>
    </row>
    <row r="406" spans="1:6" ht="14.25">
      <c r="A406" s="127"/>
      <c r="B406" s="144"/>
      <c r="C406" s="143"/>
      <c r="D406" s="141"/>
      <c r="E406" s="229"/>
      <c r="F406" s="228"/>
    </row>
    <row r="407" spans="1:6" ht="30">
      <c r="A407" s="127"/>
      <c r="B407" s="154" t="s">
        <v>940</v>
      </c>
      <c r="C407" s="143"/>
      <c r="D407" s="141"/>
      <c r="E407" s="228"/>
      <c r="F407" s="232">
        <f>SUM(F398:F406)</f>
        <v>0</v>
      </c>
    </row>
    <row r="408" spans="1:6" ht="15">
      <c r="A408" s="127"/>
      <c r="B408" s="154"/>
      <c r="C408" s="143"/>
      <c r="D408" s="141"/>
      <c r="E408" s="228"/>
      <c r="F408" s="232"/>
    </row>
    <row r="409" spans="1:6" ht="15">
      <c r="A409" s="126" t="s">
        <v>716</v>
      </c>
      <c r="B409" s="154" t="s">
        <v>861</v>
      </c>
      <c r="C409" s="143"/>
      <c r="D409" s="141"/>
      <c r="E409" s="228"/>
      <c r="F409" s="228"/>
    </row>
    <row r="410" spans="1:6" ht="15">
      <c r="A410" s="126"/>
      <c r="B410" s="154"/>
      <c r="C410" s="143"/>
      <c r="D410" s="141"/>
      <c r="E410" s="228"/>
      <c r="F410" s="228"/>
    </row>
    <row r="411" spans="1:6" ht="42.75">
      <c r="A411" s="127" t="s">
        <v>745</v>
      </c>
      <c r="B411" s="144" t="s">
        <v>942</v>
      </c>
      <c r="C411" s="143" t="s">
        <v>1130</v>
      </c>
      <c r="D411" s="141">
        <f>D370</f>
        <v>32.91</v>
      </c>
      <c r="E411" s="229">
        <v>0</v>
      </c>
      <c r="F411" s="228">
        <f>+D411*E411</f>
        <v>0</v>
      </c>
    </row>
    <row r="412" spans="1:6" ht="14.25">
      <c r="A412" s="127"/>
      <c r="B412" s="144"/>
      <c r="C412" s="143"/>
      <c r="D412" s="141"/>
      <c r="E412" s="229"/>
      <c r="F412" s="228"/>
    </row>
    <row r="413" spans="1:6" ht="14.25">
      <c r="A413" s="127" t="s">
        <v>746</v>
      </c>
      <c r="B413" s="144" t="s">
        <v>943</v>
      </c>
      <c r="C413" s="143" t="s">
        <v>1130</v>
      </c>
      <c r="D413" s="141">
        <f>D411</f>
        <v>32.91</v>
      </c>
      <c r="E413" s="229">
        <v>0</v>
      </c>
      <c r="F413" s="228">
        <f>+D413*E413</f>
        <v>0</v>
      </c>
    </row>
    <row r="414" spans="1:6" ht="14.25">
      <c r="A414" s="127"/>
      <c r="B414" s="144"/>
      <c r="C414" s="143"/>
      <c r="D414" s="141"/>
      <c r="E414" s="229"/>
      <c r="F414" s="228"/>
    </row>
    <row r="415" spans="1:6" ht="14.25">
      <c r="A415" s="127" t="s">
        <v>747</v>
      </c>
      <c r="B415" s="144" t="s">
        <v>944</v>
      </c>
      <c r="C415" s="143" t="s">
        <v>1130</v>
      </c>
      <c r="D415" s="141">
        <f>D413</f>
        <v>32.91</v>
      </c>
      <c r="E415" s="229">
        <v>0</v>
      </c>
      <c r="F415" s="228">
        <f>+D415*E415</f>
        <v>0</v>
      </c>
    </row>
    <row r="416" spans="1:6" ht="14.25">
      <c r="A416" s="127"/>
      <c r="B416" s="144"/>
      <c r="C416" s="143"/>
      <c r="D416" s="141"/>
      <c r="E416" s="228"/>
      <c r="F416" s="228"/>
    </row>
    <row r="417" spans="1:6" ht="14.25">
      <c r="A417" s="127" t="s">
        <v>748</v>
      </c>
      <c r="B417" s="144" t="s">
        <v>945</v>
      </c>
      <c r="C417" s="143" t="s">
        <v>225</v>
      </c>
      <c r="D417" s="141">
        <v>1</v>
      </c>
      <c r="E417" s="229">
        <v>0</v>
      </c>
      <c r="F417" s="228">
        <f>+D417*E417</f>
        <v>0</v>
      </c>
    </row>
    <row r="418" spans="1:6" ht="14.25">
      <c r="A418" s="127"/>
      <c r="B418" s="144"/>
      <c r="C418" s="143"/>
      <c r="D418" s="141"/>
      <c r="E418" s="229"/>
      <c r="F418" s="228"/>
    </row>
    <row r="419" spans="1:6" ht="15">
      <c r="A419" s="127"/>
      <c r="B419" s="154" t="s">
        <v>946</v>
      </c>
      <c r="C419" s="143"/>
      <c r="D419" s="141"/>
      <c r="E419" s="228"/>
      <c r="F419" s="232">
        <f>SUM(F411:F417)</f>
        <v>0</v>
      </c>
    </row>
    <row r="420" ht="12.75">
      <c r="B420" s="152"/>
    </row>
    <row r="421" spans="1:2" ht="15.75">
      <c r="A421" s="107">
        <v>7</v>
      </c>
      <c r="B421" s="103" t="s">
        <v>51</v>
      </c>
    </row>
    <row r="422" ht="12.75">
      <c r="B422" s="152"/>
    </row>
    <row r="423" spans="1:6" ht="15">
      <c r="A423" s="126" t="s">
        <v>771</v>
      </c>
      <c r="B423" s="154" t="s">
        <v>913</v>
      </c>
      <c r="C423" s="147"/>
      <c r="D423" s="147"/>
      <c r="E423" s="227"/>
      <c r="F423" s="232">
        <f>+F439</f>
        <v>0</v>
      </c>
    </row>
    <row r="424" spans="1:6" ht="15">
      <c r="A424" s="126" t="s">
        <v>772</v>
      </c>
      <c r="B424" s="154" t="s">
        <v>914</v>
      </c>
      <c r="C424" s="147"/>
      <c r="D424" s="147"/>
      <c r="E424" s="227"/>
      <c r="F424" s="232">
        <f>+F455</f>
        <v>0</v>
      </c>
    </row>
    <row r="425" spans="1:6" ht="21.75" customHeight="1">
      <c r="A425" s="126" t="s">
        <v>773</v>
      </c>
      <c r="B425" s="154" t="s">
        <v>915</v>
      </c>
      <c r="C425" s="147"/>
      <c r="D425" s="147"/>
      <c r="E425" s="227"/>
      <c r="F425" s="232">
        <f>+F468</f>
        <v>0</v>
      </c>
    </row>
    <row r="426" spans="1:6" ht="15">
      <c r="A426" s="126" t="s">
        <v>774</v>
      </c>
      <c r="B426" s="154" t="s">
        <v>861</v>
      </c>
      <c r="C426" s="147"/>
      <c r="D426" s="147"/>
      <c r="E426" s="227"/>
      <c r="F426" s="232">
        <f>+F480</f>
        <v>0</v>
      </c>
    </row>
    <row r="427" spans="1:6" ht="15">
      <c r="A427" s="126"/>
      <c r="B427" s="154" t="s">
        <v>1131</v>
      </c>
      <c r="C427" s="147"/>
      <c r="D427" s="147"/>
      <c r="E427" s="227"/>
      <c r="F427" s="232">
        <f>SUM(F423:F426)</f>
        <v>0</v>
      </c>
    </row>
    <row r="428" spans="1:6" ht="15">
      <c r="A428" s="126"/>
      <c r="B428" s="154"/>
      <c r="C428" s="147"/>
      <c r="D428" s="147"/>
      <c r="E428" s="227"/>
      <c r="F428" s="232"/>
    </row>
    <row r="429" spans="1:6" ht="15">
      <c r="A429" s="126" t="s">
        <v>771</v>
      </c>
      <c r="B429" s="154" t="s">
        <v>1225</v>
      </c>
      <c r="C429" s="143"/>
      <c r="D429" s="141"/>
      <c r="E429" s="228"/>
      <c r="F429" s="228"/>
    </row>
    <row r="430" spans="1:6" ht="14.25">
      <c r="A430" s="127"/>
      <c r="B430" s="144"/>
      <c r="C430" s="143"/>
      <c r="D430" s="141"/>
      <c r="E430" s="228"/>
      <c r="F430" s="228"/>
    </row>
    <row r="431" spans="1:6" ht="28.5">
      <c r="A431" s="127" t="s">
        <v>776</v>
      </c>
      <c r="B431" s="144" t="s">
        <v>916</v>
      </c>
      <c r="C431" s="143" t="s">
        <v>1130</v>
      </c>
      <c r="D431" s="141">
        <v>107.95</v>
      </c>
      <c r="E431" s="229">
        <v>0</v>
      </c>
      <c r="F431" s="228">
        <f>+D431*E431</f>
        <v>0</v>
      </c>
    </row>
    <row r="432" spans="1:6" ht="14.25">
      <c r="A432" s="127"/>
      <c r="B432" s="153"/>
      <c r="C432" s="143"/>
      <c r="D432" s="141"/>
      <c r="E432" s="229"/>
      <c r="F432" s="228"/>
    </row>
    <row r="433" spans="1:6" ht="42.75">
      <c r="A433" s="127" t="s">
        <v>777</v>
      </c>
      <c r="B433" s="144" t="s">
        <v>917</v>
      </c>
      <c r="C433" s="143" t="s">
        <v>224</v>
      </c>
      <c r="D433" s="141">
        <v>12</v>
      </c>
      <c r="E433" s="229">
        <v>0</v>
      </c>
      <c r="F433" s="228">
        <f>+D433*E433</f>
        <v>0</v>
      </c>
    </row>
    <row r="434" spans="1:6" ht="14.25">
      <c r="A434" s="127"/>
      <c r="B434" s="144"/>
      <c r="C434" s="143"/>
      <c r="D434" s="141"/>
      <c r="E434" s="229"/>
      <c r="F434" s="228"/>
    </row>
    <row r="435" spans="1:6" ht="199.5">
      <c r="A435" s="127" t="s">
        <v>778</v>
      </c>
      <c r="B435" s="129" t="s">
        <v>919</v>
      </c>
      <c r="C435" s="143" t="s">
        <v>225</v>
      </c>
      <c r="D435" s="141">
        <v>1</v>
      </c>
      <c r="E435" s="229">
        <v>0</v>
      </c>
      <c r="F435" s="228">
        <f>+D435*E435</f>
        <v>0</v>
      </c>
    </row>
    <row r="436" spans="1:6" ht="14.25">
      <c r="A436" s="127"/>
      <c r="B436" s="144"/>
      <c r="C436" s="143"/>
      <c r="D436" s="141"/>
      <c r="E436" s="229"/>
      <c r="F436" s="228"/>
    </row>
    <row r="437" spans="1:6" ht="57">
      <c r="A437" s="127" t="s">
        <v>779</v>
      </c>
      <c r="B437" s="144" t="s">
        <v>920</v>
      </c>
      <c r="C437" s="143" t="s">
        <v>225</v>
      </c>
      <c r="D437" s="141">
        <v>0.06</v>
      </c>
      <c r="E437" s="229">
        <v>0</v>
      </c>
      <c r="F437" s="228">
        <f>+D437*E437</f>
        <v>0</v>
      </c>
    </row>
    <row r="438" spans="1:6" ht="14.25">
      <c r="A438" s="127"/>
      <c r="B438" s="144"/>
      <c r="C438" s="143"/>
      <c r="D438" s="141"/>
      <c r="E438" s="229"/>
      <c r="F438" s="228"/>
    </row>
    <row r="439" spans="1:6" ht="15">
      <c r="A439" s="127"/>
      <c r="B439" s="154" t="s">
        <v>921</v>
      </c>
      <c r="C439" s="143"/>
      <c r="D439" s="141"/>
      <c r="E439" s="228"/>
      <c r="F439" s="232">
        <f>SUM(F431:F438)</f>
        <v>0</v>
      </c>
    </row>
    <row r="440" spans="1:6" ht="15">
      <c r="A440" s="127"/>
      <c r="B440" s="154"/>
      <c r="C440" s="143"/>
      <c r="D440" s="141"/>
      <c r="E440" s="228"/>
      <c r="F440" s="232"/>
    </row>
    <row r="441" spans="1:6" ht="15">
      <c r="A441" s="126" t="s">
        <v>772</v>
      </c>
      <c r="B441" s="154" t="s">
        <v>1245</v>
      </c>
      <c r="C441" s="143"/>
      <c r="D441" s="141"/>
      <c r="E441" s="228"/>
      <c r="F441" s="228"/>
    </row>
    <row r="442" spans="1:6" ht="15">
      <c r="A442" s="126"/>
      <c r="B442" s="154"/>
      <c r="C442" s="143"/>
      <c r="D442" s="141"/>
      <c r="E442" s="228"/>
      <c r="F442" s="228"/>
    </row>
    <row r="443" spans="1:6" ht="99.75">
      <c r="A443" s="127" t="s">
        <v>785</v>
      </c>
      <c r="B443" s="144" t="s">
        <v>1073</v>
      </c>
      <c r="C443" s="143"/>
      <c r="D443" s="141"/>
      <c r="E443" s="229"/>
      <c r="F443" s="228"/>
    </row>
    <row r="444" spans="1:6" ht="57">
      <c r="A444" s="127"/>
      <c r="B444" s="144" t="s">
        <v>925</v>
      </c>
      <c r="C444" s="143"/>
      <c r="D444" s="141"/>
      <c r="E444" s="229"/>
      <c r="F444" s="228"/>
    </row>
    <row r="445" spans="1:6" ht="16.5">
      <c r="A445" s="127"/>
      <c r="B445" s="144" t="s">
        <v>1</v>
      </c>
      <c r="C445" s="143" t="s">
        <v>572</v>
      </c>
      <c r="D445" s="141">
        <v>55.6</v>
      </c>
      <c r="E445" s="229">
        <v>0</v>
      </c>
      <c r="F445" s="228">
        <f>E445*D445</f>
        <v>0</v>
      </c>
    </row>
    <row r="446" spans="1:6" ht="14.25">
      <c r="A446" s="127"/>
      <c r="B446" s="144"/>
      <c r="C446" s="143"/>
      <c r="D446" s="141"/>
      <c r="E446" s="229"/>
      <c r="F446" s="228"/>
    </row>
    <row r="447" spans="1:6" ht="16.5">
      <c r="A447" s="127"/>
      <c r="B447" s="144" t="s">
        <v>2</v>
      </c>
      <c r="C447" s="143" t="s">
        <v>572</v>
      </c>
      <c r="D447" s="141">
        <v>83.4</v>
      </c>
      <c r="E447" s="229">
        <v>0</v>
      </c>
      <c r="F447" s="228">
        <f>E447*D447</f>
        <v>0</v>
      </c>
    </row>
    <row r="448" spans="1:6" ht="14.25">
      <c r="A448" s="127"/>
      <c r="B448" s="144"/>
      <c r="C448" s="143"/>
      <c r="D448" s="141"/>
      <c r="E448" s="229"/>
      <c r="F448" s="228"/>
    </row>
    <row r="449" spans="1:6" ht="28.5">
      <c r="A449" s="127" t="s">
        <v>786</v>
      </c>
      <c r="B449" s="144" t="s">
        <v>928</v>
      </c>
      <c r="C449" s="143" t="s">
        <v>570</v>
      </c>
      <c r="D449" s="141">
        <v>74</v>
      </c>
      <c r="E449" s="229">
        <v>0</v>
      </c>
      <c r="F449" s="228">
        <f>E449*D449</f>
        <v>0</v>
      </c>
    </row>
    <row r="450" spans="1:6" ht="14.25">
      <c r="A450" s="127"/>
      <c r="B450" s="144"/>
      <c r="C450" s="143"/>
      <c r="D450" s="141"/>
      <c r="E450" s="229"/>
      <c r="F450" s="228"/>
    </row>
    <row r="451" spans="1:6" ht="85.5">
      <c r="A451" s="127" t="s">
        <v>787</v>
      </c>
      <c r="B451" s="144" t="s">
        <v>929</v>
      </c>
      <c r="C451" s="143" t="s">
        <v>572</v>
      </c>
      <c r="D451" s="141">
        <v>34.4</v>
      </c>
      <c r="E451" s="229">
        <v>0</v>
      </c>
      <c r="F451" s="228">
        <f>E451*D451</f>
        <v>0</v>
      </c>
    </row>
    <row r="452" spans="1:6" ht="14.25">
      <c r="A452" s="127"/>
      <c r="B452" s="144"/>
      <c r="C452" s="143"/>
      <c r="D452" s="141"/>
      <c r="E452" s="229"/>
      <c r="F452" s="228"/>
    </row>
    <row r="453" spans="1:6" ht="85.5">
      <c r="A453" s="127" t="s">
        <v>14</v>
      </c>
      <c r="B453" s="144" t="s">
        <v>930</v>
      </c>
      <c r="C453" s="143" t="s">
        <v>572</v>
      </c>
      <c r="D453" s="141">
        <v>72</v>
      </c>
      <c r="E453" s="229">
        <v>0</v>
      </c>
      <c r="F453" s="228">
        <f>+D453*E453</f>
        <v>0</v>
      </c>
    </row>
    <row r="454" spans="1:6" ht="14.25">
      <c r="A454" s="127"/>
      <c r="B454" s="148"/>
      <c r="C454" s="143"/>
      <c r="D454" s="141"/>
      <c r="E454" s="229"/>
      <c r="F454" s="228"/>
    </row>
    <row r="455" spans="1:6" ht="15">
      <c r="A455" s="127"/>
      <c r="B455" s="154" t="s">
        <v>932</v>
      </c>
      <c r="C455" s="143"/>
      <c r="D455" s="141"/>
      <c r="E455" s="228"/>
      <c r="F455" s="232">
        <f>SUM(F443:F454)</f>
        <v>0</v>
      </c>
    </row>
    <row r="456" spans="1:6" ht="14.25">
      <c r="A456" s="127"/>
      <c r="B456" s="144"/>
      <c r="C456" s="143"/>
      <c r="D456" s="141"/>
      <c r="E456" s="228"/>
      <c r="F456" s="228"/>
    </row>
    <row r="457" spans="1:6" ht="15">
      <c r="A457" s="126" t="s">
        <v>773</v>
      </c>
      <c r="B457" s="154" t="s">
        <v>915</v>
      </c>
      <c r="C457" s="143"/>
      <c r="D457" s="141"/>
      <c r="E457" s="228"/>
      <c r="F457" s="228"/>
    </row>
    <row r="458" spans="1:6" ht="15">
      <c r="A458" s="126"/>
      <c r="B458" s="154"/>
      <c r="C458" s="143"/>
      <c r="D458" s="141"/>
      <c r="E458" s="228"/>
      <c r="F458" s="228"/>
    </row>
    <row r="459" spans="1:6" ht="99.75">
      <c r="A459" s="127" t="s">
        <v>1084</v>
      </c>
      <c r="B459" s="144" t="s">
        <v>949</v>
      </c>
      <c r="C459" s="143" t="s">
        <v>1130</v>
      </c>
      <c r="D459" s="141">
        <f>D431</f>
        <v>107.95</v>
      </c>
      <c r="E459" s="229">
        <v>0</v>
      </c>
      <c r="F459" s="228">
        <f>+D459*E459</f>
        <v>0</v>
      </c>
    </row>
    <row r="460" spans="1:6" ht="14.25">
      <c r="A460" s="127"/>
      <c r="B460" s="144"/>
      <c r="C460" s="143"/>
      <c r="D460" s="141"/>
      <c r="E460" s="229"/>
      <c r="F460" s="228"/>
    </row>
    <row r="461" spans="1:6" ht="114">
      <c r="A461" s="127" t="s">
        <v>789</v>
      </c>
      <c r="B461" s="129" t="s">
        <v>46</v>
      </c>
      <c r="C461" s="143"/>
      <c r="D461" s="141"/>
      <c r="E461" s="229"/>
      <c r="F461" s="228"/>
    </row>
    <row r="462" spans="1:6" ht="14.25">
      <c r="A462" s="127"/>
      <c r="B462" s="144" t="s">
        <v>936</v>
      </c>
      <c r="C462" s="143" t="s">
        <v>224</v>
      </c>
      <c r="D462" s="141">
        <v>8</v>
      </c>
      <c r="E462" s="229">
        <v>0</v>
      </c>
      <c r="F462" s="228">
        <f>+D462*E462</f>
        <v>0</v>
      </c>
    </row>
    <row r="463" spans="1:6" ht="14.25">
      <c r="A463" s="127"/>
      <c r="B463" s="144"/>
      <c r="C463" s="143"/>
      <c r="D463" s="141"/>
      <c r="E463" s="229"/>
      <c r="F463" s="228"/>
    </row>
    <row r="464" spans="1:6" ht="156.75">
      <c r="A464" s="127" t="s">
        <v>790</v>
      </c>
      <c r="B464" s="129" t="s">
        <v>6</v>
      </c>
      <c r="C464" s="143" t="s">
        <v>224</v>
      </c>
      <c r="D464" s="141">
        <f>D462</f>
        <v>8</v>
      </c>
      <c r="E464" s="229">
        <v>0</v>
      </c>
      <c r="F464" s="228">
        <f>+D464*E464</f>
        <v>0</v>
      </c>
    </row>
    <row r="465" spans="1:6" ht="14.25">
      <c r="A465" s="127"/>
      <c r="B465" s="144"/>
      <c r="C465" s="143"/>
      <c r="D465" s="141"/>
      <c r="E465" s="229"/>
      <c r="F465" s="228"/>
    </row>
    <row r="466" spans="1:6" ht="42.75">
      <c r="A466" s="127" t="s">
        <v>791</v>
      </c>
      <c r="B466" s="144" t="s">
        <v>48</v>
      </c>
      <c r="C466" s="143" t="s">
        <v>224</v>
      </c>
      <c r="D466" s="141">
        <v>1</v>
      </c>
      <c r="E466" s="229">
        <v>0</v>
      </c>
      <c r="F466" s="228">
        <f>+D466*E466</f>
        <v>0</v>
      </c>
    </row>
    <row r="467" spans="1:6" ht="14.25">
      <c r="A467" s="127"/>
      <c r="B467" s="144"/>
      <c r="C467" s="143"/>
      <c r="D467" s="141"/>
      <c r="E467" s="229"/>
      <c r="F467" s="228"/>
    </row>
    <row r="468" spans="1:6" ht="30">
      <c r="A468" s="127"/>
      <c r="B468" s="154" t="s">
        <v>940</v>
      </c>
      <c r="C468" s="143"/>
      <c r="D468" s="141"/>
      <c r="E468" s="228"/>
      <c r="F468" s="232">
        <f>SUM(F459:F467)</f>
        <v>0</v>
      </c>
    </row>
    <row r="469" spans="1:6" ht="15">
      <c r="A469" s="127"/>
      <c r="B469" s="154"/>
      <c r="C469" s="143"/>
      <c r="D469" s="141"/>
      <c r="E469" s="228"/>
      <c r="F469" s="232"/>
    </row>
    <row r="470" spans="1:6" ht="15">
      <c r="A470" s="126" t="s">
        <v>774</v>
      </c>
      <c r="B470" s="154" t="s">
        <v>861</v>
      </c>
      <c r="C470" s="143"/>
      <c r="D470" s="141"/>
      <c r="E470" s="228"/>
      <c r="F470" s="228"/>
    </row>
    <row r="471" spans="1:6" ht="15">
      <c r="A471" s="126"/>
      <c r="B471" s="154"/>
      <c r="C471" s="143"/>
      <c r="D471" s="141"/>
      <c r="E471" s="228"/>
      <c r="F471" s="228"/>
    </row>
    <row r="472" spans="1:6" ht="42.75">
      <c r="A472" s="127" t="s">
        <v>792</v>
      </c>
      <c r="B472" s="144" t="s">
        <v>942</v>
      </c>
      <c r="C472" s="143" t="s">
        <v>1130</v>
      </c>
      <c r="D472" s="141">
        <f>D431</f>
        <v>107.95</v>
      </c>
      <c r="E472" s="229">
        <v>0</v>
      </c>
      <c r="F472" s="228">
        <f>+D472*E472</f>
        <v>0</v>
      </c>
    </row>
    <row r="473" spans="1:6" ht="14.25">
      <c r="A473" s="127"/>
      <c r="B473" s="144"/>
      <c r="C473" s="143"/>
      <c r="D473" s="141"/>
      <c r="E473" s="229"/>
      <c r="F473" s="228"/>
    </row>
    <row r="474" spans="1:6" ht="14.25">
      <c r="A474" s="127" t="s">
        <v>793</v>
      </c>
      <c r="B474" s="144" t="s">
        <v>943</v>
      </c>
      <c r="C474" s="143" t="s">
        <v>1130</v>
      </c>
      <c r="D474" s="141">
        <f>D472</f>
        <v>107.95</v>
      </c>
      <c r="E474" s="229">
        <v>0</v>
      </c>
      <c r="F474" s="228">
        <f>+D474*E474</f>
        <v>0</v>
      </c>
    </row>
    <row r="475" spans="1:6" ht="14.25">
      <c r="A475" s="127"/>
      <c r="B475" s="144"/>
      <c r="C475" s="143"/>
      <c r="D475" s="141"/>
      <c r="E475" s="229"/>
      <c r="F475" s="228"/>
    </row>
    <row r="476" spans="1:6" ht="14.25">
      <c r="A476" s="127" t="s">
        <v>794</v>
      </c>
      <c r="B476" s="144" t="s">
        <v>944</v>
      </c>
      <c r="C476" s="143" t="s">
        <v>1130</v>
      </c>
      <c r="D476" s="141">
        <f>D474</f>
        <v>107.95</v>
      </c>
      <c r="E476" s="229">
        <v>0</v>
      </c>
      <c r="F476" s="228">
        <f>+D476*E476</f>
        <v>0</v>
      </c>
    </row>
    <row r="477" spans="1:6" ht="14.25">
      <c r="A477" s="127"/>
      <c r="B477" s="144"/>
      <c r="C477" s="143"/>
      <c r="D477" s="141"/>
      <c r="E477" s="228"/>
      <c r="F477" s="228"/>
    </row>
    <row r="478" spans="1:6" ht="14.25">
      <c r="A478" s="127" t="s">
        <v>795</v>
      </c>
      <c r="B478" s="144" t="s">
        <v>945</v>
      </c>
      <c r="C478" s="143" t="s">
        <v>225</v>
      </c>
      <c r="D478" s="141">
        <v>1</v>
      </c>
      <c r="E478" s="229">
        <v>0</v>
      </c>
      <c r="F478" s="228">
        <f>+D478*E478</f>
        <v>0</v>
      </c>
    </row>
    <row r="479" spans="1:6" ht="14.25">
      <c r="A479" s="127"/>
      <c r="B479" s="144"/>
      <c r="C479" s="143"/>
      <c r="D479" s="141"/>
      <c r="E479" s="229"/>
      <c r="F479" s="228"/>
    </row>
    <row r="480" spans="1:6" ht="15">
      <c r="A480" s="127"/>
      <c r="B480" s="154" t="s">
        <v>946</v>
      </c>
      <c r="C480" s="143"/>
      <c r="D480" s="141"/>
      <c r="E480" s="228"/>
      <c r="F480" s="232">
        <f>SUM(F472:F478)</f>
        <v>0</v>
      </c>
    </row>
    <row r="481" ht="12.75">
      <c r="B481" s="152"/>
    </row>
    <row r="482" spans="1:2" ht="15.75">
      <c r="A482" s="107">
        <v>8</v>
      </c>
      <c r="B482" s="103" t="s">
        <v>52</v>
      </c>
    </row>
    <row r="483" ht="12.75">
      <c r="B483" s="152"/>
    </row>
    <row r="484" spans="1:6" ht="15">
      <c r="A484" s="126" t="s">
        <v>802</v>
      </c>
      <c r="B484" s="154" t="s">
        <v>913</v>
      </c>
      <c r="C484" s="147"/>
      <c r="D484" s="147"/>
      <c r="E484" s="227"/>
      <c r="F484" s="232">
        <f>+F500</f>
        <v>0</v>
      </c>
    </row>
    <row r="485" spans="1:6" ht="15">
      <c r="A485" s="126" t="s">
        <v>803</v>
      </c>
      <c r="B485" s="154" t="s">
        <v>914</v>
      </c>
      <c r="C485" s="147"/>
      <c r="D485" s="147"/>
      <c r="E485" s="227"/>
      <c r="F485" s="232">
        <f>+F516</f>
        <v>0</v>
      </c>
    </row>
    <row r="486" spans="1:6" ht="15">
      <c r="A486" s="126" t="s">
        <v>804</v>
      </c>
      <c r="B486" s="154" t="s">
        <v>915</v>
      </c>
      <c r="C486" s="147"/>
      <c r="D486" s="147"/>
      <c r="E486" s="227"/>
      <c r="F486" s="232">
        <f>+F529</f>
        <v>0</v>
      </c>
    </row>
    <row r="487" spans="1:6" ht="15">
      <c r="A487" s="126" t="s">
        <v>805</v>
      </c>
      <c r="B487" s="154" t="s">
        <v>861</v>
      </c>
      <c r="C487" s="147"/>
      <c r="D487" s="147"/>
      <c r="E487" s="227"/>
      <c r="F487" s="232">
        <f>+F541</f>
        <v>0</v>
      </c>
    </row>
    <row r="488" spans="1:6" ht="15">
      <c r="A488" s="126"/>
      <c r="B488" s="154" t="s">
        <v>947</v>
      </c>
      <c r="C488" s="147"/>
      <c r="D488" s="147"/>
      <c r="E488" s="227"/>
      <c r="F488" s="232">
        <f>SUM(F484:F487)</f>
        <v>0</v>
      </c>
    </row>
    <row r="489" spans="1:6" ht="14.25">
      <c r="A489" s="127"/>
      <c r="B489" s="144"/>
      <c r="C489" s="143"/>
      <c r="D489" s="143"/>
      <c r="E489" s="230"/>
      <c r="F489" s="228"/>
    </row>
    <row r="490" spans="1:6" ht="15">
      <c r="A490" s="126" t="s">
        <v>802</v>
      </c>
      <c r="B490" s="154" t="s">
        <v>1225</v>
      </c>
      <c r="C490" s="143"/>
      <c r="D490" s="141"/>
      <c r="E490" s="228"/>
      <c r="F490" s="228"/>
    </row>
    <row r="491" spans="1:6" ht="14.25">
      <c r="A491" s="127"/>
      <c r="B491" s="144"/>
      <c r="C491" s="143"/>
      <c r="D491" s="141"/>
      <c r="E491" s="228"/>
      <c r="F491" s="228"/>
    </row>
    <row r="492" spans="1:6" ht="28.5">
      <c r="A492" s="127" t="s">
        <v>807</v>
      </c>
      <c r="B492" s="144" t="s">
        <v>916</v>
      </c>
      <c r="C492" s="143" t="s">
        <v>1130</v>
      </c>
      <c r="D492" s="141">
        <v>62.75</v>
      </c>
      <c r="E492" s="229">
        <v>0</v>
      </c>
      <c r="F492" s="228">
        <f>+D492*E492</f>
        <v>0</v>
      </c>
    </row>
    <row r="493" spans="1:6" ht="14.25">
      <c r="A493" s="127"/>
      <c r="B493" s="153"/>
      <c r="C493" s="143"/>
      <c r="D493" s="141"/>
      <c r="E493" s="229"/>
      <c r="F493" s="228"/>
    </row>
    <row r="494" spans="1:6" ht="42.75">
      <c r="A494" s="127" t="s">
        <v>808</v>
      </c>
      <c r="B494" s="144" t="s">
        <v>917</v>
      </c>
      <c r="C494" s="143" t="s">
        <v>224</v>
      </c>
      <c r="D494" s="141">
        <v>7</v>
      </c>
      <c r="E494" s="229">
        <v>0</v>
      </c>
      <c r="F494" s="228">
        <f>+D494*E494</f>
        <v>0</v>
      </c>
    </row>
    <row r="495" spans="1:6" ht="14.25">
      <c r="A495" s="127"/>
      <c r="B495" s="144"/>
      <c r="C495" s="143"/>
      <c r="D495" s="141"/>
      <c r="E495" s="229"/>
      <c r="F495" s="228"/>
    </row>
    <row r="496" spans="1:6" ht="199.5">
      <c r="A496" s="127" t="s">
        <v>809</v>
      </c>
      <c r="B496" s="129" t="s">
        <v>919</v>
      </c>
      <c r="C496" s="143" t="s">
        <v>225</v>
      </c>
      <c r="D496" s="141">
        <v>1</v>
      </c>
      <c r="E496" s="229">
        <v>0</v>
      </c>
      <c r="F496" s="228">
        <f>+D496*E496</f>
        <v>0</v>
      </c>
    </row>
    <row r="497" spans="1:6" ht="14.25">
      <c r="A497" s="127"/>
      <c r="B497" s="144"/>
      <c r="C497" s="143"/>
      <c r="D497" s="141"/>
      <c r="E497" s="229"/>
      <c r="F497" s="228"/>
    </row>
    <row r="498" spans="1:6" ht="57">
      <c r="A498" s="127" t="s">
        <v>810</v>
      </c>
      <c r="B498" s="144" t="s">
        <v>920</v>
      </c>
      <c r="C498" s="143" t="s">
        <v>225</v>
      </c>
      <c r="D498" s="141">
        <v>0.03</v>
      </c>
      <c r="E498" s="229">
        <v>0</v>
      </c>
      <c r="F498" s="228">
        <f>+D498*E498</f>
        <v>0</v>
      </c>
    </row>
    <row r="499" spans="1:6" ht="14.25">
      <c r="A499" s="127"/>
      <c r="B499" s="144"/>
      <c r="C499" s="143"/>
      <c r="D499" s="141"/>
      <c r="E499" s="229"/>
      <c r="F499" s="228"/>
    </row>
    <row r="500" spans="1:6" ht="15">
      <c r="A500" s="127"/>
      <c r="B500" s="154" t="s">
        <v>921</v>
      </c>
      <c r="C500" s="143"/>
      <c r="D500" s="141"/>
      <c r="E500" s="228"/>
      <c r="F500" s="232">
        <f>SUM(F492:F499)</f>
        <v>0</v>
      </c>
    </row>
    <row r="501" spans="1:6" ht="15">
      <c r="A501" s="127"/>
      <c r="B501" s="154"/>
      <c r="C501" s="143"/>
      <c r="D501" s="141"/>
      <c r="E501" s="228"/>
      <c r="F501" s="232"/>
    </row>
    <row r="502" spans="1:6" ht="15">
      <c r="A502" s="126" t="s">
        <v>803</v>
      </c>
      <c r="B502" s="154" t="s">
        <v>1245</v>
      </c>
      <c r="C502" s="143"/>
      <c r="D502" s="141"/>
      <c r="E502" s="228"/>
      <c r="F502" s="228"/>
    </row>
    <row r="503" spans="1:6" ht="15">
      <c r="A503" s="126"/>
      <c r="B503" s="154"/>
      <c r="C503" s="143"/>
      <c r="D503" s="141"/>
      <c r="E503" s="228"/>
      <c r="F503" s="228"/>
    </row>
    <row r="504" spans="1:6" ht="99.75">
      <c r="A504" s="127" t="s">
        <v>463</v>
      </c>
      <c r="B504" s="144" t="s">
        <v>1073</v>
      </c>
      <c r="C504" s="143"/>
      <c r="D504" s="141"/>
      <c r="E504" s="229"/>
      <c r="F504" s="228"/>
    </row>
    <row r="505" spans="1:6" ht="57">
      <c r="A505" s="127"/>
      <c r="B505" s="144" t="s">
        <v>925</v>
      </c>
      <c r="C505" s="143"/>
      <c r="D505" s="141"/>
      <c r="E505" s="229"/>
      <c r="F505" s="228"/>
    </row>
    <row r="506" spans="1:6" ht="16.5">
      <c r="A506" s="127"/>
      <c r="B506" s="144" t="s">
        <v>49</v>
      </c>
      <c r="C506" s="143" t="s">
        <v>572</v>
      </c>
      <c r="D506" s="141">
        <v>29</v>
      </c>
      <c r="E506" s="229">
        <v>0</v>
      </c>
      <c r="F506" s="228">
        <f>E506*D506</f>
        <v>0</v>
      </c>
    </row>
    <row r="507" spans="1:6" ht="14.25">
      <c r="A507" s="127"/>
      <c r="B507" s="144"/>
      <c r="C507" s="143"/>
      <c r="D507" s="141"/>
      <c r="E507" s="229"/>
      <c r="F507" s="228"/>
    </row>
    <row r="508" spans="1:6" ht="16.5">
      <c r="A508" s="127"/>
      <c r="B508" s="144" t="s">
        <v>53</v>
      </c>
      <c r="C508" s="143" t="s">
        <v>572</v>
      </c>
      <c r="D508" s="141">
        <v>53.8</v>
      </c>
      <c r="E508" s="229">
        <v>0</v>
      </c>
      <c r="F508" s="228">
        <f>E508*D508</f>
        <v>0</v>
      </c>
    </row>
    <row r="509" spans="1:6" ht="14.25">
      <c r="A509" s="127"/>
      <c r="B509" s="144"/>
      <c r="C509" s="143"/>
      <c r="D509" s="141"/>
      <c r="E509" s="229"/>
      <c r="F509" s="228"/>
    </row>
    <row r="510" spans="1:6" ht="28.5">
      <c r="A510" s="127" t="s">
        <v>464</v>
      </c>
      <c r="B510" s="144" t="s">
        <v>928</v>
      </c>
      <c r="C510" s="143" t="s">
        <v>570</v>
      </c>
      <c r="D510" s="141">
        <v>43</v>
      </c>
      <c r="E510" s="229">
        <v>0</v>
      </c>
      <c r="F510" s="228">
        <f>E510*D510</f>
        <v>0</v>
      </c>
    </row>
    <row r="511" spans="1:6" ht="14.25">
      <c r="A511" s="127"/>
      <c r="B511" s="144"/>
      <c r="C511" s="143"/>
      <c r="D511" s="141"/>
      <c r="E511" s="229"/>
      <c r="F511" s="228"/>
    </row>
    <row r="512" spans="1:6" ht="85.5">
      <c r="A512" s="127" t="s">
        <v>465</v>
      </c>
      <c r="B512" s="144" t="s">
        <v>929</v>
      </c>
      <c r="C512" s="143" t="s">
        <v>572</v>
      </c>
      <c r="D512" s="141">
        <v>19.5</v>
      </c>
      <c r="E512" s="229">
        <v>0</v>
      </c>
      <c r="F512" s="228">
        <f>E512*D512</f>
        <v>0</v>
      </c>
    </row>
    <row r="513" spans="1:6" ht="14.25">
      <c r="A513" s="127"/>
      <c r="B513" s="144"/>
      <c r="C513" s="143"/>
      <c r="D513" s="141"/>
      <c r="E513" s="229"/>
      <c r="F513" s="228"/>
    </row>
    <row r="514" spans="1:6" ht="85.5">
      <c r="A514" s="127" t="s">
        <v>466</v>
      </c>
      <c r="B514" s="144" t="s">
        <v>930</v>
      </c>
      <c r="C514" s="143" t="s">
        <v>572</v>
      </c>
      <c r="D514" s="141">
        <v>72</v>
      </c>
      <c r="E514" s="229">
        <v>0</v>
      </c>
      <c r="F514" s="228">
        <f>+D514*E514</f>
        <v>0</v>
      </c>
    </row>
    <row r="515" spans="1:6" ht="14.25">
      <c r="A515" s="127"/>
      <c r="B515" s="148"/>
      <c r="C515" s="143"/>
      <c r="D515" s="141"/>
      <c r="E515" s="229"/>
      <c r="F515" s="228"/>
    </row>
    <row r="516" spans="1:6" ht="15">
      <c r="A516" s="127"/>
      <c r="B516" s="154" t="s">
        <v>932</v>
      </c>
      <c r="C516" s="143"/>
      <c r="D516" s="141"/>
      <c r="E516" s="228"/>
      <c r="F516" s="232">
        <f>SUM(F504:F515)</f>
        <v>0</v>
      </c>
    </row>
    <row r="517" spans="1:6" ht="14.25">
      <c r="A517" s="127"/>
      <c r="B517" s="144"/>
      <c r="C517" s="143"/>
      <c r="D517" s="141"/>
      <c r="E517" s="228"/>
      <c r="F517" s="228"/>
    </row>
    <row r="518" spans="1:6" ht="15">
      <c r="A518" s="126" t="s">
        <v>804</v>
      </c>
      <c r="B518" s="154" t="s">
        <v>915</v>
      </c>
      <c r="C518" s="143"/>
      <c r="D518" s="141"/>
      <c r="E518" s="228"/>
      <c r="F518" s="228"/>
    </row>
    <row r="519" spans="1:6" ht="15">
      <c r="A519" s="126"/>
      <c r="B519" s="154"/>
      <c r="C519" s="143"/>
      <c r="D519" s="141"/>
      <c r="E519" s="228"/>
      <c r="F519" s="228"/>
    </row>
    <row r="520" spans="1:6" ht="99.75">
      <c r="A520" s="127" t="s">
        <v>467</v>
      </c>
      <c r="B520" s="144" t="s">
        <v>949</v>
      </c>
      <c r="C520" s="143" t="s">
        <v>1130</v>
      </c>
      <c r="D520" s="141">
        <f>D492</f>
        <v>62.75</v>
      </c>
      <c r="E520" s="229">
        <v>0</v>
      </c>
      <c r="F520" s="228">
        <f>+D520*E520</f>
        <v>0</v>
      </c>
    </row>
    <row r="521" spans="1:6" ht="14.25">
      <c r="A521" s="127"/>
      <c r="B521" s="144"/>
      <c r="C521" s="143"/>
      <c r="D521" s="141"/>
      <c r="E521" s="229"/>
      <c r="F521" s="228"/>
    </row>
    <row r="522" spans="1:6" ht="114">
      <c r="A522" s="127" t="s">
        <v>468</v>
      </c>
      <c r="B522" s="129" t="s">
        <v>46</v>
      </c>
      <c r="C522" s="143"/>
      <c r="D522" s="141"/>
      <c r="E522" s="229"/>
      <c r="F522" s="228"/>
    </row>
    <row r="523" spans="1:6" ht="14.25">
      <c r="A523" s="127"/>
      <c r="B523" s="144" t="s">
        <v>936</v>
      </c>
      <c r="C523" s="143" t="s">
        <v>224</v>
      </c>
      <c r="D523" s="141">
        <v>2</v>
      </c>
      <c r="E523" s="229">
        <v>0</v>
      </c>
      <c r="F523" s="228">
        <f>+D523*E523</f>
        <v>0</v>
      </c>
    </row>
    <row r="524" spans="1:6" ht="14.25">
      <c r="A524" s="127"/>
      <c r="B524" s="144"/>
      <c r="C524" s="143"/>
      <c r="D524" s="141"/>
      <c r="E524" s="229"/>
      <c r="F524" s="228"/>
    </row>
    <row r="525" spans="1:6" ht="156.75">
      <c r="A525" s="127" t="s">
        <v>469</v>
      </c>
      <c r="B525" s="129" t="s">
        <v>6</v>
      </c>
      <c r="C525" s="143" t="s">
        <v>224</v>
      </c>
      <c r="D525" s="141">
        <f>D523</f>
        <v>2</v>
      </c>
      <c r="E525" s="229">
        <v>0</v>
      </c>
      <c r="F525" s="228">
        <f>+D525*E525</f>
        <v>0</v>
      </c>
    </row>
    <row r="526" spans="1:6" ht="14.25">
      <c r="A526" s="127"/>
      <c r="B526" s="144"/>
      <c r="C526" s="143"/>
      <c r="D526" s="141"/>
      <c r="E526" s="229"/>
      <c r="F526" s="228"/>
    </row>
    <row r="527" spans="1:6" ht="42.75">
      <c r="A527" s="127" t="s">
        <v>470</v>
      </c>
      <c r="B527" s="144" t="s">
        <v>48</v>
      </c>
      <c r="C527" s="143" t="s">
        <v>224</v>
      </c>
      <c r="D527" s="141">
        <v>1</v>
      </c>
      <c r="E527" s="229">
        <v>0</v>
      </c>
      <c r="F527" s="228">
        <f>+D527*E527</f>
        <v>0</v>
      </c>
    </row>
    <row r="528" spans="1:6" ht="14.25">
      <c r="A528" s="127"/>
      <c r="B528" s="144"/>
      <c r="C528" s="143"/>
      <c r="D528" s="141"/>
      <c r="E528" s="229"/>
      <c r="F528" s="228"/>
    </row>
    <row r="529" spans="1:6" ht="30">
      <c r="A529" s="127"/>
      <c r="B529" s="154" t="s">
        <v>940</v>
      </c>
      <c r="C529" s="143"/>
      <c r="D529" s="141"/>
      <c r="E529" s="228"/>
      <c r="F529" s="232">
        <f>SUM(F520:F528)</f>
        <v>0</v>
      </c>
    </row>
    <row r="530" spans="1:6" ht="15">
      <c r="A530" s="127"/>
      <c r="B530" s="154"/>
      <c r="C530" s="143"/>
      <c r="D530" s="141"/>
      <c r="E530" s="228"/>
      <c r="F530" s="232"/>
    </row>
    <row r="531" spans="1:6" ht="15">
      <c r="A531" s="126" t="s">
        <v>805</v>
      </c>
      <c r="B531" s="154" t="s">
        <v>861</v>
      </c>
      <c r="C531" s="143"/>
      <c r="D531" s="141"/>
      <c r="E531" s="228"/>
      <c r="F531" s="228"/>
    </row>
    <row r="532" spans="1:6" ht="15">
      <c r="A532" s="126"/>
      <c r="B532" s="154"/>
      <c r="C532" s="143"/>
      <c r="D532" s="141"/>
      <c r="E532" s="228"/>
      <c r="F532" s="228"/>
    </row>
    <row r="533" spans="1:6" ht="42.75">
      <c r="A533" s="127" t="s">
        <v>471</v>
      </c>
      <c r="B533" s="144" t="s">
        <v>942</v>
      </c>
      <c r="C533" s="143" t="s">
        <v>1130</v>
      </c>
      <c r="D533" s="141">
        <f>D492</f>
        <v>62.75</v>
      </c>
      <c r="E533" s="229">
        <v>0</v>
      </c>
      <c r="F533" s="228">
        <f>+D533*E533</f>
        <v>0</v>
      </c>
    </row>
    <row r="534" spans="1:6" ht="14.25">
      <c r="A534" s="127"/>
      <c r="B534" s="144"/>
      <c r="C534" s="143"/>
      <c r="D534" s="141"/>
      <c r="E534" s="229"/>
      <c r="F534" s="228"/>
    </row>
    <row r="535" spans="1:6" ht="14.25">
      <c r="A535" s="127" t="s">
        <v>472</v>
      </c>
      <c r="B535" s="144" t="s">
        <v>943</v>
      </c>
      <c r="C535" s="143" t="s">
        <v>1130</v>
      </c>
      <c r="D535" s="141">
        <f>D533</f>
        <v>62.75</v>
      </c>
      <c r="E535" s="229">
        <v>0</v>
      </c>
      <c r="F535" s="228">
        <f>+D535*E535</f>
        <v>0</v>
      </c>
    </row>
    <row r="536" spans="1:6" ht="14.25">
      <c r="A536" s="127"/>
      <c r="B536" s="144"/>
      <c r="C536" s="143"/>
      <c r="D536" s="141"/>
      <c r="E536" s="229"/>
      <c r="F536" s="228"/>
    </row>
    <row r="537" spans="1:6" ht="14.25">
      <c r="A537" s="127" t="s">
        <v>473</v>
      </c>
      <c r="B537" s="144" t="s">
        <v>944</v>
      </c>
      <c r="C537" s="143" t="s">
        <v>1130</v>
      </c>
      <c r="D537" s="141">
        <f>D535</f>
        <v>62.75</v>
      </c>
      <c r="E537" s="229">
        <v>0</v>
      </c>
      <c r="F537" s="228">
        <f>+D537*E537</f>
        <v>0</v>
      </c>
    </row>
    <row r="538" spans="1:6" ht="14.25">
      <c r="A538" s="127"/>
      <c r="B538" s="144"/>
      <c r="C538" s="143"/>
      <c r="D538" s="141"/>
      <c r="E538" s="228"/>
      <c r="F538" s="228"/>
    </row>
    <row r="539" spans="1:6" ht="14.25">
      <c r="A539" s="127" t="s">
        <v>475</v>
      </c>
      <c r="B539" s="144" t="s">
        <v>945</v>
      </c>
      <c r="C539" s="143" t="s">
        <v>225</v>
      </c>
      <c r="D539" s="141">
        <v>1</v>
      </c>
      <c r="E539" s="229">
        <v>0</v>
      </c>
      <c r="F539" s="228">
        <f>+D539*E539</f>
        <v>0</v>
      </c>
    </row>
    <row r="540" spans="1:6" ht="14.25">
      <c r="A540" s="127"/>
      <c r="B540" s="144"/>
      <c r="C540" s="143"/>
      <c r="D540" s="141"/>
      <c r="E540" s="229"/>
      <c r="F540" s="228"/>
    </row>
    <row r="541" spans="1:6" ht="15">
      <c r="A541" s="127"/>
      <c r="B541" s="154" t="s">
        <v>946</v>
      </c>
      <c r="C541" s="143"/>
      <c r="D541" s="141"/>
      <c r="E541" s="228"/>
      <c r="F541" s="232">
        <f>SUM(F533:F539)</f>
        <v>0</v>
      </c>
    </row>
    <row r="542" ht="12.75">
      <c r="B542" s="152"/>
    </row>
    <row r="543" ht="12.75">
      <c r="B543" s="152"/>
    </row>
    <row r="544" spans="1:2" ht="15.75">
      <c r="A544" s="107">
        <v>9</v>
      </c>
      <c r="B544" s="103" t="s">
        <v>54</v>
      </c>
    </row>
    <row r="545" ht="12.75">
      <c r="B545" s="152"/>
    </row>
    <row r="546" spans="1:6" ht="15">
      <c r="A546" s="126" t="s">
        <v>478</v>
      </c>
      <c r="B546" s="154" t="s">
        <v>913</v>
      </c>
      <c r="C546" s="147"/>
      <c r="D546" s="147"/>
      <c r="E546" s="227"/>
      <c r="F546" s="232">
        <f>+F562</f>
        <v>0</v>
      </c>
    </row>
    <row r="547" spans="1:6" ht="15">
      <c r="A547" s="126" t="s">
        <v>479</v>
      </c>
      <c r="B547" s="154" t="s">
        <v>914</v>
      </c>
      <c r="C547" s="147"/>
      <c r="D547" s="147"/>
      <c r="E547" s="227"/>
      <c r="F547" s="232">
        <f>+F578</f>
        <v>0</v>
      </c>
    </row>
    <row r="548" spans="1:6" ht="17.25" customHeight="1">
      <c r="A548" s="126" t="s">
        <v>480</v>
      </c>
      <c r="B548" s="154" t="s">
        <v>915</v>
      </c>
      <c r="C548" s="147"/>
      <c r="D548" s="147"/>
      <c r="E548" s="227"/>
      <c r="F548" s="232">
        <f>+F591</f>
        <v>0</v>
      </c>
    </row>
    <row r="549" spans="1:6" ht="15">
      <c r="A549" s="126" t="s">
        <v>481</v>
      </c>
      <c r="B549" s="154" t="s">
        <v>861</v>
      </c>
      <c r="C549" s="147"/>
      <c r="D549" s="147"/>
      <c r="E549" s="227"/>
      <c r="F549" s="232">
        <f>+F603</f>
        <v>0</v>
      </c>
    </row>
    <row r="550" spans="1:6" ht="15">
      <c r="A550" s="126"/>
      <c r="B550" s="154" t="s">
        <v>1071</v>
      </c>
      <c r="C550" s="147"/>
      <c r="D550" s="147"/>
      <c r="E550" s="227"/>
      <c r="F550" s="232">
        <f>SUM(F546:F549)</f>
        <v>0</v>
      </c>
    </row>
    <row r="551" spans="1:6" ht="14.25">
      <c r="A551" s="127"/>
      <c r="B551" s="144"/>
      <c r="C551" s="143"/>
      <c r="D551" s="143"/>
      <c r="E551" s="230"/>
      <c r="F551" s="228"/>
    </row>
    <row r="552" spans="1:6" ht="15">
      <c r="A552" s="126" t="s">
        <v>478</v>
      </c>
      <c r="B552" s="154" t="s">
        <v>1225</v>
      </c>
      <c r="C552" s="143"/>
      <c r="D552" s="141"/>
      <c r="E552" s="228"/>
      <c r="F552" s="228"/>
    </row>
    <row r="553" spans="1:6" ht="14.25">
      <c r="A553" s="127"/>
      <c r="B553" s="144"/>
      <c r="C553" s="143"/>
      <c r="D553" s="141"/>
      <c r="E553" s="228"/>
      <c r="F553" s="228"/>
    </row>
    <row r="554" spans="1:6" ht="28.5">
      <c r="A554" s="127" t="s">
        <v>482</v>
      </c>
      <c r="B554" s="144" t="s">
        <v>916</v>
      </c>
      <c r="C554" s="143" t="s">
        <v>1130</v>
      </c>
      <c r="D554" s="141">
        <v>25.54</v>
      </c>
      <c r="E554" s="229">
        <v>0</v>
      </c>
      <c r="F554" s="228">
        <f>+D554*E554</f>
        <v>0</v>
      </c>
    </row>
    <row r="555" spans="1:6" ht="14.25">
      <c r="A555" s="127"/>
      <c r="B555" s="153"/>
      <c r="C555" s="143"/>
      <c r="D555" s="141"/>
      <c r="E555" s="229"/>
      <c r="F555" s="228"/>
    </row>
    <row r="556" spans="1:6" ht="42.75">
      <c r="A556" s="127" t="s">
        <v>483</v>
      </c>
      <c r="B556" s="144" t="s">
        <v>917</v>
      </c>
      <c r="C556" s="143" t="s">
        <v>224</v>
      </c>
      <c r="D556" s="141">
        <v>3</v>
      </c>
      <c r="E556" s="229">
        <v>0</v>
      </c>
      <c r="F556" s="228">
        <f>+D556*E556</f>
        <v>0</v>
      </c>
    </row>
    <row r="557" spans="1:6" ht="14.25">
      <c r="A557" s="127"/>
      <c r="B557" s="144"/>
      <c r="C557" s="143"/>
      <c r="D557" s="141"/>
      <c r="E557" s="229"/>
      <c r="F557" s="228"/>
    </row>
    <row r="558" spans="1:6" ht="199.5">
      <c r="A558" s="127" t="s">
        <v>484</v>
      </c>
      <c r="B558" s="129" t="s">
        <v>919</v>
      </c>
      <c r="C558" s="143" t="s">
        <v>225</v>
      </c>
      <c r="D558" s="141">
        <v>1</v>
      </c>
      <c r="E558" s="229">
        <v>0</v>
      </c>
      <c r="F558" s="228">
        <f>+D558*E558</f>
        <v>0</v>
      </c>
    </row>
    <row r="559" spans="1:6" ht="14.25">
      <c r="A559" s="127"/>
      <c r="B559" s="144"/>
      <c r="C559" s="143"/>
      <c r="D559" s="141"/>
      <c r="E559" s="229"/>
      <c r="F559" s="228"/>
    </row>
    <row r="560" spans="1:6" ht="57">
      <c r="A560" s="127" t="s">
        <v>485</v>
      </c>
      <c r="B560" s="144" t="s">
        <v>920</v>
      </c>
      <c r="C560" s="143" t="s">
        <v>225</v>
      </c>
      <c r="D560" s="141">
        <v>0.01</v>
      </c>
      <c r="E560" s="229">
        <v>0</v>
      </c>
      <c r="F560" s="228">
        <f>+D560*E560</f>
        <v>0</v>
      </c>
    </row>
    <row r="561" spans="1:6" ht="14.25">
      <c r="A561" s="127"/>
      <c r="B561" s="144"/>
      <c r="C561" s="143"/>
      <c r="D561" s="141"/>
      <c r="E561" s="229"/>
      <c r="F561" s="228"/>
    </row>
    <row r="562" spans="1:6" ht="15">
      <c r="A562" s="127"/>
      <c r="B562" s="154" t="s">
        <v>921</v>
      </c>
      <c r="C562" s="143"/>
      <c r="D562" s="141"/>
      <c r="E562" s="228"/>
      <c r="F562" s="232">
        <f>SUM(F554:F561)</f>
        <v>0</v>
      </c>
    </row>
    <row r="563" spans="1:6" ht="15">
      <c r="A563" s="127"/>
      <c r="B563" s="154"/>
      <c r="C563" s="143"/>
      <c r="D563" s="141"/>
      <c r="E563" s="228"/>
      <c r="F563" s="232"/>
    </row>
    <row r="564" spans="1:6" ht="15">
      <c r="A564" s="126" t="s">
        <v>479</v>
      </c>
      <c r="B564" s="154" t="s">
        <v>1245</v>
      </c>
      <c r="C564" s="143"/>
      <c r="D564" s="141"/>
      <c r="E564" s="228"/>
      <c r="F564" s="228"/>
    </row>
    <row r="565" spans="1:6" ht="15">
      <c r="A565" s="126"/>
      <c r="B565" s="154"/>
      <c r="C565" s="143"/>
      <c r="D565" s="141"/>
      <c r="E565" s="228"/>
      <c r="F565" s="228"/>
    </row>
    <row r="566" spans="1:6" ht="99.75">
      <c r="A566" s="127" t="s">
        <v>491</v>
      </c>
      <c r="B566" s="144" t="s">
        <v>1073</v>
      </c>
      <c r="C566" s="143"/>
      <c r="D566" s="141"/>
      <c r="E566" s="229"/>
      <c r="F566" s="228"/>
    </row>
    <row r="567" spans="1:6" ht="57">
      <c r="A567" s="127"/>
      <c r="B567" s="144" t="s">
        <v>925</v>
      </c>
      <c r="C567" s="143"/>
      <c r="D567" s="141"/>
      <c r="E567" s="229"/>
      <c r="F567" s="228"/>
    </row>
    <row r="568" spans="1:6" ht="16.5">
      <c r="A568" s="127"/>
      <c r="B568" s="144" t="s">
        <v>1</v>
      </c>
      <c r="C568" s="143" t="s">
        <v>572</v>
      </c>
      <c r="D568" s="141">
        <v>11.6</v>
      </c>
      <c r="E568" s="229">
        <v>0</v>
      </c>
      <c r="F568" s="228">
        <f>E568*D568</f>
        <v>0</v>
      </c>
    </row>
    <row r="569" spans="1:6" ht="14.25">
      <c r="A569" s="127"/>
      <c r="B569" s="144"/>
      <c r="C569" s="143"/>
      <c r="D569" s="141"/>
      <c r="E569" s="229"/>
      <c r="F569" s="228"/>
    </row>
    <row r="570" spans="1:6" ht="16.5">
      <c r="A570" s="127"/>
      <c r="B570" s="144" t="s">
        <v>2</v>
      </c>
      <c r="C570" s="143" t="s">
        <v>572</v>
      </c>
      <c r="D570" s="141">
        <v>17.4</v>
      </c>
      <c r="E570" s="229">
        <v>0</v>
      </c>
      <c r="F570" s="228">
        <f>E570*D570</f>
        <v>0</v>
      </c>
    </row>
    <row r="571" spans="1:6" ht="14.25">
      <c r="A571" s="127"/>
      <c r="B571" s="144"/>
      <c r="C571" s="143"/>
      <c r="D571" s="141"/>
      <c r="E571" s="229"/>
      <c r="F571" s="228"/>
    </row>
    <row r="572" spans="1:6" ht="28.5">
      <c r="A572" s="127" t="s">
        <v>492</v>
      </c>
      <c r="B572" s="144" t="s">
        <v>928</v>
      </c>
      <c r="C572" s="143" t="s">
        <v>570</v>
      </c>
      <c r="D572" s="141">
        <v>17.3</v>
      </c>
      <c r="E572" s="229">
        <v>0</v>
      </c>
      <c r="F572" s="228">
        <f>E572*D572</f>
        <v>0</v>
      </c>
    </row>
    <row r="573" spans="1:6" ht="14.25">
      <c r="A573" s="127"/>
      <c r="B573" s="144"/>
      <c r="C573" s="143"/>
      <c r="D573" s="141"/>
      <c r="E573" s="229"/>
      <c r="F573" s="228"/>
    </row>
    <row r="574" spans="1:6" ht="85.5">
      <c r="A574" s="127" t="s">
        <v>493</v>
      </c>
      <c r="B574" s="144" t="s">
        <v>929</v>
      </c>
      <c r="C574" s="143" t="s">
        <v>572</v>
      </c>
      <c r="D574" s="141">
        <v>8</v>
      </c>
      <c r="E574" s="229">
        <v>0</v>
      </c>
      <c r="F574" s="228">
        <f>E574*D574</f>
        <v>0</v>
      </c>
    </row>
    <row r="575" spans="1:6" ht="14.25">
      <c r="A575" s="127"/>
      <c r="B575" s="144"/>
      <c r="C575" s="143"/>
      <c r="D575" s="141"/>
      <c r="E575" s="229"/>
      <c r="F575" s="228"/>
    </row>
    <row r="576" spans="1:6" ht="85.5">
      <c r="A576" s="127" t="s">
        <v>18</v>
      </c>
      <c r="B576" s="144" t="s">
        <v>930</v>
      </c>
      <c r="C576" s="143" t="s">
        <v>572</v>
      </c>
      <c r="D576" s="141">
        <v>13.7</v>
      </c>
      <c r="E576" s="229">
        <v>0</v>
      </c>
      <c r="F576" s="228">
        <f>+D576*E576</f>
        <v>0</v>
      </c>
    </row>
    <row r="577" spans="1:6" ht="14.25">
      <c r="A577" s="127"/>
      <c r="B577" s="148"/>
      <c r="C577" s="143"/>
      <c r="D577" s="141"/>
      <c r="E577" s="229"/>
      <c r="F577" s="228"/>
    </row>
    <row r="578" spans="1:6" ht="15">
      <c r="A578" s="127"/>
      <c r="B578" s="154" t="s">
        <v>932</v>
      </c>
      <c r="C578" s="143"/>
      <c r="D578" s="141"/>
      <c r="E578" s="228"/>
      <c r="F578" s="232">
        <f>SUM(F566:F577)</f>
        <v>0</v>
      </c>
    </row>
    <row r="579" spans="1:6" ht="14.25">
      <c r="A579" s="127"/>
      <c r="B579" s="144"/>
      <c r="C579" s="143"/>
      <c r="D579" s="141"/>
      <c r="E579" s="228"/>
      <c r="F579" s="228"/>
    </row>
    <row r="580" spans="1:6" ht="15">
      <c r="A580" s="126" t="s">
        <v>480</v>
      </c>
      <c r="B580" s="154" t="s">
        <v>915</v>
      </c>
      <c r="C580" s="143"/>
      <c r="D580" s="141"/>
      <c r="E580" s="228"/>
      <c r="F580" s="228"/>
    </row>
    <row r="581" spans="1:6" ht="15">
      <c r="A581" s="126"/>
      <c r="B581" s="154"/>
      <c r="C581" s="143"/>
      <c r="D581" s="141"/>
      <c r="E581" s="228"/>
      <c r="F581" s="228"/>
    </row>
    <row r="582" spans="1:6" ht="99.75">
      <c r="A582" s="127" t="s">
        <v>494</v>
      </c>
      <c r="B582" s="144" t="s">
        <v>949</v>
      </c>
      <c r="C582" s="143" t="s">
        <v>1130</v>
      </c>
      <c r="D582" s="141">
        <f>D554</f>
        <v>25.54</v>
      </c>
      <c r="E582" s="229">
        <v>0</v>
      </c>
      <c r="F582" s="228">
        <f>+D582*E582</f>
        <v>0</v>
      </c>
    </row>
    <row r="583" spans="1:6" ht="14.25">
      <c r="A583" s="127"/>
      <c r="B583" s="144"/>
      <c r="C583" s="143"/>
      <c r="D583" s="141"/>
      <c r="E583" s="229"/>
      <c r="F583" s="228"/>
    </row>
    <row r="584" spans="1:6" ht="114">
      <c r="A584" s="127" t="s">
        <v>495</v>
      </c>
      <c r="B584" s="129" t="s">
        <v>46</v>
      </c>
      <c r="C584" s="143"/>
      <c r="D584" s="141"/>
      <c r="E584" s="229"/>
      <c r="F584" s="228"/>
    </row>
    <row r="585" spans="1:6" ht="14.25">
      <c r="A585" s="127"/>
      <c r="B585" s="144" t="s">
        <v>936</v>
      </c>
      <c r="C585" s="143" t="s">
        <v>224</v>
      </c>
      <c r="D585" s="141">
        <v>1</v>
      </c>
      <c r="E585" s="229">
        <v>0</v>
      </c>
      <c r="F585" s="228">
        <f>+D585*E585</f>
        <v>0</v>
      </c>
    </row>
    <row r="586" spans="1:6" ht="14.25">
      <c r="A586" s="127"/>
      <c r="B586" s="144"/>
      <c r="C586" s="143"/>
      <c r="D586" s="141"/>
      <c r="E586" s="229"/>
      <c r="F586" s="228"/>
    </row>
    <row r="587" spans="1:6" ht="156.75">
      <c r="A587" s="127" t="s">
        <v>496</v>
      </c>
      <c r="B587" s="129" t="s">
        <v>6</v>
      </c>
      <c r="C587" s="143" t="s">
        <v>224</v>
      </c>
      <c r="D587" s="141">
        <f>D585</f>
        <v>1</v>
      </c>
      <c r="E587" s="229">
        <v>0</v>
      </c>
      <c r="F587" s="228">
        <f>+D587*E587</f>
        <v>0</v>
      </c>
    </row>
    <row r="588" spans="1:6" ht="14.25">
      <c r="A588" s="127"/>
      <c r="B588" s="144"/>
      <c r="C588" s="143"/>
      <c r="D588" s="141"/>
      <c r="E588" s="229"/>
      <c r="F588" s="228"/>
    </row>
    <row r="589" spans="1:6" ht="42.75">
      <c r="A589" s="127" t="s">
        <v>497</v>
      </c>
      <c r="B589" s="144" t="s">
        <v>48</v>
      </c>
      <c r="C589" s="143" t="s">
        <v>224</v>
      </c>
      <c r="D589" s="141">
        <v>1</v>
      </c>
      <c r="E589" s="229">
        <v>0</v>
      </c>
      <c r="F589" s="228">
        <f>+D589*E589</f>
        <v>0</v>
      </c>
    </row>
    <row r="590" spans="1:6" ht="14.25">
      <c r="A590" s="127"/>
      <c r="B590" s="144"/>
      <c r="C590" s="143"/>
      <c r="D590" s="141"/>
      <c r="E590" s="229"/>
      <c r="F590" s="228"/>
    </row>
    <row r="591" spans="1:6" ht="30">
      <c r="A591" s="127"/>
      <c r="B591" s="154" t="s">
        <v>940</v>
      </c>
      <c r="C591" s="143"/>
      <c r="D591" s="141"/>
      <c r="E591" s="228"/>
      <c r="F591" s="232">
        <f>SUM(F582:F590)</f>
        <v>0</v>
      </c>
    </row>
    <row r="592" spans="1:6" ht="15">
      <c r="A592" s="127"/>
      <c r="B592" s="154"/>
      <c r="C592" s="143"/>
      <c r="D592" s="141"/>
      <c r="E592" s="228"/>
      <c r="F592" s="232"/>
    </row>
    <row r="593" spans="1:6" ht="15">
      <c r="A593" s="126" t="s">
        <v>481</v>
      </c>
      <c r="B593" s="154" t="s">
        <v>861</v>
      </c>
      <c r="C593" s="143"/>
      <c r="D593" s="141"/>
      <c r="E593" s="228"/>
      <c r="F593" s="228"/>
    </row>
    <row r="594" spans="1:6" ht="15">
      <c r="A594" s="126"/>
      <c r="B594" s="154"/>
      <c r="C594" s="143"/>
      <c r="D594" s="141"/>
      <c r="E594" s="228"/>
      <c r="F594" s="228"/>
    </row>
    <row r="595" spans="1:6" ht="42.75">
      <c r="A595" s="127" t="s">
        <v>498</v>
      </c>
      <c r="B595" s="144" t="s">
        <v>942</v>
      </c>
      <c r="C595" s="143" t="s">
        <v>1130</v>
      </c>
      <c r="D595" s="141">
        <f>D554</f>
        <v>25.54</v>
      </c>
      <c r="E595" s="229">
        <v>0</v>
      </c>
      <c r="F595" s="228">
        <f>+D595*E595</f>
        <v>0</v>
      </c>
    </row>
    <row r="596" spans="1:6" ht="14.25">
      <c r="A596" s="127"/>
      <c r="B596" s="144"/>
      <c r="C596" s="143"/>
      <c r="D596" s="141"/>
      <c r="E596" s="229"/>
      <c r="F596" s="228"/>
    </row>
    <row r="597" spans="1:6" ht="14.25">
      <c r="A597" s="127" t="s">
        <v>499</v>
      </c>
      <c r="B597" s="144" t="s">
        <v>943</v>
      </c>
      <c r="C597" s="143" t="s">
        <v>1130</v>
      </c>
      <c r="D597" s="141">
        <f>D595</f>
        <v>25.54</v>
      </c>
      <c r="E597" s="229">
        <v>0</v>
      </c>
      <c r="F597" s="228">
        <f>+D597*E597</f>
        <v>0</v>
      </c>
    </row>
    <row r="598" spans="1:6" ht="14.25">
      <c r="A598" s="127"/>
      <c r="B598" s="144"/>
      <c r="C598" s="143"/>
      <c r="D598" s="141"/>
      <c r="E598" s="229"/>
      <c r="F598" s="228"/>
    </row>
    <row r="599" spans="1:6" ht="14.25">
      <c r="A599" s="127" t="s">
        <v>500</v>
      </c>
      <c r="B599" s="144" t="s">
        <v>944</v>
      </c>
      <c r="C599" s="143" t="s">
        <v>1130</v>
      </c>
      <c r="D599" s="141">
        <f>D597</f>
        <v>25.54</v>
      </c>
      <c r="E599" s="229">
        <v>0</v>
      </c>
      <c r="F599" s="228">
        <f>+D599*E599</f>
        <v>0</v>
      </c>
    </row>
    <row r="600" spans="1:6" ht="14.25">
      <c r="A600" s="127"/>
      <c r="B600" s="144"/>
      <c r="C600" s="143"/>
      <c r="D600" s="141"/>
      <c r="E600" s="228"/>
      <c r="F600" s="228"/>
    </row>
    <row r="601" spans="1:6" ht="14.25">
      <c r="A601" s="127" t="s">
        <v>501</v>
      </c>
      <c r="B601" s="144" t="s">
        <v>945</v>
      </c>
      <c r="C601" s="143" t="s">
        <v>225</v>
      </c>
      <c r="D601" s="141">
        <v>1</v>
      </c>
      <c r="E601" s="229">
        <v>0</v>
      </c>
      <c r="F601" s="228">
        <f>+D601*E601</f>
        <v>0</v>
      </c>
    </row>
    <row r="602" spans="1:6" ht="14.25">
      <c r="A602" s="127"/>
      <c r="B602" s="144"/>
      <c r="C602" s="143"/>
      <c r="D602" s="141"/>
      <c r="E602" s="229"/>
      <c r="F602" s="228"/>
    </row>
    <row r="603" spans="1:6" ht="15">
      <c r="A603" s="127"/>
      <c r="B603" s="154" t="s">
        <v>946</v>
      </c>
      <c r="C603" s="143"/>
      <c r="D603" s="141"/>
      <c r="E603" s="228"/>
      <c r="F603" s="232">
        <f>SUM(F595:F601)</f>
        <v>0</v>
      </c>
    </row>
    <row r="604" ht="12.75">
      <c r="B604" s="152"/>
    </row>
    <row r="605" ht="12.75">
      <c r="B605" s="152"/>
    </row>
    <row r="606" spans="1:2" ht="15.75">
      <c r="A606" s="107">
        <v>10</v>
      </c>
      <c r="B606" s="103" t="s">
        <v>55</v>
      </c>
    </row>
    <row r="607" ht="12.75">
      <c r="B607" s="152"/>
    </row>
    <row r="608" spans="1:6" ht="15">
      <c r="A608" s="126" t="s">
        <v>504</v>
      </c>
      <c r="B608" s="154" t="s">
        <v>913</v>
      </c>
      <c r="C608" s="147"/>
      <c r="D608" s="147"/>
      <c r="E608" s="227"/>
      <c r="F608" s="232">
        <f>+F624</f>
        <v>0</v>
      </c>
    </row>
    <row r="609" spans="1:6" ht="15">
      <c r="A609" s="126" t="s">
        <v>505</v>
      </c>
      <c r="B609" s="154" t="s">
        <v>914</v>
      </c>
      <c r="C609" s="147"/>
      <c r="D609" s="147"/>
      <c r="E609" s="227"/>
      <c r="F609" s="232">
        <f>+F642</f>
        <v>0</v>
      </c>
    </row>
    <row r="610" spans="1:6" ht="17.25" customHeight="1">
      <c r="A610" s="126" t="s">
        <v>506</v>
      </c>
      <c r="B610" s="154" t="s">
        <v>915</v>
      </c>
      <c r="C610" s="147"/>
      <c r="D610" s="147"/>
      <c r="E610" s="227"/>
      <c r="F610" s="232">
        <f>+F655</f>
        <v>0</v>
      </c>
    </row>
    <row r="611" spans="1:6" ht="15">
      <c r="A611" s="126" t="s">
        <v>507</v>
      </c>
      <c r="B611" s="154" t="s">
        <v>861</v>
      </c>
      <c r="C611" s="147"/>
      <c r="D611" s="147"/>
      <c r="E611" s="227"/>
      <c r="F611" s="232">
        <f>+F667</f>
        <v>0</v>
      </c>
    </row>
    <row r="612" spans="1:6" ht="15">
      <c r="A612" s="126"/>
      <c r="B612" s="154" t="s">
        <v>947</v>
      </c>
      <c r="C612" s="147"/>
      <c r="D612" s="147"/>
      <c r="E612" s="227"/>
      <c r="F612" s="232">
        <f>SUM(F608:F611)</f>
        <v>0</v>
      </c>
    </row>
    <row r="613" spans="1:6" ht="14.25">
      <c r="A613" s="127"/>
      <c r="B613" s="144"/>
      <c r="C613" s="143"/>
      <c r="D613" s="143"/>
      <c r="E613" s="230"/>
      <c r="F613" s="228"/>
    </row>
    <row r="614" spans="1:6" ht="15">
      <c r="A614" s="126" t="s">
        <v>504</v>
      </c>
      <c r="B614" s="154" t="s">
        <v>1225</v>
      </c>
      <c r="C614" s="143"/>
      <c r="D614" s="141"/>
      <c r="E614" s="228"/>
      <c r="F614" s="228"/>
    </row>
    <row r="615" spans="1:6" ht="14.25">
      <c r="A615" s="127"/>
      <c r="B615" s="144"/>
      <c r="C615" s="143"/>
      <c r="D615" s="141"/>
      <c r="E615" s="228"/>
      <c r="F615" s="228"/>
    </row>
    <row r="616" spans="1:6" ht="28.5">
      <c r="A616" s="127" t="s">
        <v>510</v>
      </c>
      <c r="B616" s="144" t="s">
        <v>916</v>
      </c>
      <c r="C616" s="143" t="s">
        <v>1130</v>
      </c>
      <c r="D616" s="141">
        <v>70.98</v>
      </c>
      <c r="E616" s="229">
        <v>0</v>
      </c>
      <c r="F616" s="228">
        <f>+D616*E616</f>
        <v>0</v>
      </c>
    </row>
    <row r="617" spans="1:6" ht="14.25">
      <c r="A617" s="127"/>
      <c r="B617" s="153"/>
      <c r="C617" s="143"/>
      <c r="D617" s="141"/>
      <c r="E617" s="229"/>
      <c r="F617" s="228"/>
    </row>
    <row r="618" spans="1:6" ht="42.75">
      <c r="A618" s="127" t="s">
        <v>511</v>
      </c>
      <c r="B618" s="144" t="s">
        <v>917</v>
      </c>
      <c r="C618" s="143" t="s">
        <v>224</v>
      </c>
      <c r="D618" s="141">
        <v>10</v>
      </c>
      <c r="E618" s="229">
        <v>0</v>
      </c>
      <c r="F618" s="228">
        <f>+D618*E618</f>
        <v>0</v>
      </c>
    </row>
    <row r="619" spans="1:6" ht="14.25">
      <c r="A619" s="127"/>
      <c r="B619" s="144"/>
      <c r="C619" s="143"/>
      <c r="D619" s="141"/>
      <c r="E619" s="229"/>
      <c r="F619" s="228"/>
    </row>
    <row r="620" spans="1:6" ht="199.5">
      <c r="A620" s="127" t="s">
        <v>512</v>
      </c>
      <c r="B620" s="129" t="s">
        <v>919</v>
      </c>
      <c r="C620" s="143" t="s">
        <v>225</v>
      </c>
      <c r="D620" s="141">
        <v>1</v>
      </c>
      <c r="E620" s="229">
        <v>0</v>
      </c>
      <c r="F620" s="228">
        <f>+D620*E620</f>
        <v>0</v>
      </c>
    </row>
    <row r="621" spans="1:6" ht="14.25">
      <c r="A621" s="127"/>
      <c r="B621" s="144"/>
      <c r="C621" s="143"/>
      <c r="D621" s="141"/>
      <c r="E621" s="229"/>
      <c r="F621" s="228"/>
    </row>
    <row r="622" spans="1:6" ht="57">
      <c r="A622" s="127" t="s">
        <v>513</v>
      </c>
      <c r="B622" s="144" t="s">
        <v>920</v>
      </c>
      <c r="C622" s="143" t="s">
        <v>225</v>
      </c>
      <c r="D622" s="141">
        <v>0.03</v>
      </c>
      <c r="E622" s="229">
        <v>0</v>
      </c>
      <c r="F622" s="228">
        <f>+D622*E622</f>
        <v>0</v>
      </c>
    </row>
    <row r="623" spans="1:6" ht="14.25">
      <c r="A623" s="127"/>
      <c r="B623" s="144"/>
      <c r="C623" s="143"/>
      <c r="D623" s="141"/>
      <c r="E623" s="229"/>
      <c r="F623" s="228"/>
    </row>
    <row r="624" spans="1:6" ht="15">
      <c r="A624" s="127"/>
      <c r="B624" s="154" t="s">
        <v>921</v>
      </c>
      <c r="C624" s="143"/>
      <c r="D624" s="141"/>
      <c r="E624" s="228"/>
      <c r="F624" s="232">
        <f>SUM(F616:F623)</f>
        <v>0</v>
      </c>
    </row>
    <row r="625" spans="1:6" ht="15">
      <c r="A625" s="127"/>
      <c r="B625" s="154"/>
      <c r="C625" s="143"/>
      <c r="D625" s="141"/>
      <c r="E625" s="228"/>
      <c r="F625" s="232"/>
    </row>
    <row r="626" spans="1:6" ht="15">
      <c r="A626" s="126" t="s">
        <v>505</v>
      </c>
      <c r="B626" s="154" t="s">
        <v>1245</v>
      </c>
      <c r="C626" s="143"/>
      <c r="D626" s="141"/>
      <c r="E626" s="228"/>
      <c r="F626" s="228"/>
    </row>
    <row r="627" spans="1:6" ht="15">
      <c r="A627" s="126"/>
      <c r="B627" s="154"/>
      <c r="C627" s="143"/>
      <c r="D627" s="141"/>
      <c r="E627" s="228"/>
      <c r="F627" s="228"/>
    </row>
    <row r="628" spans="1:6" ht="99.75">
      <c r="A628" s="127" t="s">
        <v>519</v>
      </c>
      <c r="B628" s="144" t="s">
        <v>1087</v>
      </c>
      <c r="C628" s="143"/>
      <c r="D628" s="141"/>
      <c r="E628" s="229"/>
      <c r="F628" s="228"/>
    </row>
    <row r="629" spans="1:6" ht="57">
      <c r="A629" s="127"/>
      <c r="B629" s="144" t="s">
        <v>925</v>
      </c>
      <c r="C629" s="143"/>
      <c r="D629" s="141"/>
      <c r="E629" s="229"/>
      <c r="F629" s="228"/>
    </row>
    <row r="630" spans="1:6" ht="16.5">
      <c r="A630" s="127"/>
      <c r="B630" s="144" t="s">
        <v>1</v>
      </c>
      <c r="C630" s="143" t="s">
        <v>572</v>
      </c>
      <c r="D630" s="141">
        <v>53.2</v>
      </c>
      <c r="E630" s="229">
        <v>0</v>
      </c>
      <c r="F630" s="228">
        <f>E630*D630</f>
        <v>0</v>
      </c>
    </row>
    <row r="631" spans="1:6" ht="14.25">
      <c r="A631" s="127"/>
      <c r="B631" s="144"/>
      <c r="C631" s="143"/>
      <c r="D631" s="141"/>
      <c r="E631" s="229"/>
      <c r="F631" s="228"/>
    </row>
    <row r="632" spans="1:6" ht="16.5">
      <c r="A632" s="127"/>
      <c r="B632" s="144" t="s">
        <v>2</v>
      </c>
      <c r="C632" s="143" t="s">
        <v>572</v>
      </c>
      <c r="D632" s="141">
        <v>79.8</v>
      </c>
      <c r="E632" s="229">
        <v>0</v>
      </c>
      <c r="F632" s="228">
        <f>E632*D632</f>
        <v>0</v>
      </c>
    </row>
    <row r="633" spans="1:6" ht="14.25">
      <c r="A633" s="127"/>
      <c r="B633" s="144"/>
      <c r="C633" s="143"/>
      <c r="D633" s="141"/>
      <c r="E633" s="229"/>
      <c r="F633" s="228"/>
    </row>
    <row r="634" spans="1:6" ht="85.5">
      <c r="A634" s="127" t="s">
        <v>520</v>
      </c>
      <c r="B634" s="149" t="s">
        <v>1061</v>
      </c>
      <c r="C634" s="143" t="s">
        <v>1130</v>
      </c>
      <c r="D634" s="141">
        <v>18</v>
      </c>
      <c r="E634" s="229">
        <v>0</v>
      </c>
      <c r="F634" s="228">
        <f>E634*D634</f>
        <v>0</v>
      </c>
    </row>
    <row r="635" spans="1:6" ht="14.25">
      <c r="A635" s="127"/>
      <c r="B635" s="144"/>
      <c r="C635" s="143"/>
      <c r="D635" s="141"/>
      <c r="E635" s="229"/>
      <c r="F635" s="228"/>
    </row>
    <row r="636" spans="1:6" ht="28.5">
      <c r="A636" s="127" t="s">
        <v>521</v>
      </c>
      <c r="B636" s="144" t="s">
        <v>928</v>
      </c>
      <c r="C636" s="143" t="s">
        <v>570</v>
      </c>
      <c r="D636" s="141">
        <v>49.5</v>
      </c>
      <c r="E636" s="229">
        <v>0</v>
      </c>
      <c r="F636" s="228">
        <f>E636*D636</f>
        <v>0</v>
      </c>
    </row>
    <row r="637" spans="1:6" ht="14.25">
      <c r="A637" s="127"/>
      <c r="B637" s="144"/>
      <c r="C637" s="143"/>
      <c r="D637" s="141"/>
      <c r="E637" s="229"/>
      <c r="F637" s="228"/>
    </row>
    <row r="638" spans="1:6" ht="85.5">
      <c r="A638" s="127" t="s">
        <v>522</v>
      </c>
      <c r="B638" s="144" t="s">
        <v>929</v>
      </c>
      <c r="C638" s="143" t="s">
        <v>572</v>
      </c>
      <c r="D638" s="141">
        <v>22.9</v>
      </c>
      <c r="E638" s="229">
        <v>0</v>
      </c>
      <c r="F638" s="228">
        <f>E638*D638</f>
        <v>0</v>
      </c>
    </row>
    <row r="639" spans="1:6" ht="14.25">
      <c r="A639" s="127"/>
      <c r="B639" s="144"/>
      <c r="C639" s="143"/>
      <c r="D639" s="141"/>
      <c r="E639" s="229"/>
      <c r="F639" s="228"/>
    </row>
    <row r="640" spans="1:6" ht="85.5">
      <c r="A640" s="127" t="s">
        <v>523</v>
      </c>
      <c r="B640" s="144" t="s">
        <v>930</v>
      </c>
      <c r="C640" s="143" t="s">
        <v>572</v>
      </c>
      <c r="D640" s="141">
        <v>87</v>
      </c>
      <c r="E640" s="229">
        <v>0</v>
      </c>
      <c r="F640" s="228">
        <f>+D640*E640</f>
        <v>0</v>
      </c>
    </row>
    <row r="641" spans="1:6" ht="14.25">
      <c r="A641" s="127"/>
      <c r="B641" s="148"/>
      <c r="C641" s="143"/>
      <c r="D641" s="141"/>
      <c r="E641" s="229"/>
      <c r="F641" s="228"/>
    </row>
    <row r="642" spans="1:6" ht="15">
      <c r="A642" s="127"/>
      <c r="B642" s="154" t="s">
        <v>932</v>
      </c>
      <c r="C642" s="143"/>
      <c r="D642" s="141"/>
      <c r="E642" s="228"/>
      <c r="F642" s="232">
        <f>SUM(F628:F641)</f>
        <v>0</v>
      </c>
    </row>
    <row r="643" spans="1:6" ht="14.25">
      <c r="A643" s="127"/>
      <c r="B643" s="144"/>
      <c r="C643" s="143"/>
      <c r="D643" s="141"/>
      <c r="E643" s="228"/>
      <c r="F643" s="228"/>
    </row>
    <row r="644" spans="1:6" ht="15">
      <c r="A644" s="126" t="s">
        <v>506</v>
      </c>
      <c r="B644" s="154" t="s">
        <v>915</v>
      </c>
      <c r="C644" s="143"/>
      <c r="D644" s="141"/>
      <c r="E644" s="228"/>
      <c r="F644" s="228"/>
    </row>
    <row r="645" spans="1:6" ht="15">
      <c r="A645" s="126"/>
      <c r="B645" s="154"/>
      <c r="C645" s="143"/>
      <c r="D645" s="141"/>
      <c r="E645" s="228"/>
      <c r="F645" s="228"/>
    </row>
    <row r="646" spans="1:6" ht="99.75">
      <c r="A646" s="127" t="s">
        <v>524</v>
      </c>
      <c r="B646" s="144" t="s">
        <v>949</v>
      </c>
      <c r="C646" s="143" t="s">
        <v>1130</v>
      </c>
      <c r="D646" s="141">
        <f>D616</f>
        <v>70.98</v>
      </c>
      <c r="E646" s="229">
        <v>0</v>
      </c>
      <c r="F646" s="228">
        <f>+D646*E646</f>
        <v>0</v>
      </c>
    </row>
    <row r="647" spans="1:6" ht="14.25">
      <c r="A647" s="127"/>
      <c r="B647" s="144"/>
      <c r="C647" s="143"/>
      <c r="D647" s="141"/>
      <c r="E647" s="229"/>
      <c r="F647" s="228"/>
    </row>
    <row r="648" spans="1:6" ht="114">
      <c r="A648" s="127" t="s">
        <v>525</v>
      </c>
      <c r="B648" s="129" t="s">
        <v>46</v>
      </c>
      <c r="C648" s="143"/>
      <c r="D648" s="141"/>
      <c r="E648" s="229"/>
      <c r="F648" s="228"/>
    </row>
    <row r="649" spans="1:6" ht="14.25">
      <c r="A649" s="127"/>
      <c r="B649" s="144" t="s">
        <v>936</v>
      </c>
      <c r="C649" s="143" t="s">
        <v>224</v>
      </c>
      <c r="D649" s="141">
        <v>4</v>
      </c>
      <c r="E649" s="229">
        <v>0</v>
      </c>
      <c r="F649" s="228">
        <f>+D649*E649</f>
        <v>0</v>
      </c>
    </row>
    <row r="650" spans="1:6" ht="14.25">
      <c r="A650" s="127"/>
      <c r="B650" s="144"/>
      <c r="C650" s="143"/>
      <c r="D650" s="141"/>
      <c r="E650" s="229"/>
      <c r="F650" s="228"/>
    </row>
    <row r="651" spans="1:6" ht="156.75">
      <c r="A651" s="127" t="s">
        <v>526</v>
      </c>
      <c r="B651" s="129" t="s">
        <v>6</v>
      </c>
      <c r="C651" s="143" t="s">
        <v>224</v>
      </c>
      <c r="D651" s="141">
        <f>D649</f>
        <v>4</v>
      </c>
      <c r="E651" s="229">
        <v>0</v>
      </c>
      <c r="F651" s="228">
        <f>+D651*E651</f>
        <v>0</v>
      </c>
    </row>
    <row r="652" spans="1:6" ht="14.25">
      <c r="A652" s="127"/>
      <c r="B652" s="144"/>
      <c r="C652" s="143"/>
      <c r="D652" s="141"/>
      <c r="E652" s="229"/>
      <c r="F652" s="228"/>
    </row>
    <row r="653" spans="1:6" ht="42.75">
      <c r="A653" s="127" t="s">
        <v>527</v>
      </c>
      <c r="B653" s="144" t="s">
        <v>48</v>
      </c>
      <c r="C653" s="143" t="s">
        <v>224</v>
      </c>
      <c r="D653" s="141">
        <v>1</v>
      </c>
      <c r="E653" s="229">
        <v>0</v>
      </c>
      <c r="F653" s="228">
        <f>+D653*E653</f>
        <v>0</v>
      </c>
    </row>
    <row r="654" spans="1:6" ht="14.25">
      <c r="A654" s="127"/>
      <c r="B654" s="144"/>
      <c r="C654" s="143"/>
      <c r="D654" s="141"/>
      <c r="E654" s="229"/>
      <c r="F654" s="228"/>
    </row>
    <row r="655" spans="1:6" ht="30">
      <c r="A655" s="127"/>
      <c r="B655" s="154" t="s">
        <v>940</v>
      </c>
      <c r="C655" s="143"/>
      <c r="D655" s="141"/>
      <c r="E655" s="228"/>
      <c r="F655" s="232">
        <f>SUM(F646:F654)</f>
        <v>0</v>
      </c>
    </row>
    <row r="656" spans="1:6" ht="15">
      <c r="A656" s="127"/>
      <c r="B656" s="154"/>
      <c r="C656" s="143"/>
      <c r="D656" s="141"/>
      <c r="E656" s="228"/>
      <c r="F656" s="232"/>
    </row>
    <row r="657" spans="1:6" ht="15">
      <c r="A657" s="126" t="s">
        <v>507</v>
      </c>
      <c r="B657" s="154" t="s">
        <v>861</v>
      </c>
      <c r="C657" s="143"/>
      <c r="D657" s="141"/>
      <c r="E657" s="228"/>
      <c r="F657" s="228"/>
    </row>
    <row r="658" spans="1:6" ht="15">
      <c r="A658" s="126"/>
      <c r="B658" s="154"/>
      <c r="C658" s="143"/>
      <c r="D658" s="141"/>
      <c r="E658" s="228"/>
      <c r="F658" s="228"/>
    </row>
    <row r="659" spans="1:6" ht="42.75">
      <c r="A659" s="127" t="s">
        <v>528</v>
      </c>
      <c r="B659" s="144" t="s">
        <v>942</v>
      </c>
      <c r="C659" s="143" t="s">
        <v>1130</v>
      </c>
      <c r="D659" s="141">
        <f>D616</f>
        <v>70.98</v>
      </c>
      <c r="E659" s="229">
        <v>0</v>
      </c>
      <c r="F659" s="228">
        <f>+D659*E659</f>
        <v>0</v>
      </c>
    </row>
    <row r="660" spans="1:6" ht="14.25">
      <c r="A660" s="127"/>
      <c r="B660" s="144"/>
      <c r="C660" s="143"/>
      <c r="D660" s="141"/>
      <c r="E660" s="229"/>
      <c r="F660" s="228"/>
    </row>
    <row r="661" spans="1:6" ht="14.25">
      <c r="A661" s="127" t="s">
        <v>529</v>
      </c>
      <c r="B661" s="144" t="s">
        <v>943</v>
      </c>
      <c r="C661" s="143" t="s">
        <v>1130</v>
      </c>
      <c r="D661" s="141">
        <f>D659</f>
        <v>70.98</v>
      </c>
      <c r="E661" s="229">
        <v>0</v>
      </c>
      <c r="F661" s="228">
        <f>+D661*E661</f>
        <v>0</v>
      </c>
    </row>
    <row r="662" spans="1:6" ht="14.25">
      <c r="A662" s="127"/>
      <c r="B662" s="144"/>
      <c r="C662" s="143"/>
      <c r="D662" s="141"/>
      <c r="E662" s="229"/>
      <c r="F662" s="228"/>
    </row>
    <row r="663" spans="1:6" ht="14.25">
      <c r="A663" s="127" t="s">
        <v>530</v>
      </c>
      <c r="B663" s="144" t="s">
        <v>944</v>
      </c>
      <c r="C663" s="143" t="s">
        <v>1130</v>
      </c>
      <c r="D663" s="141">
        <f>D661</f>
        <v>70.98</v>
      </c>
      <c r="E663" s="229">
        <v>0</v>
      </c>
      <c r="F663" s="228">
        <f>+D663*E663</f>
        <v>0</v>
      </c>
    </row>
    <row r="664" spans="1:6" ht="14.25">
      <c r="A664" s="127"/>
      <c r="B664" s="144"/>
      <c r="C664" s="143"/>
      <c r="D664" s="141"/>
      <c r="E664" s="228"/>
      <c r="F664" s="228"/>
    </row>
    <row r="665" spans="1:6" ht="14.25">
      <c r="A665" s="127" t="s">
        <v>531</v>
      </c>
      <c r="B665" s="144" t="s">
        <v>945</v>
      </c>
      <c r="C665" s="143" t="s">
        <v>225</v>
      </c>
      <c r="D665" s="141">
        <v>1</v>
      </c>
      <c r="E665" s="229">
        <v>0</v>
      </c>
      <c r="F665" s="228">
        <f>+D665*E665</f>
        <v>0</v>
      </c>
    </row>
    <row r="666" spans="1:6" ht="14.25">
      <c r="A666" s="127"/>
      <c r="B666" s="144"/>
      <c r="C666" s="143"/>
      <c r="D666" s="141"/>
      <c r="E666" s="229"/>
      <c r="F666" s="228"/>
    </row>
    <row r="667" spans="1:6" ht="15">
      <c r="A667" s="127"/>
      <c r="B667" s="154" t="s">
        <v>946</v>
      </c>
      <c r="C667" s="143"/>
      <c r="D667" s="141"/>
      <c r="E667" s="228"/>
      <c r="F667" s="232">
        <f>SUM(F659:F665)</f>
        <v>0</v>
      </c>
    </row>
    <row r="668" ht="12.75">
      <c r="B668" s="152"/>
    </row>
    <row r="669" spans="1:2" ht="15.75">
      <c r="A669" s="107">
        <v>11</v>
      </c>
      <c r="B669" s="103" t="s">
        <v>56</v>
      </c>
    </row>
    <row r="670" ht="12.75">
      <c r="B670" s="152"/>
    </row>
    <row r="671" spans="1:6" ht="15">
      <c r="A671" s="126" t="s">
        <v>542</v>
      </c>
      <c r="B671" s="154" t="s">
        <v>913</v>
      </c>
      <c r="C671" s="147"/>
      <c r="D671" s="147"/>
      <c r="E671" s="227"/>
      <c r="F671" s="232">
        <f>+F687</f>
        <v>0</v>
      </c>
    </row>
    <row r="672" spans="1:6" ht="15">
      <c r="A672" s="126" t="s">
        <v>543</v>
      </c>
      <c r="B672" s="154" t="s">
        <v>914</v>
      </c>
      <c r="C672" s="147"/>
      <c r="D672" s="147"/>
      <c r="E672" s="227"/>
      <c r="F672" s="232">
        <f>+F703</f>
        <v>0</v>
      </c>
    </row>
    <row r="673" spans="1:6" ht="17.25" customHeight="1">
      <c r="A673" s="126" t="s">
        <v>544</v>
      </c>
      <c r="B673" s="154" t="s">
        <v>915</v>
      </c>
      <c r="C673" s="147"/>
      <c r="D673" s="147"/>
      <c r="E673" s="227"/>
      <c r="F673" s="232">
        <f>+F716</f>
        <v>0</v>
      </c>
    </row>
    <row r="674" spans="1:6" ht="15">
      <c r="A674" s="126" t="s">
        <v>545</v>
      </c>
      <c r="B674" s="154" t="s">
        <v>861</v>
      </c>
      <c r="C674" s="147"/>
      <c r="D674" s="147"/>
      <c r="E674" s="227"/>
      <c r="F674" s="232">
        <f>+F728</f>
        <v>0</v>
      </c>
    </row>
    <row r="675" spans="1:6" ht="15">
      <c r="A675" s="126"/>
      <c r="B675" s="154" t="s">
        <v>947</v>
      </c>
      <c r="C675" s="147"/>
      <c r="D675" s="147"/>
      <c r="E675" s="227"/>
      <c r="F675" s="232">
        <f>SUM(F671:F674)</f>
        <v>0</v>
      </c>
    </row>
    <row r="676" spans="1:6" ht="14.25">
      <c r="A676" s="127"/>
      <c r="B676" s="144"/>
      <c r="C676" s="143"/>
      <c r="D676" s="143"/>
      <c r="E676" s="230"/>
      <c r="F676" s="228"/>
    </row>
    <row r="677" spans="1:6" ht="15">
      <c r="A677" s="126" t="s">
        <v>542</v>
      </c>
      <c r="B677" s="154" t="s">
        <v>1225</v>
      </c>
      <c r="C677" s="143"/>
      <c r="D677" s="141"/>
      <c r="E677" s="228"/>
      <c r="F677" s="228"/>
    </row>
    <row r="678" spans="1:6" ht="14.25">
      <c r="A678" s="127"/>
      <c r="B678" s="144"/>
      <c r="C678" s="143"/>
      <c r="D678" s="141"/>
      <c r="E678" s="228"/>
      <c r="F678" s="228"/>
    </row>
    <row r="679" spans="1:6" ht="28.5">
      <c r="A679" s="127" t="s">
        <v>546</v>
      </c>
      <c r="B679" s="144" t="s">
        <v>916</v>
      </c>
      <c r="C679" s="143" t="s">
        <v>1130</v>
      </c>
      <c r="D679" s="141">
        <v>92.6</v>
      </c>
      <c r="E679" s="229">
        <v>0</v>
      </c>
      <c r="F679" s="228">
        <f>+D679*E679</f>
        <v>0</v>
      </c>
    </row>
    <row r="680" spans="1:6" ht="14.25">
      <c r="A680" s="127"/>
      <c r="B680" s="153"/>
      <c r="C680" s="143"/>
      <c r="D680" s="141"/>
      <c r="E680" s="229"/>
      <c r="F680" s="228"/>
    </row>
    <row r="681" spans="1:6" ht="42.75">
      <c r="A681" s="127" t="s">
        <v>547</v>
      </c>
      <c r="B681" s="144" t="s">
        <v>917</v>
      </c>
      <c r="C681" s="143" t="s">
        <v>224</v>
      </c>
      <c r="D681" s="141">
        <v>6</v>
      </c>
      <c r="E681" s="229">
        <v>0</v>
      </c>
      <c r="F681" s="228">
        <f>+D681*E681</f>
        <v>0</v>
      </c>
    </row>
    <row r="682" spans="1:6" ht="14.25">
      <c r="A682" s="127"/>
      <c r="B682" s="144"/>
      <c r="C682" s="143"/>
      <c r="D682" s="141"/>
      <c r="E682" s="229"/>
      <c r="F682" s="228"/>
    </row>
    <row r="683" spans="1:6" ht="199.5">
      <c r="A683" s="127" t="s">
        <v>548</v>
      </c>
      <c r="B683" s="129" t="s">
        <v>919</v>
      </c>
      <c r="C683" s="143" t="s">
        <v>225</v>
      </c>
      <c r="D683" s="141">
        <v>1</v>
      </c>
      <c r="E683" s="229">
        <v>0</v>
      </c>
      <c r="F683" s="228">
        <f>+D683*E683</f>
        <v>0</v>
      </c>
    </row>
    <row r="684" spans="1:6" ht="14.25">
      <c r="A684" s="127"/>
      <c r="B684" s="144"/>
      <c r="C684" s="143"/>
      <c r="D684" s="141"/>
      <c r="E684" s="229"/>
      <c r="F684" s="228"/>
    </row>
    <row r="685" spans="1:6" ht="57">
      <c r="A685" s="127" t="s">
        <v>549</v>
      </c>
      <c r="B685" s="144" t="s">
        <v>920</v>
      </c>
      <c r="C685" s="143" t="s">
        <v>225</v>
      </c>
      <c r="D685" s="141">
        <v>0.04</v>
      </c>
      <c r="E685" s="229">
        <v>0</v>
      </c>
      <c r="F685" s="228">
        <f>+D685*E685</f>
        <v>0</v>
      </c>
    </row>
    <row r="686" spans="1:6" ht="14.25">
      <c r="A686" s="127"/>
      <c r="B686" s="144"/>
      <c r="C686" s="143"/>
      <c r="D686" s="141"/>
      <c r="E686" s="229"/>
      <c r="F686" s="228"/>
    </row>
    <row r="687" spans="1:6" ht="15">
      <c r="A687" s="127"/>
      <c r="B687" s="154" t="s">
        <v>921</v>
      </c>
      <c r="C687" s="143"/>
      <c r="D687" s="141"/>
      <c r="E687" s="228"/>
      <c r="F687" s="232">
        <f>SUM(F679:F686)</f>
        <v>0</v>
      </c>
    </row>
    <row r="688" spans="1:6" ht="15">
      <c r="A688" s="127"/>
      <c r="B688" s="154"/>
      <c r="C688" s="143"/>
      <c r="D688" s="141"/>
      <c r="E688" s="228"/>
      <c r="F688" s="232"/>
    </row>
    <row r="689" spans="1:6" ht="15">
      <c r="A689" s="126" t="s">
        <v>543</v>
      </c>
      <c r="B689" s="154" t="s">
        <v>1245</v>
      </c>
      <c r="C689" s="143"/>
      <c r="D689" s="141"/>
      <c r="E689" s="228"/>
      <c r="F689" s="228"/>
    </row>
    <row r="690" spans="1:6" ht="15">
      <c r="A690" s="126"/>
      <c r="B690" s="154"/>
      <c r="C690" s="143"/>
      <c r="D690" s="141"/>
      <c r="E690" s="228"/>
      <c r="F690" s="228"/>
    </row>
    <row r="691" spans="1:6" ht="99.75">
      <c r="A691" s="127" t="s">
        <v>555</v>
      </c>
      <c r="B691" s="144" t="s">
        <v>1073</v>
      </c>
      <c r="C691" s="143"/>
      <c r="D691" s="141"/>
      <c r="E691" s="229"/>
      <c r="F691" s="228"/>
    </row>
    <row r="692" spans="1:6" ht="57">
      <c r="A692" s="127"/>
      <c r="B692" s="144" t="s">
        <v>925</v>
      </c>
      <c r="C692" s="143"/>
      <c r="D692" s="141"/>
      <c r="E692" s="229"/>
      <c r="F692" s="228"/>
    </row>
    <row r="693" spans="1:6" ht="16.5">
      <c r="A693" s="127"/>
      <c r="B693" s="144" t="s">
        <v>1</v>
      </c>
      <c r="C693" s="143" t="s">
        <v>572</v>
      </c>
      <c r="D693" s="141">
        <v>57.2</v>
      </c>
      <c r="E693" s="229">
        <v>0</v>
      </c>
      <c r="F693" s="228">
        <f>E693*D693</f>
        <v>0</v>
      </c>
    </row>
    <row r="694" spans="1:6" ht="14.25">
      <c r="A694" s="127"/>
      <c r="B694" s="144"/>
      <c r="C694" s="143"/>
      <c r="D694" s="141"/>
      <c r="E694" s="229"/>
      <c r="F694" s="228"/>
    </row>
    <row r="695" spans="1:6" ht="16.5">
      <c r="A695" s="127"/>
      <c r="B695" s="144" t="s">
        <v>2</v>
      </c>
      <c r="C695" s="143" t="s">
        <v>572</v>
      </c>
      <c r="D695" s="141">
        <v>85.8</v>
      </c>
      <c r="E695" s="229">
        <v>0</v>
      </c>
      <c r="F695" s="228">
        <f>E695*D695</f>
        <v>0</v>
      </c>
    </row>
    <row r="696" spans="1:6" ht="14.25">
      <c r="A696" s="127"/>
      <c r="B696" s="144"/>
      <c r="C696" s="143"/>
      <c r="D696" s="141"/>
      <c r="E696" s="229"/>
      <c r="F696" s="228"/>
    </row>
    <row r="697" spans="1:6" ht="28.5">
      <c r="A697" s="127" t="s">
        <v>556</v>
      </c>
      <c r="B697" s="144" t="s">
        <v>928</v>
      </c>
      <c r="C697" s="143" t="s">
        <v>570</v>
      </c>
      <c r="D697" s="141">
        <v>70</v>
      </c>
      <c r="E697" s="229">
        <v>0</v>
      </c>
      <c r="F697" s="228">
        <f>E697*D697</f>
        <v>0</v>
      </c>
    </row>
    <row r="698" spans="1:6" ht="14.25">
      <c r="A698" s="127"/>
      <c r="B698" s="144"/>
      <c r="C698" s="143"/>
      <c r="D698" s="141"/>
      <c r="E698" s="229"/>
      <c r="F698" s="228"/>
    </row>
    <row r="699" spans="1:6" ht="85.5">
      <c r="A699" s="127" t="s">
        <v>557</v>
      </c>
      <c r="B699" s="144" t="s">
        <v>929</v>
      </c>
      <c r="C699" s="143" t="s">
        <v>572</v>
      </c>
      <c r="D699" s="141">
        <v>32.5</v>
      </c>
      <c r="E699" s="229">
        <v>0</v>
      </c>
      <c r="F699" s="228">
        <f>E699*D699</f>
        <v>0</v>
      </c>
    </row>
    <row r="700" spans="1:6" ht="14.25">
      <c r="A700" s="127"/>
      <c r="B700" s="144"/>
      <c r="C700" s="143"/>
      <c r="D700" s="141"/>
      <c r="E700" s="229"/>
      <c r="F700" s="228"/>
    </row>
    <row r="701" spans="1:6" ht="85.5">
      <c r="A701" s="127" t="s">
        <v>25</v>
      </c>
      <c r="B701" s="144" t="s">
        <v>930</v>
      </c>
      <c r="C701" s="143" t="s">
        <v>572</v>
      </c>
      <c r="D701" s="141">
        <v>76</v>
      </c>
      <c r="E701" s="229">
        <v>0</v>
      </c>
      <c r="F701" s="228">
        <f>+D701*E701</f>
        <v>0</v>
      </c>
    </row>
    <row r="702" spans="1:6" ht="14.25">
      <c r="A702" s="127"/>
      <c r="B702" s="148"/>
      <c r="C702" s="143"/>
      <c r="D702" s="141"/>
      <c r="E702" s="229"/>
      <c r="F702" s="228"/>
    </row>
    <row r="703" spans="1:6" ht="15">
      <c r="A703" s="127"/>
      <c r="B703" s="154" t="s">
        <v>932</v>
      </c>
      <c r="C703" s="143"/>
      <c r="D703" s="141"/>
      <c r="E703" s="228"/>
      <c r="F703" s="232">
        <f>SUM(F691:F702)</f>
        <v>0</v>
      </c>
    </row>
    <row r="704" spans="1:6" ht="14.25">
      <c r="A704" s="127"/>
      <c r="B704" s="144"/>
      <c r="C704" s="143"/>
      <c r="D704" s="141"/>
      <c r="E704" s="228"/>
      <c r="F704" s="228"/>
    </row>
    <row r="705" spans="1:6" ht="15">
      <c r="A705" s="126" t="s">
        <v>544</v>
      </c>
      <c r="B705" s="154" t="s">
        <v>915</v>
      </c>
      <c r="C705" s="143"/>
      <c r="D705" s="141"/>
      <c r="E705" s="228"/>
      <c r="F705" s="228"/>
    </row>
    <row r="706" spans="1:6" ht="15">
      <c r="A706" s="126"/>
      <c r="B706" s="154"/>
      <c r="C706" s="143"/>
      <c r="D706" s="141"/>
      <c r="E706" s="228"/>
      <c r="F706" s="228"/>
    </row>
    <row r="707" spans="1:6" ht="99.75">
      <c r="A707" s="127" t="s">
        <v>558</v>
      </c>
      <c r="B707" s="144" t="s">
        <v>949</v>
      </c>
      <c r="C707" s="143" t="s">
        <v>1130</v>
      </c>
      <c r="D707" s="141">
        <f>D679</f>
        <v>92.6</v>
      </c>
      <c r="E707" s="229">
        <v>0</v>
      </c>
      <c r="F707" s="228">
        <f>+D707*E707</f>
        <v>0</v>
      </c>
    </row>
    <row r="708" spans="1:6" ht="14.25">
      <c r="A708" s="127"/>
      <c r="B708" s="144"/>
      <c r="C708" s="143"/>
      <c r="D708" s="141"/>
      <c r="E708" s="229"/>
      <c r="F708" s="228"/>
    </row>
    <row r="709" spans="1:6" ht="114">
      <c r="A709" s="127" t="s">
        <v>853</v>
      </c>
      <c r="B709" s="129" t="s">
        <v>46</v>
      </c>
      <c r="C709" s="143"/>
      <c r="D709" s="141"/>
      <c r="E709" s="229"/>
      <c r="F709" s="228"/>
    </row>
    <row r="710" spans="1:6" ht="14.25">
      <c r="A710" s="127"/>
      <c r="B710" s="144" t="s">
        <v>936</v>
      </c>
      <c r="C710" s="143" t="s">
        <v>224</v>
      </c>
      <c r="D710" s="141">
        <v>4</v>
      </c>
      <c r="E710" s="229">
        <v>0</v>
      </c>
      <c r="F710" s="228">
        <f>+D710*E710</f>
        <v>0</v>
      </c>
    </row>
    <row r="711" spans="1:6" ht="14.25">
      <c r="A711" s="127"/>
      <c r="B711" s="144"/>
      <c r="C711" s="143"/>
      <c r="D711" s="141"/>
      <c r="E711" s="229"/>
      <c r="F711" s="228"/>
    </row>
    <row r="712" spans="1:6" ht="156.75">
      <c r="A712" s="127" t="s">
        <v>854</v>
      </c>
      <c r="B712" s="129" t="s">
        <v>6</v>
      </c>
      <c r="C712" s="143" t="s">
        <v>224</v>
      </c>
      <c r="D712" s="141">
        <f>D710</f>
        <v>4</v>
      </c>
      <c r="E712" s="229">
        <v>0</v>
      </c>
      <c r="F712" s="228">
        <f>+D712*E712</f>
        <v>0</v>
      </c>
    </row>
    <row r="713" spans="1:6" ht="14.25">
      <c r="A713" s="127"/>
      <c r="B713" s="144"/>
      <c r="C713" s="143"/>
      <c r="D713" s="141"/>
      <c r="E713" s="229"/>
      <c r="F713" s="228"/>
    </row>
    <row r="714" spans="1:6" ht="42.75">
      <c r="A714" s="127" t="s">
        <v>855</v>
      </c>
      <c r="B714" s="144" t="s">
        <v>48</v>
      </c>
      <c r="C714" s="143" t="s">
        <v>224</v>
      </c>
      <c r="D714" s="141">
        <v>1</v>
      </c>
      <c r="E714" s="229">
        <v>0</v>
      </c>
      <c r="F714" s="228">
        <f>+D714*E714</f>
        <v>0</v>
      </c>
    </row>
    <row r="715" spans="1:6" ht="14.25">
      <c r="A715" s="127"/>
      <c r="B715" s="144"/>
      <c r="C715" s="143"/>
      <c r="D715" s="141"/>
      <c r="E715" s="229"/>
      <c r="F715" s="228"/>
    </row>
    <row r="716" spans="1:6" ht="30">
      <c r="A716" s="127"/>
      <c r="B716" s="154" t="s">
        <v>940</v>
      </c>
      <c r="C716" s="143"/>
      <c r="D716" s="141"/>
      <c r="E716" s="228"/>
      <c r="F716" s="232">
        <f>SUM(F707:F715)</f>
        <v>0</v>
      </c>
    </row>
    <row r="717" spans="1:6" ht="15">
      <c r="A717" s="127"/>
      <c r="B717" s="154"/>
      <c r="C717" s="143"/>
      <c r="D717" s="141"/>
      <c r="E717" s="228"/>
      <c r="F717" s="232"/>
    </row>
    <row r="718" spans="1:6" ht="15">
      <c r="A718" s="126" t="s">
        <v>545</v>
      </c>
      <c r="B718" s="154" t="s">
        <v>861</v>
      </c>
      <c r="C718" s="143"/>
      <c r="D718" s="141"/>
      <c r="E718" s="228"/>
      <c r="F718" s="228"/>
    </row>
    <row r="719" spans="1:6" ht="15">
      <c r="A719" s="126"/>
      <c r="B719" s="154"/>
      <c r="C719" s="143"/>
      <c r="D719" s="141"/>
      <c r="E719" s="228"/>
      <c r="F719" s="228"/>
    </row>
    <row r="720" spans="1:6" ht="42.75">
      <c r="A720" s="127" t="s">
        <v>856</v>
      </c>
      <c r="B720" s="144" t="s">
        <v>942</v>
      </c>
      <c r="C720" s="143" t="s">
        <v>1130</v>
      </c>
      <c r="D720" s="141">
        <f>D679</f>
        <v>92.6</v>
      </c>
      <c r="E720" s="229">
        <v>0</v>
      </c>
      <c r="F720" s="228">
        <f>+D720*E720</f>
        <v>0</v>
      </c>
    </row>
    <row r="721" spans="1:6" ht="14.25">
      <c r="A721" s="127"/>
      <c r="B721" s="144"/>
      <c r="C721" s="143"/>
      <c r="D721" s="141"/>
      <c r="E721" s="229"/>
      <c r="F721" s="228"/>
    </row>
    <row r="722" spans="1:6" ht="14.25">
      <c r="A722" s="127" t="s">
        <v>857</v>
      </c>
      <c r="B722" s="144" t="s">
        <v>943</v>
      </c>
      <c r="C722" s="143" t="s">
        <v>1130</v>
      </c>
      <c r="D722" s="141">
        <f>D720</f>
        <v>92.6</v>
      </c>
      <c r="E722" s="229">
        <v>0</v>
      </c>
      <c r="F722" s="228">
        <f>+D722*E722</f>
        <v>0</v>
      </c>
    </row>
    <row r="723" spans="1:6" ht="14.25">
      <c r="A723" s="127"/>
      <c r="B723" s="144"/>
      <c r="C723" s="143"/>
      <c r="D723" s="141"/>
      <c r="E723" s="229"/>
      <c r="F723" s="228"/>
    </row>
    <row r="724" spans="1:6" ht="14.25">
      <c r="A724" s="127" t="s">
        <v>858</v>
      </c>
      <c r="B724" s="144" t="s">
        <v>944</v>
      </c>
      <c r="C724" s="143" t="s">
        <v>1130</v>
      </c>
      <c r="D724" s="141">
        <f>D722</f>
        <v>92.6</v>
      </c>
      <c r="E724" s="229">
        <v>0</v>
      </c>
      <c r="F724" s="228">
        <f>+D724*E724</f>
        <v>0</v>
      </c>
    </row>
    <row r="725" spans="1:6" ht="14.25">
      <c r="A725" s="127"/>
      <c r="B725" s="144"/>
      <c r="C725" s="143"/>
      <c r="D725" s="141"/>
      <c r="E725" s="228"/>
      <c r="F725" s="228"/>
    </row>
    <row r="726" spans="1:6" ht="14.25">
      <c r="A726" s="127" t="s">
        <v>859</v>
      </c>
      <c r="B726" s="144" t="s">
        <v>945</v>
      </c>
      <c r="C726" s="143" t="s">
        <v>225</v>
      </c>
      <c r="D726" s="141">
        <v>1</v>
      </c>
      <c r="E726" s="229">
        <v>0</v>
      </c>
      <c r="F726" s="228">
        <f>+D726*E726</f>
        <v>0</v>
      </c>
    </row>
    <row r="727" spans="1:6" ht="14.25">
      <c r="A727" s="127"/>
      <c r="B727" s="144"/>
      <c r="C727" s="143"/>
      <c r="D727" s="141"/>
      <c r="E727" s="229"/>
      <c r="F727" s="228"/>
    </row>
    <row r="728" spans="1:6" ht="15">
      <c r="A728" s="127"/>
      <c r="B728" s="154" t="s">
        <v>946</v>
      </c>
      <c r="C728" s="143"/>
      <c r="D728" s="141"/>
      <c r="E728" s="228"/>
      <c r="F728" s="232">
        <f>SUM(F720:F726)</f>
        <v>0</v>
      </c>
    </row>
    <row r="729" ht="12.75">
      <c r="B729" s="152"/>
    </row>
    <row r="730" spans="1:2" ht="15.75">
      <c r="A730" s="151">
        <v>12</v>
      </c>
      <c r="B730" s="155" t="s">
        <v>57</v>
      </c>
    </row>
    <row r="731" ht="12.75">
      <c r="B731" s="152"/>
    </row>
    <row r="732" spans="1:6" ht="15">
      <c r="A732" s="126" t="s">
        <v>876</v>
      </c>
      <c r="B732" s="154" t="s">
        <v>913</v>
      </c>
      <c r="C732" s="147"/>
      <c r="D732" s="147"/>
      <c r="E732" s="227"/>
      <c r="F732" s="232">
        <f>+F748</f>
        <v>0</v>
      </c>
    </row>
    <row r="733" spans="1:6" ht="15">
      <c r="A733" s="126" t="s">
        <v>877</v>
      </c>
      <c r="B733" s="154" t="s">
        <v>914</v>
      </c>
      <c r="C733" s="147"/>
      <c r="D733" s="147"/>
      <c r="E733" s="227"/>
      <c r="F733" s="232">
        <f>+F780</f>
        <v>0</v>
      </c>
    </row>
    <row r="734" spans="1:6" ht="17.25" customHeight="1">
      <c r="A734" s="126" t="s">
        <v>878</v>
      </c>
      <c r="B734" s="154" t="s">
        <v>915</v>
      </c>
      <c r="C734" s="147"/>
      <c r="D734" s="147"/>
      <c r="E734" s="227"/>
      <c r="F734" s="232">
        <f>+F791</f>
        <v>0</v>
      </c>
    </row>
    <row r="735" spans="1:6" ht="15">
      <c r="A735" s="126" t="s">
        <v>879</v>
      </c>
      <c r="B735" s="154" t="s">
        <v>861</v>
      </c>
      <c r="C735" s="147"/>
      <c r="D735" s="147"/>
      <c r="E735" s="227"/>
      <c r="F735" s="232">
        <f>+F803</f>
        <v>0</v>
      </c>
    </row>
    <row r="736" spans="1:6" ht="15">
      <c r="A736" s="126"/>
      <c r="B736" s="154" t="s">
        <v>947</v>
      </c>
      <c r="C736" s="147"/>
      <c r="D736" s="147"/>
      <c r="E736" s="227"/>
      <c r="F736" s="232">
        <f>SUM(F732:F735)</f>
        <v>0</v>
      </c>
    </row>
    <row r="737" spans="1:6" ht="14.25">
      <c r="A737" s="127"/>
      <c r="B737" s="144"/>
      <c r="C737" s="143"/>
      <c r="D737" s="143"/>
      <c r="E737" s="230"/>
      <c r="F737" s="228"/>
    </row>
    <row r="738" spans="1:6" ht="15">
      <c r="A738" s="126" t="s">
        <v>876</v>
      </c>
      <c r="B738" s="154" t="s">
        <v>1225</v>
      </c>
      <c r="C738" s="143"/>
      <c r="D738" s="141"/>
      <c r="E738" s="228"/>
      <c r="F738" s="228"/>
    </row>
    <row r="739" spans="1:6" ht="14.25">
      <c r="A739" s="127"/>
      <c r="B739" s="144"/>
      <c r="C739" s="143"/>
      <c r="D739" s="141"/>
      <c r="E739" s="228"/>
      <c r="F739" s="228"/>
    </row>
    <row r="740" spans="1:6" ht="28.5">
      <c r="A740" s="127" t="s">
        <v>880</v>
      </c>
      <c r="B740" s="144" t="s">
        <v>916</v>
      </c>
      <c r="C740" s="143" t="s">
        <v>1130</v>
      </c>
      <c r="D740" s="141">
        <v>53.5</v>
      </c>
      <c r="E740" s="229">
        <v>0</v>
      </c>
      <c r="F740" s="228">
        <f>+D740*E740</f>
        <v>0</v>
      </c>
    </row>
    <row r="741" spans="1:6" ht="14.25">
      <c r="A741" s="127"/>
      <c r="B741" s="153"/>
      <c r="C741" s="143"/>
      <c r="D741" s="141"/>
      <c r="E741" s="229"/>
      <c r="F741" s="228"/>
    </row>
    <row r="742" spans="1:6" ht="42.75">
      <c r="A742" s="127" t="s">
        <v>881</v>
      </c>
      <c r="B742" s="144" t="s">
        <v>917</v>
      </c>
      <c r="C742" s="143" t="s">
        <v>224</v>
      </c>
      <c r="D742" s="141">
        <v>3</v>
      </c>
      <c r="E742" s="229">
        <v>0</v>
      </c>
      <c r="F742" s="228">
        <f>+D742*E742</f>
        <v>0</v>
      </c>
    </row>
    <row r="743" spans="1:6" ht="14.25">
      <c r="A743" s="127"/>
      <c r="B743" s="144"/>
      <c r="C743" s="143"/>
      <c r="D743" s="141"/>
      <c r="E743" s="229"/>
      <c r="F743" s="228"/>
    </row>
    <row r="744" spans="1:6" ht="199.5">
      <c r="A744" s="127" t="s">
        <v>882</v>
      </c>
      <c r="B744" s="129" t="s">
        <v>919</v>
      </c>
      <c r="C744" s="143" t="s">
        <v>225</v>
      </c>
      <c r="D744" s="141">
        <v>1</v>
      </c>
      <c r="E744" s="229">
        <v>0</v>
      </c>
      <c r="F744" s="228">
        <f>+D744*E744</f>
        <v>0</v>
      </c>
    </row>
    <row r="745" spans="1:6" ht="14.25">
      <c r="A745" s="127"/>
      <c r="B745" s="144"/>
      <c r="C745" s="143"/>
      <c r="D745" s="141"/>
      <c r="E745" s="229"/>
      <c r="F745" s="228"/>
    </row>
    <row r="746" spans="1:6" ht="57">
      <c r="A746" s="127" t="s">
        <v>883</v>
      </c>
      <c r="B746" s="144" t="s">
        <v>920</v>
      </c>
      <c r="C746" s="143" t="s">
        <v>225</v>
      </c>
      <c r="D746" s="141">
        <v>0.02</v>
      </c>
      <c r="E746" s="229">
        <v>0</v>
      </c>
      <c r="F746" s="228">
        <f>+D746*E746</f>
        <v>0</v>
      </c>
    </row>
    <row r="747" spans="1:6" ht="14.25">
      <c r="A747" s="127"/>
      <c r="B747" s="144"/>
      <c r="C747" s="143"/>
      <c r="D747" s="141"/>
      <c r="E747" s="229"/>
      <c r="F747" s="228"/>
    </row>
    <row r="748" spans="1:6" ht="15">
      <c r="A748" s="127"/>
      <c r="B748" s="154" t="s">
        <v>921</v>
      </c>
      <c r="C748" s="143"/>
      <c r="D748" s="141"/>
      <c r="E748" s="228"/>
      <c r="F748" s="232">
        <f>SUM(F740:F747)</f>
        <v>0</v>
      </c>
    </row>
    <row r="749" spans="1:6" ht="15">
      <c r="A749" s="127"/>
      <c r="B749" s="154"/>
      <c r="C749" s="143"/>
      <c r="D749" s="141"/>
      <c r="E749" s="228"/>
      <c r="F749" s="232"/>
    </row>
    <row r="750" spans="1:6" ht="15">
      <c r="A750" s="126" t="s">
        <v>877</v>
      </c>
      <c r="B750" s="154" t="s">
        <v>1245</v>
      </c>
      <c r="C750" s="143"/>
      <c r="D750" s="141"/>
      <c r="E750" s="228"/>
      <c r="F750" s="228"/>
    </row>
    <row r="751" spans="1:6" ht="15">
      <c r="A751" s="126"/>
      <c r="B751" s="154"/>
      <c r="C751" s="143"/>
      <c r="D751" s="141"/>
      <c r="E751" s="228"/>
      <c r="F751" s="228"/>
    </row>
    <row r="752" spans="1:6" ht="42.75">
      <c r="A752" s="127" t="s">
        <v>885</v>
      </c>
      <c r="B752" s="148" t="s">
        <v>1058</v>
      </c>
      <c r="C752" s="143" t="s">
        <v>572</v>
      </c>
      <c r="D752" s="141">
        <v>15</v>
      </c>
      <c r="E752" s="229">
        <v>0</v>
      </c>
      <c r="F752" s="228">
        <f>E752*D752</f>
        <v>0</v>
      </c>
    </row>
    <row r="753" spans="1:6" ht="14.25">
      <c r="A753" s="127"/>
      <c r="B753" s="144"/>
      <c r="C753" s="143"/>
      <c r="D753" s="141"/>
      <c r="E753" s="228"/>
      <c r="F753" s="228"/>
    </row>
    <row r="754" spans="1:6" ht="99.75">
      <c r="A754" s="127" t="s">
        <v>886</v>
      </c>
      <c r="B754" s="144" t="s">
        <v>1073</v>
      </c>
      <c r="C754" s="143"/>
      <c r="D754" s="141"/>
      <c r="E754" s="229"/>
      <c r="F754" s="228"/>
    </row>
    <row r="755" spans="1:6" ht="57">
      <c r="A755" s="127"/>
      <c r="B755" s="144" t="s">
        <v>925</v>
      </c>
      <c r="C755" s="143"/>
      <c r="D755" s="141"/>
      <c r="E755" s="229"/>
      <c r="F755" s="228"/>
    </row>
    <row r="756" spans="1:6" ht="16.5">
      <c r="A756" s="127"/>
      <c r="B756" s="144" t="s">
        <v>49</v>
      </c>
      <c r="C756" s="143" t="s">
        <v>572</v>
      </c>
      <c r="D756" s="141">
        <v>8.9</v>
      </c>
      <c r="E756" s="229">
        <v>0</v>
      </c>
      <c r="F756" s="228">
        <f>E756*D756</f>
        <v>0</v>
      </c>
    </row>
    <row r="757" spans="1:6" ht="14.25">
      <c r="A757" s="127"/>
      <c r="B757" s="144"/>
      <c r="C757" s="143"/>
      <c r="D757" s="141"/>
      <c r="E757" s="229"/>
      <c r="F757" s="228"/>
    </row>
    <row r="758" spans="1:6" ht="16.5">
      <c r="A758" s="127"/>
      <c r="B758" s="144" t="s">
        <v>53</v>
      </c>
      <c r="C758" s="143" t="s">
        <v>572</v>
      </c>
      <c r="D758" s="141">
        <v>16.6</v>
      </c>
      <c r="E758" s="229">
        <v>0</v>
      </c>
      <c r="F758" s="228">
        <f>E758*D758</f>
        <v>0</v>
      </c>
    </row>
    <row r="759" spans="1:6" ht="14.25">
      <c r="A759" s="127"/>
      <c r="B759" s="144"/>
      <c r="C759" s="143"/>
      <c r="D759" s="141"/>
      <c r="E759" s="229"/>
      <c r="F759" s="228"/>
    </row>
    <row r="760" spans="1:6" ht="57">
      <c r="A760" s="127" t="s">
        <v>887</v>
      </c>
      <c r="B760" s="144" t="s">
        <v>58</v>
      </c>
      <c r="C760" s="143"/>
      <c r="D760" s="141"/>
      <c r="E760" s="229"/>
      <c r="F760" s="228"/>
    </row>
    <row r="761" spans="1:6" ht="57">
      <c r="A761" s="127"/>
      <c r="B761" s="144" t="s">
        <v>925</v>
      </c>
      <c r="C761" s="143"/>
      <c r="D761" s="141"/>
      <c r="E761" s="229"/>
      <c r="F761" s="228"/>
    </row>
    <row r="762" spans="1:6" ht="16.5">
      <c r="A762" s="127"/>
      <c r="B762" s="144" t="s">
        <v>49</v>
      </c>
      <c r="C762" s="143" t="s">
        <v>572</v>
      </c>
      <c r="D762" s="141">
        <v>25.6</v>
      </c>
      <c r="E762" s="229">
        <v>0</v>
      </c>
      <c r="F762" s="228">
        <f>E762*D762</f>
        <v>0</v>
      </c>
    </row>
    <row r="763" spans="1:6" ht="14.25">
      <c r="A763" s="127"/>
      <c r="B763" s="144"/>
      <c r="C763" s="143"/>
      <c r="D763" s="141"/>
      <c r="E763" s="229"/>
      <c r="F763" s="228"/>
    </row>
    <row r="764" spans="1:6" ht="16.5">
      <c r="A764" s="127"/>
      <c r="B764" s="144" t="s">
        <v>53</v>
      </c>
      <c r="C764" s="143" t="s">
        <v>572</v>
      </c>
      <c r="D764" s="141">
        <v>47.4</v>
      </c>
      <c r="E764" s="229">
        <v>0</v>
      </c>
      <c r="F764" s="228">
        <f>E764*D764</f>
        <v>0</v>
      </c>
    </row>
    <row r="765" spans="1:6" ht="14.25">
      <c r="A765" s="127"/>
      <c r="B765" s="144"/>
      <c r="C765" s="143"/>
      <c r="D765" s="141"/>
      <c r="E765" s="229"/>
      <c r="F765" s="228"/>
    </row>
    <row r="766" spans="1:6" ht="28.5">
      <c r="A766" s="127" t="s">
        <v>888</v>
      </c>
      <c r="B766" s="144" t="s">
        <v>928</v>
      </c>
      <c r="C766" s="143" t="s">
        <v>570</v>
      </c>
      <c r="D766" s="141">
        <v>43</v>
      </c>
      <c r="E766" s="229">
        <v>0</v>
      </c>
      <c r="F766" s="228">
        <f>E766*D766</f>
        <v>0</v>
      </c>
    </row>
    <row r="767" spans="1:6" ht="14.25">
      <c r="A767" s="127"/>
      <c r="B767" s="144"/>
      <c r="C767" s="143"/>
      <c r="D767" s="141"/>
      <c r="E767" s="229"/>
      <c r="F767" s="228"/>
    </row>
    <row r="768" spans="1:6" ht="85.5">
      <c r="A768" s="127" t="s">
        <v>69</v>
      </c>
      <c r="B768" s="144" t="s">
        <v>929</v>
      </c>
      <c r="C768" s="143" t="s">
        <v>572</v>
      </c>
      <c r="D768" s="141">
        <v>21.6</v>
      </c>
      <c r="E768" s="229">
        <v>0</v>
      </c>
      <c r="F768" s="228">
        <f>E768*D768</f>
        <v>0</v>
      </c>
    </row>
    <row r="769" spans="1:6" ht="14.25">
      <c r="A769" s="127"/>
      <c r="B769" s="144"/>
      <c r="C769" s="143"/>
      <c r="D769" s="141"/>
      <c r="E769" s="229"/>
      <c r="F769" s="228"/>
    </row>
    <row r="770" spans="1:6" ht="85.5">
      <c r="A770" s="127" t="s">
        <v>70</v>
      </c>
      <c r="B770" s="144" t="s">
        <v>930</v>
      </c>
      <c r="C770" s="143" t="s">
        <v>572</v>
      </c>
      <c r="D770" s="141">
        <v>15</v>
      </c>
      <c r="E770" s="229">
        <v>0</v>
      </c>
      <c r="F770" s="228">
        <f>+D770*E770</f>
        <v>0</v>
      </c>
    </row>
    <row r="771" spans="1:6" ht="14.25">
      <c r="A771" s="127"/>
      <c r="B771" s="144"/>
      <c r="C771" s="143"/>
      <c r="D771" s="141"/>
      <c r="E771" s="229"/>
      <c r="F771" s="228"/>
    </row>
    <row r="772" spans="1:6" ht="42.75">
      <c r="A772" s="127" t="s">
        <v>71</v>
      </c>
      <c r="B772" s="144" t="s">
        <v>1062</v>
      </c>
      <c r="C772" s="143" t="s">
        <v>572</v>
      </c>
      <c r="D772" s="141">
        <v>54.5</v>
      </c>
      <c r="E772" s="229">
        <v>0</v>
      </c>
      <c r="F772" s="228">
        <f>+D772*E772</f>
        <v>0</v>
      </c>
    </row>
    <row r="773" spans="1:6" ht="14.25">
      <c r="A773" s="127"/>
      <c r="B773" s="144"/>
      <c r="C773" s="143"/>
      <c r="D773" s="141"/>
      <c r="E773" s="229"/>
      <c r="F773" s="228"/>
    </row>
    <row r="774" spans="1:6" ht="57">
      <c r="A774" s="127" t="s">
        <v>72</v>
      </c>
      <c r="B774" s="144" t="s">
        <v>1063</v>
      </c>
      <c r="C774" s="143" t="s">
        <v>572</v>
      </c>
      <c r="D774" s="141">
        <f>ROUND((D762+D764)*1.3-D772*1.05,1)</f>
        <v>37.7</v>
      </c>
      <c r="E774" s="229">
        <v>0</v>
      </c>
      <c r="F774" s="228">
        <f>+D774*E774</f>
        <v>0</v>
      </c>
    </row>
    <row r="775" spans="1:6" ht="14.25">
      <c r="A775" s="127"/>
      <c r="B775" s="144"/>
      <c r="C775" s="143"/>
      <c r="D775" s="141"/>
      <c r="E775" s="229"/>
      <c r="F775" s="228"/>
    </row>
    <row r="776" spans="1:6" ht="42.75">
      <c r="A776" s="127" t="s">
        <v>73</v>
      </c>
      <c r="B776" s="144" t="s">
        <v>1064</v>
      </c>
      <c r="C776" s="143" t="s">
        <v>572</v>
      </c>
      <c r="D776" s="141">
        <f>D752</f>
        <v>15</v>
      </c>
      <c r="E776" s="229">
        <v>0</v>
      </c>
      <c r="F776" s="228">
        <f>+D776*E776</f>
        <v>0</v>
      </c>
    </row>
    <row r="777" spans="1:6" ht="14.25">
      <c r="A777" s="127"/>
      <c r="B777" s="144"/>
      <c r="C777" s="143"/>
      <c r="D777" s="141"/>
      <c r="E777" s="229"/>
      <c r="F777" s="228"/>
    </row>
    <row r="778" spans="1:6" ht="75.75">
      <c r="A778" s="127" t="s">
        <v>74</v>
      </c>
      <c r="B778" s="144" t="s">
        <v>1070</v>
      </c>
      <c r="C778" s="143" t="s">
        <v>570</v>
      </c>
      <c r="D778" s="141">
        <v>74</v>
      </c>
      <c r="E778" s="229">
        <v>0</v>
      </c>
      <c r="F778" s="228">
        <f>+D778*E778</f>
        <v>0</v>
      </c>
    </row>
    <row r="779" spans="1:6" ht="14.25">
      <c r="A779" s="127"/>
      <c r="B779" s="144"/>
      <c r="C779" s="143"/>
      <c r="D779" s="141"/>
      <c r="E779" s="229"/>
      <c r="F779" s="228"/>
    </row>
    <row r="780" spans="1:6" ht="15">
      <c r="A780" s="127"/>
      <c r="B780" s="154" t="s">
        <v>932</v>
      </c>
      <c r="C780" s="143"/>
      <c r="D780" s="141"/>
      <c r="E780" s="228"/>
      <c r="F780" s="232">
        <f>SUM(F752:F779)</f>
        <v>0</v>
      </c>
    </row>
    <row r="781" spans="1:6" ht="14.25">
      <c r="A781" s="127"/>
      <c r="B781" s="144"/>
      <c r="C781" s="143"/>
      <c r="D781" s="141"/>
      <c r="E781" s="228"/>
      <c r="F781" s="228"/>
    </row>
    <row r="782" spans="1:6" ht="15">
      <c r="A782" s="126" t="s">
        <v>878</v>
      </c>
      <c r="B782" s="154" t="s">
        <v>915</v>
      </c>
      <c r="C782" s="143"/>
      <c r="D782" s="141"/>
      <c r="E782" s="228"/>
      <c r="F782" s="228"/>
    </row>
    <row r="783" spans="1:6" ht="15">
      <c r="A783" s="126"/>
      <c r="B783" s="154"/>
      <c r="C783" s="143"/>
      <c r="D783" s="141"/>
      <c r="E783" s="228"/>
      <c r="F783" s="228"/>
    </row>
    <row r="784" spans="1:6" ht="99.75">
      <c r="A784" s="127" t="s">
        <v>889</v>
      </c>
      <c r="B784" s="144" t="s">
        <v>949</v>
      </c>
      <c r="C784" s="143" t="s">
        <v>1130</v>
      </c>
      <c r="D784" s="141">
        <f>D740</f>
        <v>53.5</v>
      </c>
      <c r="E784" s="229">
        <v>0</v>
      </c>
      <c r="F784" s="228">
        <f>+D784*E784</f>
        <v>0</v>
      </c>
    </row>
    <row r="785" spans="1:6" ht="14.25">
      <c r="A785" s="127"/>
      <c r="B785" s="144"/>
      <c r="C785" s="143"/>
      <c r="D785" s="141"/>
      <c r="E785" s="229"/>
      <c r="F785" s="228"/>
    </row>
    <row r="786" spans="1:6" ht="114">
      <c r="A786" s="127" t="s">
        <v>890</v>
      </c>
      <c r="B786" s="129" t="s">
        <v>46</v>
      </c>
      <c r="C786" s="143"/>
      <c r="D786" s="141"/>
      <c r="E786" s="229"/>
      <c r="F786" s="228"/>
    </row>
    <row r="787" spans="1:6" ht="14.25">
      <c r="A787" s="127"/>
      <c r="B787" s="144" t="s">
        <v>936</v>
      </c>
      <c r="C787" s="143" t="s">
        <v>224</v>
      </c>
      <c r="D787" s="141">
        <v>2</v>
      </c>
      <c r="E787" s="229">
        <v>0</v>
      </c>
      <c r="F787" s="228">
        <f>+D787*E787</f>
        <v>0</v>
      </c>
    </row>
    <row r="788" spans="1:6" ht="14.25">
      <c r="A788" s="127"/>
      <c r="B788" s="144"/>
      <c r="C788" s="143"/>
      <c r="D788" s="141"/>
      <c r="E788" s="229"/>
      <c r="F788" s="228"/>
    </row>
    <row r="789" spans="1:6" ht="142.5">
      <c r="A789" s="127" t="s">
        <v>890</v>
      </c>
      <c r="B789" s="129" t="s">
        <v>47</v>
      </c>
      <c r="C789" s="143" t="s">
        <v>224</v>
      </c>
      <c r="D789" s="141">
        <f>D787</f>
        <v>2</v>
      </c>
      <c r="E789" s="229">
        <v>0</v>
      </c>
      <c r="F789" s="228">
        <f>+D789*E789</f>
        <v>0</v>
      </c>
    </row>
    <row r="790" spans="1:6" ht="14.25">
      <c r="A790" s="127"/>
      <c r="B790" s="144"/>
      <c r="C790" s="143"/>
      <c r="D790" s="141"/>
      <c r="E790" s="229"/>
      <c r="F790" s="228"/>
    </row>
    <row r="791" spans="1:6" ht="30">
      <c r="A791" s="127"/>
      <c r="B791" s="154" t="s">
        <v>940</v>
      </c>
      <c r="C791" s="143"/>
      <c r="D791" s="141"/>
      <c r="E791" s="228"/>
      <c r="F791" s="232">
        <f>SUM(F784:F790)</f>
        <v>0</v>
      </c>
    </row>
    <row r="792" spans="1:6" ht="15">
      <c r="A792" s="127"/>
      <c r="B792" s="154"/>
      <c r="C792" s="143"/>
      <c r="D792" s="141"/>
      <c r="E792" s="228"/>
      <c r="F792" s="232"/>
    </row>
    <row r="793" spans="1:6" ht="15">
      <c r="A793" s="126" t="s">
        <v>879</v>
      </c>
      <c r="B793" s="154" t="s">
        <v>861</v>
      </c>
      <c r="C793" s="143"/>
      <c r="D793" s="141"/>
      <c r="E793" s="228"/>
      <c r="F793" s="228"/>
    </row>
    <row r="794" spans="1:6" ht="15">
      <c r="A794" s="126"/>
      <c r="B794" s="154"/>
      <c r="C794" s="143"/>
      <c r="D794" s="141"/>
      <c r="E794" s="228"/>
      <c r="F794" s="228"/>
    </row>
    <row r="795" spans="1:6" ht="42.75">
      <c r="A795" s="127" t="s">
        <v>897</v>
      </c>
      <c r="B795" s="144" t="s">
        <v>942</v>
      </c>
      <c r="C795" s="143" t="s">
        <v>1130</v>
      </c>
      <c r="D795" s="141">
        <f>D740</f>
        <v>53.5</v>
      </c>
      <c r="E795" s="229">
        <v>0</v>
      </c>
      <c r="F795" s="228">
        <f>+D795*E795</f>
        <v>0</v>
      </c>
    </row>
    <row r="796" spans="1:6" ht="14.25">
      <c r="A796" s="127"/>
      <c r="B796" s="144"/>
      <c r="C796" s="143"/>
      <c r="D796" s="141"/>
      <c r="E796" s="229"/>
      <c r="F796" s="228"/>
    </row>
    <row r="797" spans="1:6" ht="14.25">
      <c r="A797" s="127" t="s">
        <v>898</v>
      </c>
      <c r="B797" s="144" t="s">
        <v>943</v>
      </c>
      <c r="C797" s="143" t="s">
        <v>1130</v>
      </c>
      <c r="D797" s="141">
        <f>D795</f>
        <v>53.5</v>
      </c>
      <c r="E797" s="229">
        <v>0</v>
      </c>
      <c r="F797" s="228">
        <f>+D797*E797</f>
        <v>0</v>
      </c>
    </row>
    <row r="798" spans="1:6" ht="14.25">
      <c r="A798" s="127"/>
      <c r="B798" s="144"/>
      <c r="C798" s="143"/>
      <c r="D798" s="141"/>
      <c r="E798" s="229"/>
      <c r="F798" s="228"/>
    </row>
    <row r="799" spans="1:6" ht="14.25">
      <c r="A799" s="127" t="s">
        <v>899</v>
      </c>
      <c r="B799" s="144" t="s">
        <v>944</v>
      </c>
      <c r="C799" s="143" t="s">
        <v>1130</v>
      </c>
      <c r="D799" s="141">
        <f>D797</f>
        <v>53.5</v>
      </c>
      <c r="E799" s="229">
        <v>0</v>
      </c>
      <c r="F799" s="228">
        <f>+D799*E799</f>
        <v>0</v>
      </c>
    </row>
    <row r="800" spans="1:6" ht="14.25">
      <c r="A800" s="127"/>
      <c r="B800" s="144"/>
      <c r="C800" s="143"/>
      <c r="D800" s="141"/>
      <c r="E800" s="228"/>
      <c r="F800" s="228"/>
    </row>
    <row r="801" spans="1:6" ht="14.25">
      <c r="A801" s="127" t="s">
        <v>75</v>
      </c>
      <c r="B801" s="144" t="s">
        <v>945</v>
      </c>
      <c r="C801" s="143" t="s">
        <v>225</v>
      </c>
      <c r="D801" s="141">
        <v>1</v>
      </c>
      <c r="E801" s="229">
        <v>0</v>
      </c>
      <c r="F801" s="228">
        <f>+D801*E801</f>
        <v>0</v>
      </c>
    </row>
    <row r="802" spans="1:6" ht="14.25">
      <c r="A802" s="127"/>
      <c r="B802" s="144"/>
      <c r="C802" s="143"/>
      <c r="D802" s="141"/>
      <c r="E802" s="229"/>
      <c r="F802" s="228"/>
    </row>
    <row r="803" spans="1:6" ht="15">
      <c r="A803" s="127"/>
      <c r="B803" s="154" t="s">
        <v>946</v>
      </c>
      <c r="C803" s="143"/>
      <c r="D803" s="141"/>
      <c r="E803" s="228"/>
      <c r="F803" s="232">
        <f>SUM(F795:F801)</f>
        <v>0</v>
      </c>
    </row>
    <row r="804" ht="12.75">
      <c r="B804" s="152"/>
    </row>
    <row r="805" spans="1:2" ht="15.75">
      <c r="A805" s="107">
        <v>13</v>
      </c>
      <c r="B805" s="103" t="s">
        <v>59</v>
      </c>
    </row>
    <row r="806" ht="12.75">
      <c r="B806" s="152"/>
    </row>
    <row r="807" spans="1:6" ht="15">
      <c r="A807" s="126" t="s">
        <v>76</v>
      </c>
      <c r="B807" s="154" t="s">
        <v>913</v>
      </c>
      <c r="C807" s="147"/>
      <c r="D807" s="147"/>
      <c r="E807" s="227"/>
      <c r="F807" s="232">
        <f>+F824</f>
        <v>0</v>
      </c>
    </row>
    <row r="808" spans="1:6" ht="15">
      <c r="A808" s="126" t="s">
        <v>77</v>
      </c>
      <c r="B808" s="154" t="s">
        <v>914</v>
      </c>
      <c r="C808" s="147"/>
      <c r="D808" s="147"/>
      <c r="E808" s="227"/>
      <c r="F808" s="232">
        <f>+F840</f>
        <v>0</v>
      </c>
    </row>
    <row r="809" spans="1:6" ht="15">
      <c r="A809" s="126" t="s">
        <v>78</v>
      </c>
      <c r="B809" s="154" t="s">
        <v>915</v>
      </c>
      <c r="C809" s="147"/>
      <c r="D809" s="147"/>
      <c r="E809" s="227"/>
      <c r="F809" s="232">
        <f>+F853</f>
        <v>0</v>
      </c>
    </row>
    <row r="810" spans="1:6" ht="15">
      <c r="A810" s="126" t="s">
        <v>79</v>
      </c>
      <c r="B810" s="154" t="s">
        <v>861</v>
      </c>
      <c r="C810" s="147"/>
      <c r="D810" s="147"/>
      <c r="E810" s="227"/>
      <c r="F810" s="232">
        <f>+F865</f>
        <v>0</v>
      </c>
    </row>
    <row r="811" spans="1:6" ht="15">
      <c r="A811" s="126"/>
      <c r="B811" s="154" t="s">
        <v>1071</v>
      </c>
      <c r="C811" s="147"/>
      <c r="D811" s="147"/>
      <c r="E811" s="227"/>
      <c r="F811" s="232">
        <f>SUM(F807:F810)</f>
        <v>0</v>
      </c>
    </row>
    <row r="812" spans="1:6" ht="14.25">
      <c r="A812" s="127"/>
      <c r="B812" s="144"/>
      <c r="C812" s="143"/>
      <c r="D812" s="143"/>
      <c r="E812" s="230"/>
      <c r="F812" s="228"/>
    </row>
    <row r="813" spans="1:6" ht="14.25">
      <c r="A813" s="127"/>
      <c r="B813" s="144"/>
      <c r="C813" s="143"/>
      <c r="D813" s="143"/>
      <c r="E813" s="230"/>
      <c r="F813" s="228"/>
    </row>
    <row r="814" spans="1:6" ht="15">
      <c r="A814" s="126" t="s">
        <v>76</v>
      </c>
      <c r="B814" s="154" t="s">
        <v>1225</v>
      </c>
      <c r="C814" s="143"/>
      <c r="D814" s="141"/>
      <c r="E814" s="228"/>
      <c r="F814" s="228"/>
    </row>
    <row r="815" spans="1:6" ht="14.25">
      <c r="A815" s="127"/>
      <c r="B815" s="144"/>
      <c r="C815" s="143"/>
      <c r="D815" s="141"/>
      <c r="E815" s="228"/>
      <c r="F815" s="228"/>
    </row>
    <row r="816" spans="1:6" ht="28.5">
      <c r="A816" s="127" t="s">
        <v>80</v>
      </c>
      <c r="B816" s="144" t="s">
        <v>916</v>
      </c>
      <c r="C816" s="143" t="s">
        <v>1130</v>
      </c>
      <c r="D816" s="141">
        <v>85.99</v>
      </c>
      <c r="E816" s="229">
        <v>0</v>
      </c>
      <c r="F816" s="228">
        <f>+D816*E816</f>
        <v>0</v>
      </c>
    </row>
    <row r="817" spans="1:6" ht="14.25">
      <c r="A817" s="127"/>
      <c r="B817" s="153"/>
      <c r="C817" s="143"/>
      <c r="D817" s="141"/>
      <c r="E817" s="229"/>
      <c r="F817" s="228"/>
    </row>
    <row r="818" spans="1:6" ht="42.75">
      <c r="A818" s="127" t="s">
        <v>81</v>
      </c>
      <c r="B818" s="144" t="s">
        <v>917</v>
      </c>
      <c r="C818" s="143" t="s">
        <v>224</v>
      </c>
      <c r="D818" s="141">
        <v>7</v>
      </c>
      <c r="E818" s="229">
        <v>0</v>
      </c>
      <c r="F818" s="228">
        <f>+D818*E818</f>
        <v>0</v>
      </c>
    </row>
    <row r="819" spans="1:6" ht="14.25">
      <c r="A819" s="127"/>
      <c r="B819" s="144"/>
      <c r="C819" s="143"/>
      <c r="D819" s="141"/>
      <c r="E819" s="229"/>
      <c r="F819" s="228"/>
    </row>
    <row r="820" spans="1:6" ht="199.5">
      <c r="A820" s="127" t="s">
        <v>82</v>
      </c>
      <c r="B820" s="129" t="s">
        <v>919</v>
      </c>
      <c r="C820" s="143" t="s">
        <v>225</v>
      </c>
      <c r="D820" s="141">
        <v>1</v>
      </c>
      <c r="E820" s="229">
        <v>0</v>
      </c>
      <c r="F820" s="228">
        <f>+D820*E820</f>
        <v>0</v>
      </c>
    </row>
    <row r="821" spans="1:6" ht="14.25">
      <c r="A821" s="127"/>
      <c r="B821" s="129"/>
      <c r="C821" s="143"/>
      <c r="D821" s="141"/>
      <c r="E821" s="229"/>
      <c r="F821" s="228"/>
    </row>
    <row r="822" spans="1:6" ht="57">
      <c r="A822" s="127" t="s">
        <v>83</v>
      </c>
      <c r="B822" s="129" t="s">
        <v>920</v>
      </c>
      <c r="C822" s="143" t="s">
        <v>225</v>
      </c>
      <c r="D822" s="141">
        <v>0.04</v>
      </c>
      <c r="E822" s="229">
        <v>0</v>
      </c>
      <c r="F822" s="228">
        <f>+D822*E822</f>
        <v>0</v>
      </c>
    </row>
    <row r="823" spans="1:6" ht="14.25">
      <c r="A823" s="127"/>
      <c r="B823" s="144"/>
      <c r="C823" s="143"/>
      <c r="D823" s="141"/>
      <c r="E823" s="229"/>
      <c r="F823" s="228"/>
    </row>
    <row r="824" spans="1:6" ht="15">
      <c r="A824" s="127"/>
      <c r="B824" s="154" t="s">
        <v>921</v>
      </c>
      <c r="C824" s="143"/>
      <c r="D824" s="141"/>
      <c r="E824" s="228"/>
      <c r="F824" s="232">
        <f>SUM(F816:F823)</f>
        <v>0</v>
      </c>
    </row>
    <row r="825" spans="1:6" ht="15">
      <c r="A825" s="127"/>
      <c r="B825" s="154"/>
      <c r="C825" s="143"/>
      <c r="D825" s="141"/>
      <c r="E825" s="228"/>
      <c r="F825" s="232"/>
    </row>
    <row r="826" spans="1:6" ht="15">
      <c r="A826" s="126" t="s">
        <v>77</v>
      </c>
      <c r="B826" s="154" t="s">
        <v>1245</v>
      </c>
      <c r="C826" s="143"/>
      <c r="D826" s="141"/>
      <c r="E826" s="228"/>
      <c r="F826" s="228"/>
    </row>
    <row r="827" spans="1:6" ht="15">
      <c r="A827" s="126"/>
      <c r="B827" s="154"/>
      <c r="C827" s="143"/>
      <c r="D827" s="141"/>
      <c r="E827" s="228"/>
      <c r="F827" s="228"/>
    </row>
    <row r="828" spans="1:6" ht="99.75">
      <c r="A828" s="127" t="s">
        <v>84</v>
      </c>
      <c r="B828" s="144" t="s">
        <v>1073</v>
      </c>
      <c r="C828" s="143"/>
      <c r="D828" s="141"/>
      <c r="E828" s="229"/>
      <c r="F828" s="228"/>
    </row>
    <row r="829" spans="1:6" ht="57">
      <c r="A829" s="127"/>
      <c r="B829" s="144" t="s">
        <v>925</v>
      </c>
      <c r="C829" s="143"/>
      <c r="D829" s="141"/>
      <c r="E829" s="229"/>
      <c r="F829" s="228"/>
    </row>
    <row r="830" spans="1:6" ht="16.5">
      <c r="A830" s="127"/>
      <c r="B830" s="144" t="s">
        <v>49</v>
      </c>
      <c r="C830" s="143" t="s">
        <v>572</v>
      </c>
      <c r="D830" s="141">
        <v>174.7</v>
      </c>
      <c r="E830" s="229">
        <v>0</v>
      </c>
      <c r="F830" s="228">
        <f>E830*D830</f>
        <v>0</v>
      </c>
    </row>
    <row r="831" spans="1:6" ht="14.25">
      <c r="A831" s="127"/>
      <c r="B831" s="144"/>
      <c r="C831" s="143"/>
      <c r="D831" s="141"/>
      <c r="E831" s="229"/>
      <c r="F831" s="228"/>
    </row>
    <row r="832" spans="1:6" ht="16.5">
      <c r="A832" s="127"/>
      <c r="B832" s="144" t="s">
        <v>53</v>
      </c>
      <c r="C832" s="143" t="s">
        <v>572</v>
      </c>
      <c r="D832" s="141">
        <v>324.3</v>
      </c>
      <c r="E832" s="229">
        <v>0</v>
      </c>
      <c r="F832" s="228">
        <f>E832*D832</f>
        <v>0</v>
      </c>
    </row>
    <row r="833" spans="1:6" ht="14.25">
      <c r="A833" s="127"/>
      <c r="B833" s="144"/>
      <c r="C833" s="143"/>
      <c r="D833" s="141"/>
      <c r="E833" s="229"/>
      <c r="F833" s="228"/>
    </row>
    <row r="834" spans="1:6" ht="28.5">
      <c r="A834" s="127" t="s">
        <v>85</v>
      </c>
      <c r="B834" s="144" t="s">
        <v>928</v>
      </c>
      <c r="C834" s="143" t="s">
        <v>570</v>
      </c>
      <c r="D834" s="141">
        <v>68.8</v>
      </c>
      <c r="E834" s="229">
        <v>0</v>
      </c>
      <c r="F834" s="228">
        <f>E834*D834</f>
        <v>0</v>
      </c>
    </row>
    <row r="835" spans="1:6" ht="14.25">
      <c r="A835" s="127"/>
      <c r="B835" s="144"/>
      <c r="C835" s="143"/>
      <c r="D835" s="141"/>
      <c r="E835" s="229"/>
      <c r="F835" s="228"/>
    </row>
    <row r="836" spans="1:6" ht="85.5">
      <c r="A836" s="127" t="s">
        <v>86</v>
      </c>
      <c r="B836" s="144" t="s">
        <v>929</v>
      </c>
      <c r="C836" s="143" t="s">
        <v>572</v>
      </c>
      <c r="D836" s="141">
        <v>34.7</v>
      </c>
      <c r="E836" s="229">
        <v>0</v>
      </c>
      <c r="F836" s="228">
        <f>E836*D836</f>
        <v>0</v>
      </c>
    </row>
    <row r="837" spans="1:6" ht="14.25">
      <c r="A837" s="127"/>
      <c r="B837" s="144"/>
      <c r="C837" s="143"/>
      <c r="D837" s="141"/>
      <c r="E837" s="229"/>
      <c r="F837" s="228"/>
    </row>
    <row r="838" spans="1:6" ht="85.5">
      <c r="A838" s="127" t="s">
        <v>87</v>
      </c>
      <c r="B838" s="144" t="s">
        <v>930</v>
      </c>
      <c r="C838" s="143" t="s">
        <v>572</v>
      </c>
      <c r="D838" s="141">
        <v>95</v>
      </c>
      <c r="E838" s="229">
        <v>0</v>
      </c>
      <c r="F838" s="228">
        <f>+D838*E838</f>
        <v>0</v>
      </c>
    </row>
    <row r="839" spans="1:6" ht="14.25">
      <c r="A839" s="127"/>
      <c r="B839" s="148"/>
      <c r="C839" s="143"/>
      <c r="D839" s="141"/>
      <c r="E839" s="229"/>
      <c r="F839" s="228"/>
    </row>
    <row r="840" spans="1:6" ht="15">
      <c r="A840" s="127"/>
      <c r="B840" s="154" t="s">
        <v>932</v>
      </c>
      <c r="C840" s="143"/>
      <c r="D840" s="141"/>
      <c r="E840" s="228"/>
      <c r="F840" s="232">
        <f>SUM(F828:F839)</f>
        <v>0</v>
      </c>
    </row>
    <row r="841" spans="1:6" ht="14.25">
      <c r="A841" s="127"/>
      <c r="B841" s="144"/>
      <c r="C841" s="143"/>
      <c r="D841" s="141"/>
      <c r="E841" s="228"/>
      <c r="F841" s="228"/>
    </row>
    <row r="842" spans="1:6" ht="15">
      <c r="A842" s="126" t="s">
        <v>78</v>
      </c>
      <c r="B842" s="154" t="s">
        <v>915</v>
      </c>
      <c r="C842" s="143"/>
      <c r="D842" s="141"/>
      <c r="E842" s="228"/>
      <c r="F842" s="228"/>
    </row>
    <row r="843" spans="1:6" ht="15">
      <c r="A843" s="126"/>
      <c r="B843" s="154"/>
      <c r="C843" s="143"/>
      <c r="D843" s="141"/>
      <c r="E843" s="228"/>
      <c r="F843" s="228"/>
    </row>
    <row r="844" spans="1:6" ht="99.75">
      <c r="A844" s="127" t="s">
        <v>88</v>
      </c>
      <c r="B844" s="144" t="s">
        <v>949</v>
      </c>
      <c r="C844" s="143" t="s">
        <v>1130</v>
      </c>
      <c r="D844" s="141">
        <f>D816</f>
        <v>85.99</v>
      </c>
      <c r="E844" s="229">
        <v>0</v>
      </c>
      <c r="F844" s="228">
        <f>+D844*E844</f>
        <v>0</v>
      </c>
    </row>
    <row r="845" spans="1:6" ht="14.25">
      <c r="A845" s="127"/>
      <c r="B845" s="144"/>
      <c r="C845" s="143"/>
      <c r="D845" s="141"/>
      <c r="E845" s="229"/>
      <c r="F845" s="228"/>
    </row>
    <row r="846" spans="1:6" ht="114">
      <c r="A846" s="127" t="s">
        <v>89</v>
      </c>
      <c r="B846" s="129" t="s">
        <v>46</v>
      </c>
      <c r="C846" s="143"/>
      <c r="D846" s="141"/>
      <c r="E846" s="229"/>
      <c r="F846" s="228"/>
    </row>
    <row r="847" spans="1:6" ht="14.25">
      <c r="A847" s="127"/>
      <c r="B847" s="144" t="s">
        <v>936</v>
      </c>
      <c r="C847" s="143" t="s">
        <v>224</v>
      </c>
      <c r="D847" s="141">
        <v>3</v>
      </c>
      <c r="E847" s="229">
        <v>0</v>
      </c>
      <c r="F847" s="228">
        <f>+D847*E847</f>
        <v>0</v>
      </c>
    </row>
    <row r="848" spans="1:6" ht="14.25">
      <c r="A848" s="127"/>
      <c r="B848" s="144"/>
      <c r="C848" s="143"/>
      <c r="D848" s="141"/>
      <c r="E848" s="229"/>
      <c r="F848" s="228"/>
    </row>
    <row r="849" spans="1:6" ht="142.5">
      <c r="A849" s="127" t="s">
        <v>90</v>
      </c>
      <c r="B849" s="129" t="s">
        <v>47</v>
      </c>
      <c r="C849" s="143" t="s">
        <v>224</v>
      </c>
      <c r="D849" s="141">
        <f>D847</f>
        <v>3</v>
      </c>
      <c r="E849" s="229">
        <v>0</v>
      </c>
      <c r="F849" s="228">
        <f>+D849*E849</f>
        <v>0</v>
      </c>
    </row>
    <row r="850" spans="1:6" ht="14.25">
      <c r="A850" s="127"/>
      <c r="B850" s="144"/>
      <c r="C850" s="143"/>
      <c r="D850" s="141"/>
      <c r="E850" s="229"/>
      <c r="F850" s="228"/>
    </row>
    <row r="851" spans="1:6" ht="42.75">
      <c r="A851" s="127" t="s">
        <v>91</v>
      </c>
      <c r="B851" s="144" t="s">
        <v>48</v>
      </c>
      <c r="C851" s="143" t="s">
        <v>224</v>
      </c>
      <c r="D851" s="141">
        <v>1</v>
      </c>
      <c r="E851" s="229">
        <v>0</v>
      </c>
      <c r="F851" s="228">
        <f>+D851*E851</f>
        <v>0</v>
      </c>
    </row>
    <row r="852" spans="1:6" ht="14.25">
      <c r="A852" s="127"/>
      <c r="B852" s="144"/>
      <c r="C852" s="143"/>
      <c r="D852" s="141"/>
      <c r="E852" s="229"/>
      <c r="F852" s="228"/>
    </row>
    <row r="853" spans="1:6" ht="30">
      <c r="A853" s="127"/>
      <c r="B853" s="154" t="s">
        <v>940</v>
      </c>
      <c r="C853" s="143"/>
      <c r="D853" s="141"/>
      <c r="E853" s="228"/>
      <c r="F853" s="232">
        <f>SUM(F844:F852)</f>
        <v>0</v>
      </c>
    </row>
    <row r="854" spans="1:6" ht="15">
      <c r="A854" s="127"/>
      <c r="B854" s="154"/>
      <c r="C854" s="143"/>
      <c r="D854" s="141"/>
      <c r="E854" s="228"/>
      <c r="F854" s="232"/>
    </row>
    <row r="855" spans="1:6" ht="15">
      <c r="A855" s="126" t="s">
        <v>79</v>
      </c>
      <c r="B855" s="154" t="s">
        <v>861</v>
      </c>
      <c r="C855" s="143"/>
      <c r="D855" s="141"/>
      <c r="E855" s="228"/>
      <c r="F855" s="228"/>
    </row>
    <row r="856" spans="1:6" ht="15">
      <c r="A856" s="126"/>
      <c r="B856" s="154"/>
      <c r="C856" s="143"/>
      <c r="D856" s="141"/>
      <c r="E856" s="228"/>
      <c r="F856" s="228"/>
    </row>
    <row r="857" spans="1:6" ht="42.75">
      <c r="A857" s="127" t="s">
        <v>93</v>
      </c>
      <c r="B857" s="144" t="s">
        <v>942</v>
      </c>
      <c r="C857" s="143" t="s">
        <v>1130</v>
      </c>
      <c r="D857" s="141">
        <f>D816</f>
        <v>85.99</v>
      </c>
      <c r="E857" s="229">
        <v>0</v>
      </c>
      <c r="F857" s="228">
        <f>+D857*E857</f>
        <v>0</v>
      </c>
    </row>
    <row r="858" spans="1:6" ht="14.25">
      <c r="A858" s="127"/>
      <c r="B858" s="144"/>
      <c r="C858" s="143"/>
      <c r="D858" s="141"/>
      <c r="E858" s="229"/>
      <c r="F858" s="228"/>
    </row>
    <row r="859" spans="1:6" ht="14.25">
      <c r="A859" s="127" t="s">
        <v>92</v>
      </c>
      <c r="B859" s="144" t="s">
        <v>943</v>
      </c>
      <c r="C859" s="143" t="s">
        <v>1130</v>
      </c>
      <c r="D859" s="141">
        <f>D857</f>
        <v>85.99</v>
      </c>
      <c r="E859" s="229">
        <v>0</v>
      </c>
      <c r="F859" s="228">
        <f>+D859*E859</f>
        <v>0</v>
      </c>
    </row>
    <row r="860" spans="1:6" ht="14.25">
      <c r="A860" s="127"/>
      <c r="B860" s="144"/>
      <c r="C860" s="143"/>
      <c r="D860" s="141"/>
      <c r="E860" s="229"/>
      <c r="F860" s="228"/>
    </row>
    <row r="861" spans="1:6" ht="14.25">
      <c r="A861" s="127" t="s">
        <v>94</v>
      </c>
      <c r="B861" s="144" t="s">
        <v>944</v>
      </c>
      <c r="C861" s="143" t="s">
        <v>1130</v>
      </c>
      <c r="D861" s="141">
        <f>D859</f>
        <v>85.99</v>
      </c>
      <c r="E861" s="229">
        <v>0</v>
      </c>
      <c r="F861" s="228">
        <f>+D861*E861</f>
        <v>0</v>
      </c>
    </row>
    <row r="862" spans="1:6" ht="14.25">
      <c r="A862" s="127"/>
      <c r="B862" s="144"/>
      <c r="C862" s="143"/>
      <c r="D862" s="141"/>
      <c r="E862" s="228"/>
      <c r="F862" s="228"/>
    </row>
    <row r="863" spans="1:6" ht="14.25">
      <c r="A863" s="127" t="s">
        <v>95</v>
      </c>
      <c r="B863" s="144" t="s">
        <v>945</v>
      </c>
      <c r="C863" s="143" t="s">
        <v>225</v>
      </c>
      <c r="D863" s="141">
        <v>1</v>
      </c>
      <c r="E863" s="229">
        <v>0</v>
      </c>
      <c r="F863" s="228">
        <f>+D863*E863</f>
        <v>0</v>
      </c>
    </row>
    <row r="864" spans="1:6" ht="14.25">
      <c r="A864" s="127"/>
      <c r="B864" s="144"/>
      <c r="C864" s="143"/>
      <c r="D864" s="141"/>
      <c r="E864" s="229"/>
      <c r="F864" s="228"/>
    </row>
    <row r="865" spans="1:6" ht="15">
      <c r="A865" s="127"/>
      <c r="B865" s="154" t="s">
        <v>946</v>
      </c>
      <c r="C865" s="143"/>
      <c r="D865" s="141"/>
      <c r="E865" s="228"/>
      <c r="F865" s="232">
        <f>SUM(F857:F863)</f>
        <v>0</v>
      </c>
    </row>
    <row r="866" ht="12.75">
      <c r="B866" s="152"/>
    </row>
    <row r="867" ht="12.75">
      <c r="B867" s="152"/>
    </row>
    <row r="868" ht="12.75">
      <c r="B868" s="152"/>
    </row>
    <row r="869" ht="12.75">
      <c r="B869" s="152"/>
    </row>
    <row r="870" spans="1:2" ht="15.75">
      <c r="A870" s="107">
        <v>14</v>
      </c>
      <c r="B870" s="103" t="s">
        <v>60</v>
      </c>
    </row>
    <row r="871" ht="12.75">
      <c r="B871" s="152"/>
    </row>
    <row r="872" spans="1:6" ht="15">
      <c r="A872" s="126" t="s">
        <v>96</v>
      </c>
      <c r="B872" s="154" t="s">
        <v>913</v>
      </c>
      <c r="C872" s="147"/>
      <c r="D872" s="147"/>
      <c r="E872" s="227"/>
      <c r="F872" s="232">
        <f>+F889</f>
        <v>0</v>
      </c>
    </row>
    <row r="873" spans="1:6" ht="15">
      <c r="A873" s="126" t="s">
        <v>97</v>
      </c>
      <c r="B873" s="154" t="s">
        <v>1226</v>
      </c>
      <c r="C873" s="147"/>
      <c r="D873" s="147"/>
      <c r="E873" s="227"/>
      <c r="F873" s="232">
        <f>F897</f>
        <v>0</v>
      </c>
    </row>
    <row r="874" spans="1:6" ht="15">
      <c r="A874" s="126" t="s">
        <v>98</v>
      </c>
      <c r="B874" s="154" t="s">
        <v>914</v>
      </c>
      <c r="C874" s="147"/>
      <c r="D874" s="147"/>
      <c r="E874" s="227"/>
      <c r="F874" s="232">
        <f>+F915</f>
        <v>0</v>
      </c>
    </row>
    <row r="875" spans="1:6" ht="15.75" customHeight="1">
      <c r="A875" s="126" t="s">
        <v>99</v>
      </c>
      <c r="B875" s="154" t="s">
        <v>915</v>
      </c>
      <c r="C875" s="147"/>
      <c r="D875" s="147"/>
      <c r="E875" s="227"/>
      <c r="F875" s="232">
        <f>+F925</f>
        <v>0</v>
      </c>
    </row>
    <row r="876" spans="1:6" ht="15">
      <c r="A876" s="126" t="s">
        <v>100</v>
      </c>
      <c r="B876" s="154" t="s">
        <v>861</v>
      </c>
      <c r="C876" s="147"/>
      <c r="D876" s="147"/>
      <c r="E876" s="227"/>
      <c r="F876" s="232">
        <f>+F945</f>
        <v>0</v>
      </c>
    </row>
    <row r="877" spans="1:6" ht="15">
      <c r="A877" s="126"/>
      <c r="B877" s="154" t="s">
        <v>1071</v>
      </c>
      <c r="C877" s="147"/>
      <c r="D877" s="147"/>
      <c r="E877" s="227"/>
      <c r="F877" s="232">
        <f>SUM(F872:F876)</f>
        <v>0</v>
      </c>
    </row>
    <row r="878" spans="1:6" ht="14.25">
      <c r="A878" s="127"/>
      <c r="B878" s="144"/>
      <c r="C878" s="143"/>
      <c r="D878" s="143"/>
      <c r="E878" s="230"/>
      <c r="F878" s="228"/>
    </row>
    <row r="879" spans="1:6" ht="15">
      <c r="A879" s="126" t="s">
        <v>96</v>
      </c>
      <c r="B879" s="154" t="s">
        <v>1225</v>
      </c>
      <c r="C879" s="143"/>
      <c r="D879" s="141"/>
      <c r="E879" s="228"/>
      <c r="F879" s="228"/>
    </row>
    <row r="880" spans="1:6" ht="14.25">
      <c r="A880" s="127"/>
      <c r="B880" s="144"/>
      <c r="C880" s="143"/>
      <c r="D880" s="141"/>
      <c r="E880" s="228"/>
      <c r="F880" s="228"/>
    </row>
    <row r="881" spans="1:6" ht="28.5">
      <c r="A881" s="127" t="s">
        <v>101</v>
      </c>
      <c r="B881" s="144" t="s">
        <v>916</v>
      </c>
      <c r="C881" s="143" t="s">
        <v>1130</v>
      </c>
      <c r="D881" s="141">
        <v>34.3</v>
      </c>
      <c r="E881" s="229">
        <v>0</v>
      </c>
      <c r="F881" s="228">
        <f>+D881*E881</f>
        <v>0</v>
      </c>
    </row>
    <row r="882" spans="1:6" ht="14.25">
      <c r="A882" s="127"/>
      <c r="B882" s="153"/>
      <c r="C882" s="143"/>
      <c r="D882" s="141"/>
      <c r="E882" s="229"/>
      <c r="F882" s="228"/>
    </row>
    <row r="883" spans="1:6" ht="42.75">
      <c r="A883" s="127" t="s">
        <v>102</v>
      </c>
      <c r="B883" s="144" t="s">
        <v>917</v>
      </c>
      <c r="C883" s="143" t="s">
        <v>224</v>
      </c>
      <c r="D883" s="141">
        <v>5</v>
      </c>
      <c r="E883" s="229">
        <v>0</v>
      </c>
      <c r="F883" s="228">
        <f>+D883*E883</f>
        <v>0</v>
      </c>
    </row>
    <row r="884" spans="1:6" ht="14.25">
      <c r="A884" s="127"/>
      <c r="B884" s="144"/>
      <c r="C884" s="143"/>
      <c r="D884" s="141"/>
      <c r="E884" s="229"/>
      <c r="F884" s="228"/>
    </row>
    <row r="885" spans="1:6" ht="199.5">
      <c r="A885" s="127" t="s">
        <v>103</v>
      </c>
      <c r="B885" s="129" t="s">
        <v>919</v>
      </c>
      <c r="C885" s="143" t="s">
        <v>225</v>
      </c>
      <c r="D885" s="141">
        <v>1</v>
      </c>
      <c r="E885" s="229">
        <v>0</v>
      </c>
      <c r="F885" s="228">
        <f>+D885*E885</f>
        <v>0</v>
      </c>
    </row>
    <row r="886" spans="1:6" ht="14.25">
      <c r="A886" s="127"/>
      <c r="B886" s="144"/>
      <c r="C886" s="143"/>
      <c r="D886" s="141"/>
      <c r="E886" s="229"/>
      <c r="F886" s="228"/>
    </row>
    <row r="887" spans="1:6" ht="57">
      <c r="A887" s="127" t="s">
        <v>104</v>
      </c>
      <c r="B887" s="144" t="s">
        <v>920</v>
      </c>
      <c r="C887" s="143" t="s">
        <v>225</v>
      </c>
      <c r="D887" s="141">
        <v>0.01</v>
      </c>
      <c r="E887" s="229">
        <v>0</v>
      </c>
      <c r="F887" s="228">
        <f>+D887*E887</f>
        <v>0</v>
      </c>
    </row>
    <row r="888" spans="1:6" ht="14.25">
      <c r="A888" s="127"/>
      <c r="B888" s="144"/>
      <c r="C888" s="143"/>
      <c r="D888" s="141"/>
      <c r="E888" s="229"/>
      <c r="F888" s="228"/>
    </row>
    <row r="889" spans="1:6" ht="15">
      <c r="A889" s="127"/>
      <c r="B889" s="154" t="s">
        <v>921</v>
      </c>
      <c r="C889" s="143"/>
      <c r="D889" s="141"/>
      <c r="E889" s="228"/>
      <c r="F889" s="232">
        <f>SUM(F881:F888)</f>
        <v>0</v>
      </c>
    </row>
    <row r="890" spans="1:6" ht="15">
      <c r="A890" s="127"/>
      <c r="B890" s="154"/>
      <c r="C890" s="143"/>
      <c r="D890" s="141"/>
      <c r="E890" s="228"/>
      <c r="F890" s="232"/>
    </row>
    <row r="891" spans="1:6" ht="15">
      <c r="A891" s="126" t="s">
        <v>97</v>
      </c>
      <c r="B891" s="154" t="s">
        <v>1226</v>
      </c>
      <c r="C891" s="143"/>
      <c r="D891" s="141"/>
      <c r="E891" s="228"/>
      <c r="F891" s="232"/>
    </row>
    <row r="892" spans="1:6" ht="15">
      <c r="A892" s="127"/>
      <c r="B892" s="154"/>
      <c r="C892" s="143"/>
      <c r="D892" s="141"/>
      <c r="E892" s="228"/>
      <c r="F892" s="232"/>
    </row>
    <row r="893" spans="1:6" ht="28.5">
      <c r="A893" s="127" t="s">
        <v>105</v>
      </c>
      <c r="B893" s="144" t="s">
        <v>61</v>
      </c>
      <c r="C893" s="143" t="s">
        <v>1130</v>
      </c>
      <c r="D893" s="141">
        <v>29</v>
      </c>
      <c r="E893" s="229">
        <v>0</v>
      </c>
      <c r="F893" s="228">
        <f>E893*D893</f>
        <v>0</v>
      </c>
    </row>
    <row r="894" spans="1:6" ht="14.25">
      <c r="A894" s="127"/>
      <c r="B894" s="144"/>
      <c r="C894" s="143"/>
      <c r="D894" s="141"/>
      <c r="E894" s="229"/>
      <c r="F894" s="228"/>
    </row>
    <row r="895" spans="1:6" ht="99.75">
      <c r="A895" s="127" t="s">
        <v>106</v>
      </c>
      <c r="B895" s="144" t="s">
        <v>62</v>
      </c>
      <c r="C895" s="143" t="s">
        <v>570</v>
      </c>
      <c r="D895" s="141">
        <v>32</v>
      </c>
      <c r="E895" s="229">
        <v>0</v>
      </c>
      <c r="F895" s="228">
        <f>E895*D895</f>
        <v>0</v>
      </c>
    </row>
    <row r="896" spans="1:6" ht="15">
      <c r="A896" s="127"/>
      <c r="B896" s="154"/>
      <c r="C896" s="143"/>
      <c r="D896" s="141"/>
      <c r="E896" s="228"/>
      <c r="F896" s="228"/>
    </row>
    <row r="897" spans="1:6" ht="15">
      <c r="A897" s="127"/>
      <c r="B897" s="154" t="s">
        <v>923</v>
      </c>
      <c r="C897" s="143"/>
      <c r="D897" s="141"/>
      <c r="E897" s="228"/>
      <c r="F897" s="232">
        <f>SUM(F893:F896)</f>
        <v>0</v>
      </c>
    </row>
    <row r="898" spans="1:6" ht="15">
      <c r="A898" s="127"/>
      <c r="B898" s="154"/>
      <c r="C898" s="143"/>
      <c r="D898" s="141"/>
      <c r="E898" s="228"/>
      <c r="F898" s="228"/>
    </row>
    <row r="899" spans="1:6" ht="15">
      <c r="A899" s="126" t="s">
        <v>98</v>
      </c>
      <c r="B899" s="154" t="s">
        <v>1245</v>
      </c>
      <c r="C899" s="143"/>
      <c r="D899" s="141"/>
      <c r="E899" s="228"/>
      <c r="F899" s="228"/>
    </row>
    <row r="900" spans="1:6" ht="15">
      <c r="A900" s="126"/>
      <c r="B900" s="154"/>
      <c r="C900" s="143"/>
      <c r="D900" s="141"/>
      <c r="E900" s="228"/>
      <c r="F900" s="228"/>
    </row>
    <row r="901" spans="1:6" ht="99.75">
      <c r="A901" s="127" t="s">
        <v>107</v>
      </c>
      <c r="B901" s="144" t="s">
        <v>1073</v>
      </c>
      <c r="C901" s="143"/>
      <c r="D901" s="141"/>
      <c r="E901" s="229"/>
      <c r="F901" s="228"/>
    </row>
    <row r="902" spans="1:6" ht="57">
      <c r="A902" s="127"/>
      <c r="B902" s="144" t="s">
        <v>925</v>
      </c>
      <c r="C902" s="143"/>
      <c r="D902" s="141"/>
      <c r="E902" s="229"/>
      <c r="F902" s="228"/>
    </row>
    <row r="903" spans="1:6" ht="16.5">
      <c r="A903" s="127"/>
      <c r="B903" s="144" t="s">
        <v>49</v>
      </c>
      <c r="C903" s="143" t="s">
        <v>572</v>
      </c>
      <c r="D903" s="141">
        <v>18.4</v>
      </c>
      <c r="E903" s="229">
        <v>0</v>
      </c>
      <c r="F903" s="228">
        <f>E903*D903</f>
        <v>0</v>
      </c>
    </row>
    <row r="904" spans="1:6" ht="14.25">
      <c r="A904" s="127"/>
      <c r="B904" s="144"/>
      <c r="C904" s="143"/>
      <c r="D904" s="141"/>
      <c r="E904" s="229"/>
      <c r="F904" s="228"/>
    </row>
    <row r="905" spans="1:6" ht="16.5">
      <c r="A905" s="127"/>
      <c r="B905" s="144" t="s">
        <v>53</v>
      </c>
      <c r="C905" s="143" t="s">
        <v>572</v>
      </c>
      <c r="D905" s="141">
        <v>34.1</v>
      </c>
      <c r="E905" s="229">
        <v>0</v>
      </c>
      <c r="F905" s="228">
        <f>E905*D905</f>
        <v>0</v>
      </c>
    </row>
    <row r="906" spans="1:6" ht="14.25">
      <c r="A906" s="127"/>
      <c r="B906" s="144"/>
      <c r="C906" s="143"/>
      <c r="D906" s="141"/>
      <c r="E906" s="229"/>
      <c r="F906" s="228"/>
    </row>
    <row r="907" spans="1:6" ht="28.5">
      <c r="A907" s="127" t="s">
        <v>108</v>
      </c>
      <c r="B907" s="144" t="s">
        <v>928</v>
      </c>
      <c r="C907" s="143" t="s">
        <v>570</v>
      </c>
      <c r="D907" s="141">
        <v>28</v>
      </c>
      <c r="E907" s="229">
        <v>0</v>
      </c>
      <c r="F907" s="228">
        <f>E907*D907</f>
        <v>0</v>
      </c>
    </row>
    <row r="908" spans="1:6" ht="14.25">
      <c r="A908" s="127"/>
      <c r="B908" s="144"/>
      <c r="C908" s="143"/>
      <c r="D908" s="141"/>
      <c r="E908" s="229"/>
      <c r="F908" s="228"/>
    </row>
    <row r="909" spans="1:6" ht="85.5">
      <c r="A909" s="127" t="s">
        <v>109</v>
      </c>
      <c r="B909" s="144" t="s">
        <v>929</v>
      </c>
      <c r="C909" s="143" t="s">
        <v>572</v>
      </c>
      <c r="D909" s="141">
        <v>9.5</v>
      </c>
      <c r="E909" s="229">
        <v>0</v>
      </c>
      <c r="F909" s="228">
        <f>E909*D909</f>
        <v>0</v>
      </c>
    </row>
    <row r="910" spans="1:6" ht="14.25">
      <c r="A910" s="127"/>
      <c r="B910" s="144"/>
      <c r="C910" s="143"/>
      <c r="D910" s="141"/>
      <c r="E910" s="229"/>
      <c r="F910" s="228"/>
    </row>
    <row r="911" spans="1:6" ht="85.5">
      <c r="A911" s="127" t="s">
        <v>110</v>
      </c>
      <c r="B911" s="144" t="s">
        <v>930</v>
      </c>
      <c r="C911" s="143" t="s">
        <v>572</v>
      </c>
      <c r="D911" s="141">
        <v>25.9</v>
      </c>
      <c r="E911" s="229">
        <v>0</v>
      </c>
      <c r="F911" s="228">
        <f>+D911*E911</f>
        <v>0</v>
      </c>
    </row>
    <row r="912" spans="1:6" ht="14.25">
      <c r="A912" s="127"/>
      <c r="B912" s="144"/>
      <c r="C912" s="143"/>
      <c r="D912" s="141"/>
      <c r="E912" s="229"/>
      <c r="F912" s="228"/>
    </row>
    <row r="913" spans="1:6" ht="85.5">
      <c r="A913" s="127" t="s">
        <v>111</v>
      </c>
      <c r="B913" s="144" t="s">
        <v>931</v>
      </c>
      <c r="C913" s="143" t="s">
        <v>572</v>
      </c>
      <c r="D913" s="141">
        <v>9.5</v>
      </c>
      <c r="E913" s="229">
        <v>0</v>
      </c>
      <c r="F913" s="228">
        <f>+D913*E913</f>
        <v>0</v>
      </c>
    </row>
    <row r="914" spans="1:6" ht="14.25">
      <c r="A914" s="127"/>
      <c r="B914" s="148"/>
      <c r="C914" s="143"/>
      <c r="D914" s="141"/>
      <c r="E914" s="229"/>
      <c r="F914" s="228"/>
    </row>
    <row r="915" spans="1:6" ht="15">
      <c r="A915" s="127"/>
      <c r="B915" s="154" t="s">
        <v>932</v>
      </c>
      <c r="C915" s="143"/>
      <c r="D915" s="141"/>
      <c r="E915" s="228"/>
      <c r="F915" s="232">
        <f>SUM(F901:F914)</f>
        <v>0</v>
      </c>
    </row>
    <row r="916" spans="1:6" ht="14.25">
      <c r="A916" s="127"/>
      <c r="B916" s="144"/>
      <c r="C916" s="143"/>
      <c r="D916" s="141"/>
      <c r="E916" s="228"/>
      <c r="F916" s="228"/>
    </row>
    <row r="917" spans="1:6" ht="15">
      <c r="A917" s="126" t="s">
        <v>99</v>
      </c>
      <c r="B917" s="154" t="s">
        <v>915</v>
      </c>
      <c r="C917" s="143"/>
      <c r="D917" s="141"/>
      <c r="E917" s="228"/>
      <c r="F917" s="228"/>
    </row>
    <row r="918" spans="1:6" ht="15">
      <c r="A918" s="126"/>
      <c r="B918" s="154"/>
      <c r="C918" s="143"/>
      <c r="D918" s="141"/>
      <c r="E918" s="228"/>
      <c r="F918" s="228"/>
    </row>
    <row r="919" spans="1:6" ht="57">
      <c r="A919" s="127" t="s">
        <v>112</v>
      </c>
      <c r="B919" s="144" t="s">
        <v>63</v>
      </c>
      <c r="C919" s="143" t="s">
        <v>1130</v>
      </c>
      <c r="D919" s="141">
        <f>D881</f>
        <v>34.3</v>
      </c>
      <c r="E919" s="229">
        <v>0</v>
      </c>
      <c r="F919" s="228">
        <f>+D919*E919</f>
        <v>0</v>
      </c>
    </row>
    <row r="920" spans="1:6" ht="14.25">
      <c r="A920" s="127"/>
      <c r="B920" s="144"/>
      <c r="C920" s="143"/>
      <c r="D920" s="141"/>
      <c r="E920" s="229"/>
      <c r="F920" s="228"/>
    </row>
    <row r="921" spans="1:6" ht="85.5">
      <c r="A921" s="127" t="s">
        <v>113</v>
      </c>
      <c r="B921" s="144" t="s">
        <v>64</v>
      </c>
      <c r="C921" s="143" t="s">
        <v>1130</v>
      </c>
      <c r="D921" s="141">
        <f>D919</f>
        <v>34.3</v>
      </c>
      <c r="E921" s="229">
        <v>0</v>
      </c>
      <c r="F921" s="228">
        <f>+D921*E921</f>
        <v>0</v>
      </c>
    </row>
    <row r="922" spans="1:6" ht="14.25">
      <c r="A922" s="127"/>
      <c r="B922" s="144"/>
      <c r="C922" s="143"/>
      <c r="D922" s="141"/>
      <c r="E922" s="229"/>
      <c r="F922" s="228"/>
    </row>
    <row r="923" spans="1:6" ht="42.75">
      <c r="A923" s="127" t="s">
        <v>114</v>
      </c>
      <c r="B923" s="144" t="s">
        <v>65</v>
      </c>
      <c r="C923" s="143" t="s">
        <v>224</v>
      </c>
      <c r="D923" s="141">
        <v>1</v>
      </c>
      <c r="E923" s="229">
        <v>0</v>
      </c>
      <c r="F923" s="228">
        <f>+D923*E923</f>
        <v>0</v>
      </c>
    </row>
    <row r="924" spans="1:6" ht="14.25">
      <c r="A924" s="127"/>
      <c r="B924" s="144"/>
      <c r="C924" s="143"/>
      <c r="D924" s="141"/>
      <c r="E924" s="229"/>
      <c r="F924" s="228"/>
    </row>
    <row r="925" spans="1:6" ht="30">
      <c r="A925" s="127"/>
      <c r="B925" s="154" t="s">
        <v>940</v>
      </c>
      <c r="C925" s="143"/>
      <c r="D925" s="141"/>
      <c r="E925" s="228"/>
      <c r="F925" s="232">
        <f>SUM(F919:F924)</f>
        <v>0</v>
      </c>
    </row>
    <row r="926" spans="1:6" ht="15">
      <c r="A926" s="127"/>
      <c r="B926" s="154"/>
      <c r="C926" s="143"/>
      <c r="D926" s="141"/>
      <c r="E926" s="228"/>
      <c r="F926" s="232"/>
    </row>
    <row r="927" spans="1:6" ht="15">
      <c r="A927" s="126" t="s">
        <v>100</v>
      </c>
      <c r="B927" s="154" t="s">
        <v>861</v>
      </c>
      <c r="C927" s="143"/>
      <c r="D927" s="141"/>
      <c r="E927" s="228"/>
      <c r="F927" s="228"/>
    </row>
    <row r="928" spans="1:6" ht="15">
      <c r="A928" s="126"/>
      <c r="B928" s="154"/>
      <c r="C928" s="143"/>
      <c r="D928" s="141"/>
      <c r="E928" s="228"/>
      <c r="F928" s="228"/>
    </row>
    <row r="929" spans="1:6" ht="42.75">
      <c r="A929" s="127" t="s">
        <v>115</v>
      </c>
      <c r="B929" s="144" t="s">
        <v>66</v>
      </c>
      <c r="C929" s="143" t="s">
        <v>570</v>
      </c>
      <c r="D929" s="141">
        <f>D895</f>
        <v>32</v>
      </c>
      <c r="E929" s="229">
        <v>0</v>
      </c>
      <c r="F929" s="228">
        <f>+D929*E929</f>
        <v>0</v>
      </c>
    </row>
    <row r="930" spans="1:6" ht="14.25">
      <c r="A930" s="127"/>
      <c r="B930" s="144"/>
      <c r="C930" s="143"/>
      <c r="D930" s="141"/>
      <c r="E930" s="229"/>
      <c r="F930" s="228"/>
    </row>
    <row r="931" spans="1:6" ht="28.5">
      <c r="A931" s="127" t="s">
        <v>116</v>
      </c>
      <c r="B931" s="144" t="s">
        <v>870</v>
      </c>
      <c r="C931" s="143" t="s">
        <v>1130</v>
      </c>
      <c r="D931" s="141">
        <f>D893</f>
        <v>29</v>
      </c>
      <c r="E931" s="229">
        <v>0</v>
      </c>
      <c r="F931" s="228">
        <f>+D931*E931</f>
        <v>0</v>
      </c>
    </row>
    <row r="932" spans="1:6" ht="14.25">
      <c r="A932" s="127"/>
      <c r="B932" s="144"/>
      <c r="C932" s="143"/>
      <c r="D932" s="141"/>
      <c r="E932" s="229"/>
      <c r="F932" s="228"/>
    </row>
    <row r="933" spans="1:6" ht="28.5">
      <c r="A933" s="127" t="s">
        <v>117</v>
      </c>
      <c r="B933" s="144" t="s">
        <v>67</v>
      </c>
      <c r="C933" s="143" t="s">
        <v>570</v>
      </c>
      <c r="D933" s="141">
        <f>D929</f>
        <v>32</v>
      </c>
      <c r="E933" s="229">
        <v>0</v>
      </c>
      <c r="F933" s="228">
        <f>+D933*E933</f>
        <v>0</v>
      </c>
    </row>
    <row r="934" spans="1:6" ht="14.25">
      <c r="A934" s="127"/>
      <c r="B934" s="144"/>
      <c r="C934" s="143"/>
      <c r="D934" s="141"/>
      <c r="E934" s="229"/>
      <c r="F934" s="228"/>
    </row>
    <row r="935" spans="1:6" ht="42.75">
      <c r="A935" s="127" t="s">
        <v>118</v>
      </c>
      <c r="B935" s="144" t="s">
        <v>872</v>
      </c>
      <c r="C935" s="143" t="s">
        <v>570</v>
      </c>
      <c r="D935" s="141">
        <f>D933</f>
        <v>32</v>
      </c>
      <c r="E935" s="229">
        <v>0</v>
      </c>
      <c r="F935" s="228">
        <f>+D935*E935</f>
        <v>0</v>
      </c>
    </row>
    <row r="936" spans="1:6" ht="14.25">
      <c r="A936" s="127"/>
      <c r="B936" s="144"/>
      <c r="C936" s="143"/>
      <c r="D936" s="141"/>
      <c r="E936" s="229"/>
      <c r="F936" s="228"/>
    </row>
    <row r="937" spans="1:6" ht="42.75">
      <c r="A937" s="127" t="s">
        <v>119</v>
      </c>
      <c r="B937" s="144" t="s">
        <v>68</v>
      </c>
      <c r="C937" s="143" t="s">
        <v>570</v>
      </c>
      <c r="D937" s="141">
        <f>D935</f>
        <v>32</v>
      </c>
      <c r="E937" s="229">
        <v>0</v>
      </c>
      <c r="F937" s="228">
        <f>+D937*E937</f>
        <v>0</v>
      </c>
    </row>
    <row r="938" spans="1:6" ht="15">
      <c r="A938" s="127"/>
      <c r="B938" s="154"/>
      <c r="C938" s="143"/>
      <c r="D938" s="141"/>
      <c r="E938" s="228"/>
      <c r="F938" s="228"/>
    </row>
    <row r="939" spans="1:6" ht="42.75">
      <c r="A939" s="127" t="s">
        <v>120</v>
      </c>
      <c r="B939" s="144" t="s">
        <v>942</v>
      </c>
      <c r="C939" s="143" t="s">
        <v>1130</v>
      </c>
      <c r="D939" s="141">
        <f>D881</f>
        <v>34.3</v>
      </c>
      <c r="E939" s="229">
        <v>0</v>
      </c>
      <c r="F939" s="228">
        <f>+D939*E939</f>
        <v>0</v>
      </c>
    </row>
    <row r="940" spans="1:6" ht="14.25">
      <c r="A940" s="127"/>
      <c r="B940" s="144"/>
      <c r="C940" s="143"/>
      <c r="D940" s="141"/>
      <c r="E940" s="229"/>
      <c r="F940" s="228"/>
    </row>
    <row r="941" spans="1:6" ht="14.25">
      <c r="A941" s="127" t="s">
        <v>121</v>
      </c>
      <c r="B941" s="144" t="s">
        <v>943</v>
      </c>
      <c r="C941" s="143" t="s">
        <v>1130</v>
      </c>
      <c r="D941" s="141">
        <f>D939</f>
        <v>34.3</v>
      </c>
      <c r="E941" s="229">
        <v>0</v>
      </c>
      <c r="F941" s="228">
        <f>+D941*E941</f>
        <v>0</v>
      </c>
    </row>
    <row r="942" spans="1:6" ht="14.25">
      <c r="A942" s="127"/>
      <c r="B942" s="144"/>
      <c r="C942" s="143"/>
      <c r="D942" s="141"/>
      <c r="E942" s="229"/>
      <c r="F942" s="228"/>
    </row>
    <row r="943" spans="1:6" ht="14.25">
      <c r="A943" s="127" t="s">
        <v>122</v>
      </c>
      <c r="B943" s="144" t="s">
        <v>945</v>
      </c>
      <c r="C943" s="143" t="s">
        <v>225</v>
      </c>
      <c r="D943" s="141">
        <v>1</v>
      </c>
      <c r="E943" s="229">
        <v>0</v>
      </c>
      <c r="F943" s="228">
        <f>+D943*E943</f>
        <v>0</v>
      </c>
    </row>
    <row r="944" spans="1:6" ht="14.25">
      <c r="A944" s="127"/>
      <c r="B944" s="144"/>
      <c r="C944" s="143"/>
      <c r="D944" s="141"/>
      <c r="E944" s="229"/>
      <c r="F944" s="228"/>
    </row>
    <row r="945" spans="1:6" ht="15">
      <c r="A945" s="127"/>
      <c r="B945" s="154" t="s">
        <v>946</v>
      </c>
      <c r="C945" s="143"/>
      <c r="D945" s="141"/>
      <c r="E945" s="228"/>
      <c r="F945" s="232">
        <f>SUM(F929:F943)</f>
        <v>0</v>
      </c>
    </row>
    <row r="946" ht="12.75">
      <c r="B946" s="152"/>
    </row>
    <row r="947" ht="12.75">
      <c r="B947" s="152"/>
    </row>
    <row r="948" ht="12.75">
      <c r="B948" s="152"/>
    </row>
    <row r="949" ht="12.75">
      <c r="B949" s="152"/>
    </row>
    <row r="950" ht="12.75">
      <c r="B950" s="152"/>
    </row>
    <row r="951" ht="12.75">
      <c r="B951" s="152"/>
    </row>
    <row r="952" ht="12.75">
      <c r="B952" s="152"/>
    </row>
    <row r="953" ht="12.75">
      <c r="B953" s="152"/>
    </row>
    <row r="954" ht="12.75">
      <c r="B954" s="152"/>
    </row>
    <row r="955" ht="12.75">
      <c r="B955" s="152"/>
    </row>
    <row r="956" ht="12.75">
      <c r="B956" s="152"/>
    </row>
    <row r="957" ht="12.75">
      <c r="B957" s="152"/>
    </row>
    <row r="958" ht="12.75">
      <c r="B958" s="152"/>
    </row>
    <row r="959" ht="12.75">
      <c r="B959" s="152"/>
    </row>
    <row r="960" ht="12.75">
      <c r="B960" s="152"/>
    </row>
    <row r="961" ht="12.75">
      <c r="B961" s="152"/>
    </row>
  </sheetData>
  <sheetProtection password="CBB9" sheet="1"/>
  <printOptions/>
  <pageMargins left="0.7395833333333334" right="0.25"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638"/>
  <sheetViews>
    <sheetView view="pageLayout" zoomScale="0" zoomScalePageLayoutView="0" workbookViewId="0" topLeftCell="A1">
      <selection activeCell="G25" sqref="G25"/>
    </sheetView>
  </sheetViews>
  <sheetFormatPr defaultColWidth="9.00390625" defaultRowHeight="12.75"/>
  <cols>
    <col min="2" max="2" width="36.125" style="0" customWidth="1"/>
    <col min="5" max="5" width="13.875" style="0" customWidth="1"/>
    <col min="6" max="6" width="16.25390625" style="0" customWidth="1"/>
  </cols>
  <sheetData>
    <row r="1" spans="1:6" ht="20.25">
      <c r="A1" s="21">
        <v>5</v>
      </c>
      <c r="B1" s="21" t="s">
        <v>123</v>
      </c>
      <c r="C1" s="9"/>
      <c r="D1" s="2"/>
      <c r="E1" s="2"/>
      <c r="F1" s="2"/>
    </row>
    <row r="2" spans="1:6" ht="12.75">
      <c r="A2" s="3"/>
      <c r="B2" s="4"/>
      <c r="C2" s="5"/>
      <c r="D2" s="6"/>
      <c r="E2" s="6"/>
      <c r="F2" s="6"/>
    </row>
    <row r="3" spans="1:6" ht="15">
      <c r="A3" s="10">
        <v>1</v>
      </c>
      <c r="B3" s="92" t="s">
        <v>140</v>
      </c>
      <c r="C3" s="5"/>
      <c r="D3" s="6"/>
      <c r="E3" s="6"/>
      <c r="F3" s="137">
        <f>F26</f>
        <v>6547.092000000001</v>
      </c>
    </row>
    <row r="4" spans="1:6" ht="15">
      <c r="A4" s="10">
        <v>2</v>
      </c>
      <c r="B4" s="92" t="s">
        <v>141</v>
      </c>
      <c r="C4" s="5"/>
      <c r="D4" s="6"/>
      <c r="E4" s="6"/>
      <c r="F4" s="137">
        <f>F79</f>
        <v>1354.242</v>
      </c>
    </row>
    <row r="5" spans="1:6" ht="15">
      <c r="A5" s="10">
        <v>3</v>
      </c>
      <c r="B5" s="92" t="s">
        <v>142</v>
      </c>
      <c r="C5" s="5"/>
      <c r="D5" s="6"/>
      <c r="E5" s="6"/>
      <c r="F5" s="137">
        <f>F124</f>
        <v>885.958</v>
      </c>
    </row>
    <row r="6" spans="1:6" ht="15">
      <c r="A6" s="10">
        <v>4</v>
      </c>
      <c r="B6" s="92" t="s">
        <v>143</v>
      </c>
      <c r="C6" s="5"/>
      <c r="D6" s="6"/>
      <c r="E6" s="6"/>
      <c r="F6" s="137">
        <f>F169</f>
        <v>250.278</v>
      </c>
    </row>
    <row r="7" spans="1:6" ht="15">
      <c r="A7" s="10">
        <v>5</v>
      </c>
      <c r="B7" s="92" t="s">
        <v>144</v>
      </c>
      <c r="C7" s="5"/>
      <c r="D7" s="6"/>
      <c r="E7" s="6"/>
      <c r="F7" s="137">
        <f>F210</f>
        <v>1295.578</v>
      </c>
    </row>
    <row r="8" spans="1:6" ht="15">
      <c r="A8" s="10">
        <v>6</v>
      </c>
      <c r="B8" s="92" t="s">
        <v>145</v>
      </c>
      <c r="C8" s="5"/>
      <c r="D8" s="6"/>
      <c r="E8" s="6"/>
      <c r="F8" s="137">
        <f>F255</f>
        <v>761.078</v>
      </c>
    </row>
    <row r="9" spans="1:6" ht="15">
      <c r="A9" s="10">
        <v>7</v>
      </c>
      <c r="B9" s="92" t="s">
        <v>146</v>
      </c>
      <c r="C9" s="5"/>
      <c r="D9" s="6"/>
      <c r="E9" s="6"/>
      <c r="F9" s="137">
        <f>F295</f>
        <v>3061.619</v>
      </c>
    </row>
    <row r="10" spans="1:6" ht="15">
      <c r="A10" s="10">
        <v>8</v>
      </c>
      <c r="B10" s="92" t="s">
        <v>147</v>
      </c>
      <c r="C10" s="12"/>
      <c r="D10" s="42"/>
      <c r="E10" s="42"/>
      <c r="F10" s="137">
        <f>F339</f>
        <v>1886.238</v>
      </c>
    </row>
    <row r="11" spans="1:6" ht="15">
      <c r="A11" s="10">
        <v>9</v>
      </c>
      <c r="B11" s="92" t="s">
        <v>148</v>
      </c>
      <c r="C11" s="12"/>
      <c r="D11" s="42"/>
      <c r="E11" s="42"/>
      <c r="F11" s="137">
        <f>F383</f>
        <v>728.715</v>
      </c>
    </row>
    <row r="12" spans="1:6" ht="15">
      <c r="A12" s="10">
        <v>10</v>
      </c>
      <c r="B12" s="92" t="s">
        <v>149</v>
      </c>
      <c r="C12" s="12"/>
      <c r="D12" s="42"/>
      <c r="E12" s="42"/>
      <c r="F12" s="137">
        <f>F428</f>
        <v>4732.213</v>
      </c>
    </row>
    <row r="13" spans="1:6" ht="15">
      <c r="A13" s="10">
        <v>11</v>
      </c>
      <c r="B13" s="92" t="s">
        <v>150</v>
      </c>
      <c r="C13" s="12"/>
      <c r="D13" s="42"/>
      <c r="E13" s="42"/>
      <c r="F13" s="137">
        <f>F476</f>
        <v>4708.548</v>
      </c>
    </row>
    <row r="14" spans="1:6" ht="15">
      <c r="A14" s="10">
        <v>12</v>
      </c>
      <c r="B14" s="92" t="s">
        <v>138</v>
      </c>
      <c r="C14" s="12"/>
      <c r="D14" s="42"/>
      <c r="E14" s="42"/>
      <c r="F14" s="137">
        <f>F528</f>
        <v>2512.212</v>
      </c>
    </row>
    <row r="15" spans="1:6" ht="15">
      <c r="A15" s="10">
        <v>13</v>
      </c>
      <c r="B15" s="92" t="s">
        <v>137</v>
      </c>
      <c r="C15" s="12"/>
      <c r="D15" s="42"/>
      <c r="E15" s="42"/>
      <c r="F15" s="137">
        <f>F589</f>
        <v>9046.228000000001</v>
      </c>
    </row>
    <row r="16" spans="1:6" ht="15">
      <c r="A16" s="10"/>
      <c r="B16" s="92" t="s">
        <v>900</v>
      </c>
      <c r="C16" s="12"/>
      <c r="D16" s="42"/>
      <c r="E16" s="42"/>
      <c r="F16" s="137">
        <f>(F3+F4+F5+F6+F7+F8+F9+F10+F11+F12+F13+F14+F15)*0.1</f>
        <v>3776.9999</v>
      </c>
    </row>
    <row r="17" spans="1:6" ht="15">
      <c r="A17" s="10"/>
      <c r="B17" s="11"/>
      <c r="C17" s="12"/>
      <c r="D17" s="42"/>
      <c r="E17" s="42"/>
      <c r="F17" s="42"/>
    </row>
    <row r="18" spans="1:6" ht="15.75">
      <c r="A18" s="10"/>
      <c r="B18" s="15" t="s">
        <v>40</v>
      </c>
      <c r="C18" s="13"/>
      <c r="D18" s="14"/>
      <c r="E18" s="14"/>
      <c r="F18" s="14">
        <f>SUM(F3:F17)</f>
        <v>41546.9989</v>
      </c>
    </row>
    <row r="20" spans="1:2" ht="15.75">
      <c r="A20" s="107">
        <v>1</v>
      </c>
      <c r="B20" s="107" t="s">
        <v>140</v>
      </c>
    </row>
    <row r="22" spans="1:6" ht="15">
      <c r="A22" s="126" t="s">
        <v>226</v>
      </c>
      <c r="B22" s="142" t="s">
        <v>913</v>
      </c>
      <c r="C22" s="263"/>
      <c r="D22" s="263"/>
      <c r="E22" s="263"/>
      <c r="F22" s="146">
        <f>+F36</f>
        <v>627.6</v>
      </c>
    </row>
    <row r="23" spans="1:6" ht="15">
      <c r="A23" s="126" t="s">
        <v>228</v>
      </c>
      <c r="B23" s="142" t="s">
        <v>914</v>
      </c>
      <c r="C23" s="263"/>
      <c r="D23" s="263"/>
      <c r="E23" s="263"/>
      <c r="F23" s="146">
        <f>+F51</f>
        <v>1011.392</v>
      </c>
    </row>
    <row r="24" spans="1:6" ht="15">
      <c r="A24" s="126" t="s">
        <v>229</v>
      </c>
      <c r="B24" s="142" t="s">
        <v>915</v>
      </c>
      <c r="C24" s="263"/>
      <c r="D24" s="263"/>
      <c r="E24" s="263"/>
      <c r="F24" s="146">
        <f>+F72</f>
        <v>4908.1</v>
      </c>
    </row>
    <row r="25" spans="1:6" ht="15">
      <c r="A25" s="126"/>
      <c r="B25" s="142"/>
      <c r="C25" s="147"/>
      <c r="D25" s="147"/>
      <c r="E25" s="147"/>
      <c r="F25" s="146"/>
    </row>
    <row r="26" spans="1:6" ht="15">
      <c r="A26" s="126"/>
      <c r="B26" s="142" t="s">
        <v>947</v>
      </c>
      <c r="C26" s="263"/>
      <c r="D26" s="263"/>
      <c r="E26" s="263"/>
      <c r="F26" s="146">
        <f>SUM(F22:F24)</f>
        <v>6547.092000000001</v>
      </c>
    </row>
    <row r="27" spans="1:6" ht="15">
      <c r="A27" s="126"/>
      <c r="B27" s="142"/>
      <c r="C27" s="147"/>
      <c r="D27" s="147"/>
      <c r="E27" s="147"/>
      <c r="F27" s="146"/>
    </row>
    <row r="28" spans="1:6" ht="15">
      <c r="A28" s="126" t="s">
        <v>226</v>
      </c>
      <c r="B28" s="142" t="s">
        <v>1225</v>
      </c>
      <c r="C28" s="143"/>
      <c r="D28" s="141"/>
      <c r="E28" s="141"/>
      <c r="F28" s="141"/>
    </row>
    <row r="29" spans="1:6" ht="14.25">
      <c r="A29" s="127"/>
      <c r="B29" s="140"/>
      <c r="C29" s="143"/>
      <c r="D29" s="141"/>
      <c r="E29" s="141"/>
      <c r="F29" s="141"/>
    </row>
    <row r="30" spans="1:6" ht="28.5">
      <c r="A30" s="127" t="s">
        <v>237</v>
      </c>
      <c r="B30" s="140" t="s">
        <v>916</v>
      </c>
      <c r="C30" s="143" t="s">
        <v>1130</v>
      </c>
      <c r="D30" s="141">
        <v>54</v>
      </c>
      <c r="E30" s="145">
        <v>0.4</v>
      </c>
      <c r="F30" s="141">
        <f>+D30*E30</f>
        <v>21.6</v>
      </c>
    </row>
    <row r="31" spans="1:6" ht="14.25">
      <c r="A31" s="127"/>
      <c r="B31" s="140"/>
      <c r="C31" s="143"/>
      <c r="D31" s="141"/>
      <c r="E31" s="145"/>
      <c r="F31" s="141"/>
    </row>
    <row r="32" spans="1:6" ht="42.75">
      <c r="A32" s="127" t="s">
        <v>238</v>
      </c>
      <c r="B32" s="140" t="s">
        <v>917</v>
      </c>
      <c r="C32" s="143" t="s">
        <v>224</v>
      </c>
      <c r="D32" s="141">
        <v>24</v>
      </c>
      <c r="E32" s="145">
        <v>11.5</v>
      </c>
      <c r="F32" s="141">
        <f>+D32*E32</f>
        <v>276</v>
      </c>
    </row>
    <row r="33" spans="1:6" ht="14.25">
      <c r="A33" s="127"/>
      <c r="B33" s="140"/>
      <c r="C33" s="143"/>
      <c r="D33" s="141"/>
      <c r="E33" s="145"/>
      <c r="F33" s="141"/>
    </row>
    <row r="34" spans="1:6" ht="57">
      <c r="A34" s="127" t="s">
        <v>239</v>
      </c>
      <c r="B34" s="140" t="s">
        <v>124</v>
      </c>
      <c r="C34" s="143" t="s">
        <v>224</v>
      </c>
      <c r="D34" s="141">
        <v>11</v>
      </c>
      <c r="E34" s="145">
        <v>30</v>
      </c>
      <c r="F34" s="141">
        <f>+D34*E34</f>
        <v>330</v>
      </c>
    </row>
    <row r="35" spans="1:6" ht="14.25">
      <c r="A35" s="127"/>
      <c r="B35" s="140"/>
      <c r="C35" s="143"/>
      <c r="D35" s="141"/>
      <c r="E35" s="145"/>
      <c r="F35" s="141"/>
    </row>
    <row r="36" spans="1:6" ht="15">
      <c r="A36" s="127"/>
      <c r="B36" s="142" t="s">
        <v>921</v>
      </c>
      <c r="C36" s="143"/>
      <c r="D36" s="141"/>
      <c r="E36" s="141"/>
      <c r="F36" s="146">
        <f>SUM(F30:F35)</f>
        <v>627.6</v>
      </c>
    </row>
    <row r="37" spans="1:6" ht="15">
      <c r="A37" s="127"/>
      <c r="B37" s="142"/>
      <c r="C37" s="143"/>
      <c r="D37" s="141"/>
      <c r="E37" s="141"/>
      <c r="F37" s="146"/>
    </row>
    <row r="38" spans="1:6" ht="15">
      <c r="A38" s="126" t="s">
        <v>228</v>
      </c>
      <c r="B38" s="142" t="s">
        <v>1245</v>
      </c>
      <c r="C38" s="143"/>
      <c r="D38" s="141"/>
      <c r="E38" s="141"/>
      <c r="F38" s="141"/>
    </row>
    <row r="39" spans="1:6" ht="15">
      <c r="A39" s="126"/>
      <c r="B39" s="142"/>
      <c r="C39" s="143"/>
      <c r="D39" s="141"/>
      <c r="E39" s="141"/>
      <c r="F39" s="141"/>
    </row>
    <row r="40" spans="1:6" ht="99.75">
      <c r="A40" s="127" t="s">
        <v>246</v>
      </c>
      <c r="B40" s="140" t="s">
        <v>125</v>
      </c>
      <c r="C40" s="143"/>
      <c r="D40" s="141"/>
      <c r="E40" s="145"/>
      <c r="F40" s="141"/>
    </row>
    <row r="41" spans="1:6" ht="16.5">
      <c r="A41" s="127"/>
      <c r="B41" s="140" t="s">
        <v>1</v>
      </c>
      <c r="C41" s="143" t="s">
        <v>572</v>
      </c>
      <c r="D41" s="141">
        <v>22.4</v>
      </c>
      <c r="E41" s="145">
        <v>4.75</v>
      </c>
      <c r="F41" s="141">
        <f>E41*D41</f>
        <v>106.39999999999999</v>
      </c>
    </row>
    <row r="42" spans="1:6" ht="14.25">
      <c r="A42" s="127"/>
      <c r="B42" s="140"/>
      <c r="C42" s="143"/>
      <c r="D42" s="141"/>
      <c r="E42" s="145"/>
      <c r="F42" s="141"/>
    </row>
    <row r="43" spans="1:6" ht="16.5">
      <c r="A43" s="127"/>
      <c r="B43" s="140" t="s">
        <v>2</v>
      </c>
      <c r="C43" s="143" t="s">
        <v>572</v>
      </c>
      <c r="D43" s="141">
        <v>33.6</v>
      </c>
      <c r="E43" s="145">
        <v>5.52</v>
      </c>
      <c r="F43" s="141">
        <f>E43*D43</f>
        <v>185.47199999999998</v>
      </c>
    </row>
    <row r="44" spans="1:6" ht="14.25">
      <c r="A44" s="127"/>
      <c r="B44" s="140"/>
      <c r="C44" s="143"/>
      <c r="D44" s="141"/>
      <c r="E44" s="145"/>
      <c r="F44" s="141"/>
    </row>
    <row r="45" spans="1:6" ht="28.5">
      <c r="A45" s="127" t="s">
        <v>247</v>
      </c>
      <c r="B45" s="140" t="s">
        <v>928</v>
      </c>
      <c r="C45" s="143" t="s">
        <v>570</v>
      </c>
      <c r="D45" s="141">
        <v>32.5</v>
      </c>
      <c r="E45" s="145">
        <v>0.4</v>
      </c>
      <c r="F45" s="141">
        <f>E45*D45</f>
        <v>13</v>
      </c>
    </row>
    <row r="46" spans="1:6" ht="14.25">
      <c r="A46" s="127"/>
      <c r="B46" s="140"/>
      <c r="C46" s="143"/>
      <c r="D46" s="141"/>
      <c r="E46" s="145"/>
      <c r="F46" s="141"/>
    </row>
    <row r="47" spans="1:6" ht="85.5">
      <c r="A47" s="127" t="s">
        <v>248</v>
      </c>
      <c r="B47" s="140" t="s">
        <v>929</v>
      </c>
      <c r="C47" s="143" t="s">
        <v>572</v>
      </c>
      <c r="D47" s="141">
        <v>14.6</v>
      </c>
      <c r="E47" s="145">
        <v>18.4</v>
      </c>
      <c r="F47" s="141">
        <f>E47*D47</f>
        <v>268.64</v>
      </c>
    </row>
    <row r="48" spans="1:6" ht="14.25">
      <c r="A48" s="127"/>
      <c r="B48" s="140"/>
      <c r="C48" s="143"/>
      <c r="D48" s="141"/>
      <c r="E48" s="145"/>
      <c r="F48" s="141"/>
    </row>
    <row r="49" spans="1:6" ht="99.75">
      <c r="A49" s="127" t="s">
        <v>258</v>
      </c>
      <c r="B49" s="140" t="s">
        <v>930</v>
      </c>
      <c r="C49" s="143" t="s">
        <v>572</v>
      </c>
      <c r="D49" s="141">
        <v>24.6</v>
      </c>
      <c r="E49" s="145">
        <v>17.8</v>
      </c>
      <c r="F49" s="141">
        <f>+D49*E49</f>
        <v>437.88000000000005</v>
      </c>
    </row>
    <row r="50" spans="1:6" ht="14.25">
      <c r="A50" s="127"/>
      <c r="B50" s="157"/>
      <c r="C50" s="143"/>
      <c r="D50" s="141"/>
      <c r="E50" s="145"/>
      <c r="F50" s="141"/>
    </row>
    <row r="51" spans="1:6" ht="15">
      <c r="A51" s="127"/>
      <c r="B51" s="142" t="s">
        <v>932</v>
      </c>
      <c r="C51" s="143"/>
      <c r="D51" s="141"/>
      <c r="E51" s="141"/>
      <c r="F51" s="146">
        <f>SUM(F40:F50)</f>
        <v>1011.392</v>
      </c>
    </row>
    <row r="52" spans="1:6" ht="14.25">
      <c r="A52" s="127"/>
      <c r="B52" s="140"/>
      <c r="C52" s="143"/>
      <c r="D52" s="141"/>
      <c r="E52" s="141"/>
      <c r="F52" s="141"/>
    </row>
    <row r="53" spans="1:6" ht="15">
      <c r="A53" s="126" t="s">
        <v>229</v>
      </c>
      <c r="B53" s="142" t="s">
        <v>915</v>
      </c>
      <c r="C53" s="143"/>
      <c r="D53" s="141"/>
      <c r="E53" s="141"/>
      <c r="F53" s="141"/>
    </row>
    <row r="54" spans="1:6" ht="15">
      <c r="A54" s="126"/>
      <c r="B54" s="142"/>
      <c r="C54" s="143"/>
      <c r="D54" s="141"/>
      <c r="E54" s="141"/>
      <c r="F54" s="141"/>
    </row>
    <row r="55" spans="1:6" ht="99.75">
      <c r="A55" s="127" t="s">
        <v>259</v>
      </c>
      <c r="B55" s="140" t="s">
        <v>126</v>
      </c>
      <c r="C55" s="143" t="s">
        <v>1130</v>
      </c>
      <c r="D55" s="141">
        <v>37.5</v>
      </c>
      <c r="E55" s="145">
        <v>12.4</v>
      </c>
      <c r="F55" s="141">
        <f>+D55*E55</f>
        <v>465</v>
      </c>
    </row>
    <row r="56" spans="1:6" ht="14.25">
      <c r="A56" s="127"/>
      <c r="B56" s="140"/>
      <c r="C56" s="143"/>
      <c r="D56" s="141"/>
      <c r="E56" s="145"/>
      <c r="F56" s="141"/>
    </row>
    <row r="57" spans="1:6" ht="99.75">
      <c r="A57" s="127" t="s">
        <v>260</v>
      </c>
      <c r="B57" s="140" t="s">
        <v>3</v>
      </c>
      <c r="C57" s="143" t="s">
        <v>1130</v>
      </c>
      <c r="D57" s="141">
        <v>16.5</v>
      </c>
      <c r="E57" s="145">
        <v>16.4</v>
      </c>
      <c r="F57" s="141">
        <f>+D57*E57</f>
        <v>270.59999999999997</v>
      </c>
    </row>
    <row r="58" spans="1:6" ht="14.25">
      <c r="A58" s="127"/>
      <c r="B58" s="140"/>
      <c r="C58" s="143"/>
      <c r="D58" s="141"/>
      <c r="E58" s="145"/>
      <c r="F58" s="141"/>
    </row>
    <row r="59" spans="1:6" ht="114">
      <c r="A59" s="127" t="s">
        <v>261</v>
      </c>
      <c r="B59" s="128" t="s">
        <v>46</v>
      </c>
      <c r="C59" s="143"/>
      <c r="D59" s="141"/>
      <c r="E59" s="145"/>
      <c r="F59" s="141"/>
    </row>
    <row r="60" spans="1:6" ht="14.25">
      <c r="A60" s="127"/>
      <c r="B60" s="140" t="s">
        <v>936</v>
      </c>
      <c r="C60" s="143" t="s">
        <v>224</v>
      </c>
      <c r="D60" s="141">
        <v>2</v>
      </c>
      <c r="E60" s="145">
        <v>470</v>
      </c>
      <c r="F60" s="141">
        <f>+D60*E60</f>
        <v>940</v>
      </c>
    </row>
    <row r="61" spans="1:6" ht="14.25">
      <c r="A61" s="127"/>
      <c r="B61" s="140"/>
      <c r="C61" s="143"/>
      <c r="D61" s="141"/>
      <c r="E61" s="145"/>
      <c r="F61" s="141"/>
    </row>
    <row r="62" spans="1:6" ht="142.5">
      <c r="A62" s="127" t="s">
        <v>262</v>
      </c>
      <c r="B62" s="128" t="s">
        <v>127</v>
      </c>
      <c r="C62" s="143" t="s">
        <v>224</v>
      </c>
      <c r="D62" s="141">
        <v>1</v>
      </c>
      <c r="E62" s="145">
        <v>340</v>
      </c>
      <c r="F62" s="141">
        <f>+D62*E62</f>
        <v>340</v>
      </c>
    </row>
    <row r="63" spans="1:6" ht="14.25">
      <c r="A63" s="127"/>
      <c r="B63" s="140"/>
      <c r="C63" s="143"/>
      <c r="D63" s="141"/>
      <c r="E63" s="145"/>
      <c r="F63" s="141"/>
    </row>
    <row r="64" spans="1:6" ht="171">
      <c r="A64" s="127" t="s">
        <v>263</v>
      </c>
      <c r="B64" s="128" t="s">
        <v>6</v>
      </c>
      <c r="C64" s="143" t="s">
        <v>224</v>
      </c>
      <c r="D64" s="141">
        <v>1</v>
      </c>
      <c r="E64" s="145">
        <v>340</v>
      </c>
      <c r="F64" s="141">
        <f>+D64*E64</f>
        <v>340</v>
      </c>
    </row>
    <row r="65" spans="1:6" ht="14.25">
      <c r="A65" s="127"/>
      <c r="B65" s="140"/>
      <c r="C65" s="143"/>
      <c r="D65" s="141"/>
      <c r="E65" s="145"/>
      <c r="F65" s="141"/>
    </row>
    <row r="66" spans="1:6" ht="42.75">
      <c r="A66" s="127" t="s">
        <v>264</v>
      </c>
      <c r="B66" s="140" t="s">
        <v>128</v>
      </c>
      <c r="C66" s="143" t="s">
        <v>224</v>
      </c>
      <c r="D66" s="141">
        <v>8</v>
      </c>
      <c r="E66" s="145">
        <v>40</v>
      </c>
      <c r="F66" s="141">
        <f>+D66*E66</f>
        <v>320</v>
      </c>
    </row>
    <row r="67" spans="1:6" ht="14.25">
      <c r="A67" s="127"/>
      <c r="B67" s="140"/>
      <c r="C67" s="143"/>
      <c r="D67" s="141"/>
      <c r="E67" s="145"/>
      <c r="F67" s="141"/>
    </row>
    <row r="68" spans="1:6" ht="85.5">
      <c r="A68" s="127" t="s">
        <v>265</v>
      </c>
      <c r="B68" s="140" t="s">
        <v>129</v>
      </c>
      <c r="C68" s="143" t="s">
        <v>224</v>
      </c>
      <c r="D68" s="141">
        <v>5</v>
      </c>
      <c r="E68" s="145">
        <v>196.5</v>
      </c>
      <c r="F68" s="141">
        <f>+D68*E68</f>
        <v>982.5</v>
      </c>
    </row>
    <row r="69" spans="1:6" ht="14.25">
      <c r="A69" s="127"/>
      <c r="B69" s="140"/>
      <c r="C69" s="143"/>
      <c r="D69" s="141"/>
      <c r="E69" s="145"/>
      <c r="F69" s="141"/>
    </row>
    <row r="70" spans="1:6" ht="85.5">
      <c r="A70" s="127" t="s">
        <v>266</v>
      </c>
      <c r="B70" s="140" t="s">
        <v>130</v>
      </c>
      <c r="C70" s="143" t="s">
        <v>224</v>
      </c>
      <c r="D70" s="141">
        <v>5</v>
      </c>
      <c r="E70" s="145">
        <v>250</v>
      </c>
      <c r="F70" s="141">
        <f>+D70*E70</f>
        <v>1250</v>
      </c>
    </row>
    <row r="71" spans="1:6" ht="14.25">
      <c r="A71" s="127"/>
      <c r="B71" s="140"/>
      <c r="C71" s="143"/>
      <c r="D71" s="141"/>
      <c r="E71" s="145"/>
      <c r="F71" s="141"/>
    </row>
    <row r="72" spans="1:6" ht="30">
      <c r="A72" s="127"/>
      <c r="B72" s="142" t="s">
        <v>940</v>
      </c>
      <c r="C72" s="143"/>
      <c r="D72" s="141"/>
      <c r="E72" s="141"/>
      <c r="F72" s="146">
        <f>SUM(F55:F71)</f>
        <v>4908.1</v>
      </c>
    </row>
    <row r="73" ht="12.75">
      <c r="B73" s="158"/>
    </row>
    <row r="74" spans="1:2" ht="15.75">
      <c r="A74" s="107">
        <v>2</v>
      </c>
      <c r="B74" s="107" t="s">
        <v>141</v>
      </c>
    </row>
    <row r="75" ht="12.75">
      <c r="B75" s="158"/>
    </row>
    <row r="76" spans="1:6" ht="15">
      <c r="A76" s="126" t="s">
        <v>1132</v>
      </c>
      <c r="B76" s="142" t="s">
        <v>913</v>
      </c>
      <c r="C76" s="263"/>
      <c r="D76" s="263"/>
      <c r="E76" s="263"/>
      <c r="F76" s="146">
        <f>+F89</f>
        <v>161.88</v>
      </c>
    </row>
    <row r="77" spans="1:6" ht="15">
      <c r="A77" s="126" t="s">
        <v>592</v>
      </c>
      <c r="B77" s="142" t="s">
        <v>914</v>
      </c>
      <c r="C77" s="263"/>
      <c r="D77" s="263"/>
      <c r="E77" s="263"/>
      <c r="F77" s="146">
        <f>+F104</f>
        <v>170.082</v>
      </c>
    </row>
    <row r="78" spans="1:6" ht="15">
      <c r="A78" s="126" t="s">
        <v>593</v>
      </c>
      <c r="B78" s="142" t="s">
        <v>915</v>
      </c>
      <c r="C78" s="263"/>
      <c r="D78" s="263"/>
      <c r="E78" s="263"/>
      <c r="F78" s="146">
        <f>+F116</f>
        <v>1022.28</v>
      </c>
    </row>
    <row r="79" spans="1:6" ht="15">
      <c r="A79" s="126"/>
      <c r="B79" s="142" t="s">
        <v>1071</v>
      </c>
      <c r="C79" s="263"/>
      <c r="D79" s="263"/>
      <c r="E79" s="263"/>
      <c r="F79" s="146">
        <f>SUM(F76:F78)</f>
        <v>1354.242</v>
      </c>
    </row>
    <row r="80" spans="1:6" ht="14.25">
      <c r="A80" s="127"/>
      <c r="B80" s="140"/>
      <c r="C80" s="143"/>
      <c r="D80" s="143"/>
      <c r="E80" s="143"/>
      <c r="F80" s="141"/>
    </row>
    <row r="81" spans="1:6" ht="15">
      <c r="A81" s="126" t="s">
        <v>1132</v>
      </c>
      <c r="B81" s="142" t="s">
        <v>1225</v>
      </c>
      <c r="C81" s="143"/>
      <c r="D81" s="141"/>
      <c r="E81" s="141"/>
      <c r="F81" s="141"/>
    </row>
    <row r="82" spans="1:6" ht="14.25">
      <c r="A82" s="127"/>
      <c r="B82" s="140"/>
      <c r="C82" s="143"/>
      <c r="D82" s="141"/>
      <c r="E82" s="141"/>
      <c r="F82" s="141"/>
    </row>
    <row r="83" spans="1:6" ht="28.5">
      <c r="A83" s="127" t="s">
        <v>1133</v>
      </c>
      <c r="B83" s="140" t="s">
        <v>916</v>
      </c>
      <c r="C83" s="143" t="s">
        <v>1130</v>
      </c>
      <c r="D83" s="141">
        <v>7.2</v>
      </c>
      <c r="E83" s="145">
        <v>0.4</v>
      </c>
      <c r="F83" s="141">
        <f>+D83*E83</f>
        <v>2.8800000000000003</v>
      </c>
    </row>
    <row r="84" spans="1:6" ht="14.25">
      <c r="A84" s="127"/>
      <c r="B84" s="140"/>
      <c r="C84" s="143"/>
      <c r="D84" s="141"/>
      <c r="E84" s="145"/>
      <c r="F84" s="141"/>
    </row>
    <row r="85" spans="1:6" ht="42.75">
      <c r="A85" s="127" t="s">
        <v>1134</v>
      </c>
      <c r="B85" s="140" t="s">
        <v>917</v>
      </c>
      <c r="C85" s="143" t="s">
        <v>224</v>
      </c>
      <c r="D85" s="141">
        <v>6</v>
      </c>
      <c r="E85" s="145">
        <v>11.5</v>
      </c>
      <c r="F85" s="141">
        <f>+D85*E85</f>
        <v>69</v>
      </c>
    </row>
    <row r="86" spans="1:6" ht="14.25">
      <c r="A86" s="127"/>
      <c r="B86" s="140"/>
      <c r="C86" s="143"/>
      <c r="D86" s="141"/>
      <c r="E86" s="145"/>
      <c r="F86" s="141"/>
    </row>
    <row r="87" spans="1:6" ht="57">
      <c r="A87" s="127" t="s">
        <v>1135</v>
      </c>
      <c r="B87" s="140" t="s">
        <v>124</v>
      </c>
      <c r="C87" s="143" t="s">
        <v>224</v>
      </c>
      <c r="D87" s="141">
        <v>3</v>
      </c>
      <c r="E87" s="145">
        <v>30</v>
      </c>
      <c r="F87" s="141">
        <f>+D87*E87</f>
        <v>90</v>
      </c>
    </row>
    <row r="88" spans="1:6" ht="14.25">
      <c r="A88" s="127"/>
      <c r="B88" s="140"/>
      <c r="C88" s="143"/>
      <c r="D88" s="141"/>
      <c r="E88" s="145"/>
      <c r="F88" s="141"/>
    </row>
    <row r="89" spans="1:6" ht="15">
      <c r="A89" s="127"/>
      <c r="B89" s="142" t="s">
        <v>921</v>
      </c>
      <c r="C89" s="143"/>
      <c r="D89" s="141"/>
      <c r="E89" s="141"/>
      <c r="F89" s="146">
        <f>SUM(F83:F88)</f>
        <v>161.88</v>
      </c>
    </row>
    <row r="90" spans="1:6" ht="15">
      <c r="A90" s="127"/>
      <c r="B90" s="142"/>
      <c r="C90" s="143"/>
      <c r="D90" s="141"/>
      <c r="E90" s="141"/>
      <c r="F90" s="146"/>
    </row>
    <row r="91" spans="1:6" ht="15">
      <c r="A91" s="126" t="s">
        <v>592</v>
      </c>
      <c r="B91" s="142" t="s">
        <v>1245</v>
      </c>
      <c r="C91" s="143"/>
      <c r="D91" s="141"/>
      <c r="E91" s="141"/>
      <c r="F91" s="141"/>
    </row>
    <row r="92" spans="1:6" ht="15">
      <c r="A92" s="126"/>
      <c r="B92" s="142"/>
      <c r="C92" s="143"/>
      <c r="D92" s="141"/>
      <c r="E92" s="141"/>
      <c r="F92" s="141"/>
    </row>
    <row r="93" spans="1:6" ht="99.75">
      <c r="A93" s="127" t="s">
        <v>597</v>
      </c>
      <c r="B93" s="140" t="s">
        <v>0</v>
      </c>
      <c r="C93" s="143"/>
      <c r="D93" s="141"/>
      <c r="E93" s="145"/>
      <c r="F93" s="141"/>
    </row>
    <row r="94" spans="1:6" ht="16.5">
      <c r="A94" s="127"/>
      <c r="B94" s="140" t="s">
        <v>1</v>
      </c>
      <c r="C94" s="143" t="s">
        <v>572</v>
      </c>
      <c r="D94" s="141">
        <v>3.4</v>
      </c>
      <c r="E94" s="145">
        <v>4.75</v>
      </c>
      <c r="F94" s="141">
        <f>E94*D94</f>
        <v>16.15</v>
      </c>
    </row>
    <row r="95" spans="1:6" ht="14.25">
      <c r="A95" s="127"/>
      <c r="B95" s="140"/>
      <c r="C95" s="143"/>
      <c r="D95" s="141"/>
      <c r="E95" s="145"/>
      <c r="F95" s="141"/>
    </row>
    <row r="96" spans="1:6" ht="16.5">
      <c r="A96" s="127"/>
      <c r="B96" s="140" t="s">
        <v>2</v>
      </c>
      <c r="C96" s="143" t="s">
        <v>572</v>
      </c>
      <c r="D96" s="141">
        <v>5.1</v>
      </c>
      <c r="E96" s="145">
        <v>5.52</v>
      </c>
      <c r="F96" s="141">
        <f>E96*D96</f>
        <v>28.151999999999997</v>
      </c>
    </row>
    <row r="97" spans="1:6" ht="14.25">
      <c r="A97" s="127"/>
      <c r="B97" s="140"/>
      <c r="C97" s="143"/>
      <c r="D97" s="141"/>
      <c r="E97" s="145"/>
      <c r="F97" s="141"/>
    </row>
    <row r="98" spans="1:6" ht="28.5">
      <c r="A98" s="127" t="s">
        <v>598</v>
      </c>
      <c r="B98" s="140" t="s">
        <v>928</v>
      </c>
      <c r="C98" s="143" t="s">
        <v>570</v>
      </c>
      <c r="D98" s="141">
        <v>4.4</v>
      </c>
      <c r="E98" s="145">
        <v>0.4</v>
      </c>
      <c r="F98" s="141">
        <f>E98*D98</f>
        <v>1.7600000000000002</v>
      </c>
    </row>
    <row r="99" spans="1:6" ht="14.25">
      <c r="A99" s="127"/>
      <c r="B99" s="140"/>
      <c r="C99" s="143"/>
      <c r="D99" s="141"/>
      <c r="E99" s="145"/>
      <c r="F99" s="141"/>
    </row>
    <row r="100" spans="1:6" ht="85.5">
      <c r="A100" s="127" t="s">
        <v>599</v>
      </c>
      <c r="B100" s="140" t="s">
        <v>929</v>
      </c>
      <c r="C100" s="143" t="s">
        <v>572</v>
      </c>
      <c r="D100" s="141">
        <v>2</v>
      </c>
      <c r="E100" s="145">
        <v>18.4</v>
      </c>
      <c r="F100" s="141">
        <f>E100*D100</f>
        <v>36.8</v>
      </c>
    </row>
    <row r="101" spans="1:6" ht="14.25">
      <c r="A101" s="127"/>
      <c r="B101" s="140"/>
      <c r="C101" s="143"/>
      <c r="D101" s="141"/>
      <c r="E101" s="145"/>
      <c r="F101" s="141"/>
    </row>
    <row r="102" spans="1:6" ht="99.75">
      <c r="A102" s="127" t="s">
        <v>600</v>
      </c>
      <c r="B102" s="140" t="s">
        <v>930</v>
      </c>
      <c r="C102" s="143" t="s">
        <v>572</v>
      </c>
      <c r="D102" s="141">
        <v>4.9</v>
      </c>
      <c r="E102" s="145">
        <v>17.8</v>
      </c>
      <c r="F102" s="141">
        <f>+D102*E102</f>
        <v>87.22000000000001</v>
      </c>
    </row>
    <row r="103" spans="1:6" ht="14.25">
      <c r="A103" s="127"/>
      <c r="B103" s="157"/>
      <c r="C103" s="143"/>
      <c r="D103" s="141"/>
      <c r="E103" s="145"/>
      <c r="F103" s="141"/>
    </row>
    <row r="104" spans="1:6" ht="15">
      <c r="A104" s="127"/>
      <c r="B104" s="142" t="s">
        <v>932</v>
      </c>
      <c r="C104" s="143"/>
      <c r="D104" s="141"/>
      <c r="E104" s="141"/>
      <c r="F104" s="146">
        <f>SUM(F93:F103)</f>
        <v>170.082</v>
      </c>
    </row>
    <row r="105" spans="1:6" ht="14.25">
      <c r="A105" s="127"/>
      <c r="B105" s="140"/>
      <c r="C105" s="143"/>
      <c r="D105" s="141"/>
      <c r="E105" s="141"/>
      <c r="F105" s="141"/>
    </row>
    <row r="106" spans="1:6" ht="15">
      <c r="A106" s="126" t="s">
        <v>593</v>
      </c>
      <c r="B106" s="142" t="s">
        <v>915</v>
      </c>
      <c r="C106" s="143"/>
      <c r="D106" s="141"/>
      <c r="E106" s="141"/>
      <c r="F106" s="141"/>
    </row>
    <row r="107" spans="1:6" ht="15">
      <c r="A107" s="126"/>
      <c r="B107" s="142"/>
      <c r="C107" s="143"/>
      <c r="D107" s="141"/>
      <c r="E107" s="141"/>
      <c r="F107" s="141"/>
    </row>
    <row r="108" spans="1:6" ht="99.75">
      <c r="A108" s="127" t="s">
        <v>604</v>
      </c>
      <c r="B108" s="140" t="s">
        <v>126</v>
      </c>
      <c r="C108" s="143" t="s">
        <v>1130</v>
      </c>
      <c r="D108" s="141">
        <f>D83</f>
        <v>7.2</v>
      </c>
      <c r="E108" s="145">
        <v>12.4</v>
      </c>
      <c r="F108" s="141">
        <f>+D108*E108</f>
        <v>89.28</v>
      </c>
    </row>
    <row r="109" spans="1:6" ht="14.25">
      <c r="A109" s="127"/>
      <c r="B109" s="140"/>
      <c r="C109" s="143"/>
      <c r="D109" s="141"/>
      <c r="E109" s="145"/>
      <c r="F109" s="141"/>
    </row>
    <row r="110" spans="1:6" ht="42.75">
      <c r="A110" s="127" t="s">
        <v>605</v>
      </c>
      <c r="B110" s="140" t="s">
        <v>128</v>
      </c>
      <c r="C110" s="143" t="s">
        <v>224</v>
      </c>
      <c r="D110" s="141">
        <v>1</v>
      </c>
      <c r="E110" s="145">
        <v>40</v>
      </c>
      <c r="F110" s="141">
        <f>+D110*E110</f>
        <v>40</v>
      </c>
    </row>
    <row r="111" spans="1:6" ht="14.25">
      <c r="A111" s="127"/>
      <c r="B111" s="140"/>
      <c r="C111" s="143"/>
      <c r="D111" s="141"/>
      <c r="E111" s="145"/>
      <c r="F111" s="141"/>
    </row>
    <row r="112" spans="1:6" ht="85.5">
      <c r="A112" s="127" t="s">
        <v>606</v>
      </c>
      <c r="B112" s="140" t="s">
        <v>129</v>
      </c>
      <c r="C112" s="143" t="s">
        <v>224</v>
      </c>
      <c r="D112" s="141">
        <v>2</v>
      </c>
      <c r="E112" s="145">
        <v>196.5</v>
      </c>
      <c r="F112" s="141">
        <f>+D112*E112</f>
        <v>393</v>
      </c>
    </row>
    <row r="113" spans="1:6" ht="14.25">
      <c r="A113" s="127"/>
      <c r="B113" s="140"/>
      <c r="C113" s="143"/>
      <c r="D113" s="141"/>
      <c r="E113" s="145"/>
      <c r="F113" s="141"/>
    </row>
    <row r="114" spans="1:6" ht="85.5">
      <c r="A114" s="127" t="s">
        <v>607</v>
      </c>
      <c r="B114" s="140" t="s">
        <v>130</v>
      </c>
      <c r="C114" s="143" t="s">
        <v>224</v>
      </c>
      <c r="D114" s="141">
        <v>2</v>
      </c>
      <c r="E114" s="145">
        <v>250</v>
      </c>
      <c r="F114" s="141">
        <f>+D114*E114</f>
        <v>500</v>
      </c>
    </row>
    <row r="115" spans="1:6" ht="14.25">
      <c r="A115" s="127"/>
      <c r="B115" s="140"/>
      <c r="C115" s="143"/>
      <c r="D115" s="141"/>
      <c r="E115" s="145"/>
      <c r="F115" s="141"/>
    </row>
    <row r="116" spans="1:6" ht="30">
      <c r="A116" s="127"/>
      <c r="B116" s="142" t="s">
        <v>940</v>
      </c>
      <c r="C116" s="143"/>
      <c r="D116" s="141"/>
      <c r="E116" s="141"/>
      <c r="F116" s="146">
        <f>SUM(F108:F115)</f>
        <v>1022.28</v>
      </c>
    </row>
    <row r="117" ht="12.75">
      <c r="B117" s="158"/>
    </row>
    <row r="118" ht="12.75">
      <c r="B118" s="158"/>
    </row>
    <row r="119" spans="1:2" ht="15.75">
      <c r="A119" s="107">
        <v>3</v>
      </c>
      <c r="B119" s="107" t="s">
        <v>142</v>
      </c>
    </row>
    <row r="120" ht="12.75">
      <c r="B120" s="158"/>
    </row>
    <row r="121" spans="1:6" ht="15">
      <c r="A121" s="126" t="s">
        <v>1142</v>
      </c>
      <c r="B121" s="142" t="s">
        <v>913</v>
      </c>
      <c r="C121" s="263"/>
      <c r="D121" s="263"/>
      <c r="E121" s="263"/>
      <c r="F121" s="146">
        <f>+F134</f>
        <v>161.07999999999998</v>
      </c>
    </row>
    <row r="122" spans="1:6" ht="15">
      <c r="A122" s="126" t="s">
        <v>1143</v>
      </c>
      <c r="B122" s="142" t="s">
        <v>914</v>
      </c>
      <c r="C122" s="263"/>
      <c r="D122" s="263"/>
      <c r="E122" s="263"/>
      <c r="F122" s="146">
        <f>+F149</f>
        <v>133.898</v>
      </c>
    </row>
    <row r="123" spans="1:6" ht="15" customHeight="1">
      <c r="A123" s="126" t="s">
        <v>1144</v>
      </c>
      <c r="B123" s="142" t="s">
        <v>915</v>
      </c>
      <c r="C123" s="263"/>
      <c r="D123" s="263"/>
      <c r="E123" s="263"/>
      <c r="F123" s="146">
        <f>+F161</f>
        <v>590.98</v>
      </c>
    </row>
    <row r="124" spans="1:6" ht="15">
      <c r="A124" s="126"/>
      <c r="B124" s="142" t="s">
        <v>947</v>
      </c>
      <c r="C124" s="263"/>
      <c r="D124" s="263"/>
      <c r="E124" s="263"/>
      <c r="F124" s="146">
        <f>SUM(F121:F123)</f>
        <v>885.958</v>
      </c>
    </row>
    <row r="125" spans="1:6" ht="14.25">
      <c r="A125" s="127"/>
      <c r="B125" s="140"/>
      <c r="C125" s="143"/>
      <c r="D125" s="143"/>
      <c r="E125" s="143"/>
      <c r="F125" s="141"/>
    </row>
    <row r="126" spans="1:6" ht="15">
      <c r="A126" s="126" t="s">
        <v>1142</v>
      </c>
      <c r="B126" s="142" t="s">
        <v>1225</v>
      </c>
      <c r="C126" s="143"/>
      <c r="D126" s="141"/>
      <c r="E126" s="141"/>
      <c r="F126" s="141"/>
    </row>
    <row r="127" spans="1:6" ht="14.25">
      <c r="A127" s="127"/>
      <c r="B127" s="140"/>
      <c r="C127" s="143"/>
      <c r="D127" s="141"/>
      <c r="E127" s="141"/>
      <c r="F127" s="141"/>
    </row>
    <row r="128" spans="1:6" ht="28.5">
      <c r="A128" s="127" t="s">
        <v>1147</v>
      </c>
      <c r="B128" s="140" t="s">
        <v>916</v>
      </c>
      <c r="C128" s="143" t="s">
        <v>1130</v>
      </c>
      <c r="D128" s="141">
        <v>5.2</v>
      </c>
      <c r="E128" s="145">
        <v>0.4</v>
      </c>
      <c r="F128" s="141">
        <f>+D128*E128</f>
        <v>2.08</v>
      </c>
    </row>
    <row r="129" spans="1:6" ht="14.25">
      <c r="A129" s="127"/>
      <c r="B129" s="140"/>
      <c r="C129" s="143"/>
      <c r="D129" s="141"/>
      <c r="E129" s="145"/>
      <c r="F129" s="141"/>
    </row>
    <row r="130" spans="1:6" ht="42.75">
      <c r="A130" s="127" t="s">
        <v>1148</v>
      </c>
      <c r="B130" s="140" t="s">
        <v>917</v>
      </c>
      <c r="C130" s="143" t="s">
        <v>224</v>
      </c>
      <c r="D130" s="141">
        <v>6</v>
      </c>
      <c r="E130" s="145">
        <v>11.5</v>
      </c>
      <c r="F130" s="141">
        <f>+D130*E130</f>
        <v>69</v>
      </c>
    </row>
    <row r="131" spans="1:6" ht="14.25">
      <c r="A131" s="127"/>
      <c r="B131" s="140"/>
      <c r="C131" s="143"/>
      <c r="D131" s="141"/>
      <c r="E131" s="145"/>
      <c r="F131" s="141"/>
    </row>
    <row r="132" spans="1:6" ht="57">
      <c r="A132" s="127" t="s">
        <v>1149</v>
      </c>
      <c r="B132" s="140" t="s">
        <v>124</v>
      </c>
      <c r="C132" s="143" t="s">
        <v>224</v>
      </c>
      <c r="D132" s="141">
        <v>3</v>
      </c>
      <c r="E132" s="145">
        <v>30</v>
      </c>
      <c r="F132" s="141">
        <f>+D132*E132</f>
        <v>90</v>
      </c>
    </row>
    <row r="133" spans="1:6" ht="14.25">
      <c r="A133" s="127"/>
      <c r="B133" s="140"/>
      <c r="C133" s="143"/>
      <c r="D133" s="141"/>
      <c r="E133" s="145"/>
      <c r="F133" s="141"/>
    </row>
    <row r="134" spans="1:6" ht="15">
      <c r="A134" s="127"/>
      <c r="B134" s="142" t="s">
        <v>921</v>
      </c>
      <c r="C134" s="143"/>
      <c r="D134" s="141"/>
      <c r="E134" s="141"/>
      <c r="F134" s="146">
        <f>SUM(F128:F133)</f>
        <v>161.07999999999998</v>
      </c>
    </row>
    <row r="135" spans="1:6" ht="15">
      <c r="A135" s="127"/>
      <c r="B135" s="142"/>
      <c r="C135" s="143"/>
      <c r="D135" s="141"/>
      <c r="E135" s="141"/>
      <c r="F135" s="146"/>
    </row>
    <row r="136" spans="1:6" ht="15">
      <c r="A136" s="126" t="s">
        <v>1143</v>
      </c>
      <c r="B136" s="142" t="s">
        <v>1245</v>
      </c>
      <c r="C136" s="143"/>
      <c r="D136" s="141"/>
      <c r="E136" s="141"/>
      <c r="F136" s="141"/>
    </row>
    <row r="137" spans="1:6" ht="15">
      <c r="A137" s="126"/>
      <c r="B137" s="142"/>
      <c r="C137" s="143"/>
      <c r="D137" s="141"/>
      <c r="E137" s="141"/>
      <c r="F137" s="141"/>
    </row>
    <row r="138" spans="1:6" ht="99.75">
      <c r="A138" s="127" t="s">
        <v>1156</v>
      </c>
      <c r="B138" s="140" t="s">
        <v>0</v>
      </c>
      <c r="C138" s="143"/>
      <c r="D138" s="141"/>
      <c r="E138" s="145"/>
      <c r="F138" s="141"/>
    </row>
    <row r="139" spans="1:6" ht="16.5">
      <c r="A139" s="127"/>
      <c r="B139" s="140" t="s">
        <v>1</v>
      </c>
      <c r="C139" s="143" t="s">
        <v>572</v>
      </c>
      <c r="D139" s="141">
        <v>2.6</v>
      </c>
      <c r="E139" s="145">
        <v>4.75</v>
      </c>
      <c r="F139" s="141">
        <f>E139*D139</f>
        <v>12.35</v>
      </c>
    </row>
    <row r="140" spans="1:6" ht="14.25">
      <c r="A140" s="127"/>
      <c r="B140" s="140"/>
      <c r="C140" s="143"/>
      <c r="D140" s="141"/>
      <c r="E140" s="145"/>
      <c r="F140" s="141"/>
    </row>
    <row r="141" spans="1:6" ht="16.5">
      <c r="A141" s="127"/>
      <c r="B141" s="140" t="s">
        <v>2</v>
      </c>
      <c r="C141" s="143" t="s">
        <v>572</v>
      </c>
      <c r="D141" s="141">
        <v>3.9</v>
      </c>
      <c r="E141" s="145">
        <v>5.52</v>
      </c>
      <c r="F141" s="141">
        <f>E141*D141</f>
        <v>21.528</v>
      </c>
    </row>
    <row r="142" spans="1:6" ht="14.25">
      <c r="A142" s="127"/>
      <c r="B142" s="140"/>
      <c r="C142" s="143"/>
      <c r="D142" s="141"/>
      <c r="E142" s="145"/>
      <c r="F142" s="141"/>
    </row>
    <row r="143" spans="1:6" ht="28.5">
      <c r="A143" s="127" t="s">
        <v>1157</v>
      </c>
      <c r="B143" s="140" t="s">
        <v>928</v>
      </c>
      <c r="C143" s="143" t="s">
        <v>570</v>
      </c>
      <c r="D143" s="141">
        <v>3.2</v>
      </c>
      <c r="E143" s="145">
        <v>0.4</v>
      </c>
      <c r="F143" s="141">
        <f>E143*D143</f>
        <v>1.2800000000000002</v>
      </c>
    </row>
    <row r="144" spans="1:6" ht="14.25">
      <c r="A144" s="127"/>
      <c r="B144" s="140"/>
      <c r="C144" s="143"/>
      <c r="D144" s="141"/>
      <c r="E144" s="145"/>
      <c r="F144" s="141"/>
    </row>
    <row r="145" spans="1:6" ht="85.5">
      <c r="A145" s="127" t="s">
        <v>1162</v>
      </c>
      <c r="B145" s="140" t="s">
        <v>929</v>
      </c>
      <c r="C145" s="143" t="s">
        <v>572</v>
      </c>
      <c r="D145" s="141">
        <v>1.4</v>
      </c>
      <c r="E145" s="145">
        <v>18.4</v>
      </c>
      <c r="F145" s="141">
        <f>E145*D145</f>
        <v>25.759999999999998</v>
      </c>
    </row>
    <row r="146" spans="1:6" ht="14.25">
      <c r="A146" s="127"/>
      <c r="B146" s="140"/>
      <c r="C146" s="143"/>
      <c r="D146" s="141"/>
      <c r="E146" s="145"/>
      <c r="F146" s="141"/>
    </row>
    <row r="147" spans="1:6" ht="99.75">
      <c r="A147" s="127" t="s">
        <v>1163</v>
      </c>
      <c r="B147" s="140" t="s">
        <v>930</v>
      </c>
      <c r="C147" s="143" t="s">
        <v>572</v>
      </c>
      <c r="D147" s="141">
        <v>4.1</v>
      </c>
      <c r="E147" s="145">
        <v>17.8</v>
      </c>
      <c r="F147" s="141">
        <f>+D147*E147</f>
        <v>72.97999999999999</v>
      </c>
    </row>
    <row r="148" spans="1:6" ht="14.25">
      <c r="A148" s="127"/>
      <c r="B148" s="157"/>
      <c r="C148" s="143"/>
      <c r="D148" s="141"/>
      <c r="E148" s="145"/>
      <c r="F148" s="141"/>
    </row>
    <row r="149" spans="1:6" ht="15">
      <c r="A149" s="127"/>
      <c r="B149" s="142" t="s">
        <v>932</v>
      </c>
      <c r="C149" s="143"/>
      <c r="D149" s="141"/>
      <c r="E149" s="141"/>
      <c r="F149" s="146">
        <f>SUM(F138:F148)</f>
        <v>133.898</v>
      </c>
    </row>
    <row r="150" spans="1:6" ht="14.25">
      <c r="A150" s="127"/>
      <c r="B150" s="140"/>
      <c r="C150" s="143"/>
      <c r="D150" s="141"/>
      <c r="E150" s="141"/>
      <c r="F150" s="141"/>
    </row>
    <row r="151" spans="1:6" ht="15">
      <c r="A151" s="126" t="s">
        <v>1144</v>
      </c>
      <c r="B151" s="142" t="s">
        <v>915</v>
      </c>
      <c r="C151" s="143"/>
      <c r="D151" s="141"/>
      <c r="E151" s="141"/>
      <c r="F151" s="141"/>
    </row>
    <row r="152" spans="1:6" ht="15">
      <c r="A152" s="126"/>
      <c r="B152" s="142"/>
      <c r="C152" s="143"/>
      <c r="D152" s="141"/>
      <c r="E152" s="141"/>
      <c r="F152" s="141"/>
    </row>
    <row r="153" spans="1:6" ht="99.75">
      <c r="A153" s="127" t="s">
        <v>1160</v>
      </c>
      <c r="B153" s="140" t="s">
        <v>126</v>
      </c>
      <c r="C153" s="143" t="s">
        <v>1130</v>
      </c>
      <c r="D153" s="141">
        <f>D128</f>
        <v>5.2</v>
      </c>
      <c r="E153" s="145">
        <v>12.4</v>
      </c>
      <c r="F153" s="141">
        <f>+D153*E153</f>
        <v>64.48</v>
      </c>
    </row>
    <row r="154" spans="1:6" ht="14.25">
      <c r="A154" s="127"/>
      <c r="B154" s="140"/>
      <c r="C154" s="143"/>
      <c r="D154" s="141"/>
      <c r="E154" s="145"/>
      <c r="F154" s="141"/>
    </row>
    <row r="155" spans="1:6" ht="42.75">
      <c r="A155" s="127" t="s">
        <v>1161</v>
      </c>
      <c r="B155" s="140" t="s">
        <v>128</v>
      </c>
      <c r="C155" s="143" t="s">
        <v>224</v>
      </c>
      <c r="D155" s="141">
        <v>2</v>
      </c>
      <c r="E155" s="145">
        <v>40</v>
      </c>
      <c r="F155" s="141">
        <f>+D155*E155</f>
        <v>80</v>
      </c>
    </row>
    <row r="156" spans="1:6" ht="14.25">
      <c r="A156" s="127"/>
      <c r="B156" s="140"/>
      <c r="C156" s="143"/>
      <c r="D156" s="141"/>
      <c r="E156" s="145"/>
      <c r="F156" s="141"/>
    </row>
    <row r="157" spans="1:6" ht="85.5">
      <c r="A157" s="127" t="s">
        <v>1162</v>
      </c>
      <c r="B157" s="140" t="s">
        <v>129</v>
      </c>
      <c r="C157" s="143" t="s">
        <v>224</v>
      </c>
      <c r="D157" s="141">
        <v>1</v>
      </c>
      <c r="E157" s="145">
        <v>196.5</v>
      </c>
      <c r="F157" s="141">
        <f>+D157*E157</f>
        <v>196.5</v>
      </c>
    </row>
    <row r="158" spans="1:6" ht="14.25">
      <c r="A158" s="127"/>
      <c r="B158" s="140"/>
      <c r="C158" s="143"/>
      <c r="D158" s="141"/>
      <c r="E158" s="145"/>
      <c r="F158" s="141"/>
    </row>
    <row r="159" spans="1:6" ht="85.5">
      <c r="A159" s="127" t="s">
        <v>1163</v>
      </c>
      <c r="B159" s="140" t="s">
        <v>130</v>
      </c>
      <c r="C159" s="143" t="s">
        <v>224</v>
      </c>
      <c r="D159" s="141">
        <v>1</v>
      </c>
      <c r="E159" s="145">
        <v>250</v>
      </c>
      <c r="F159" s="141">
        <f>+D159*E159</f>
        <v>250</v>
      </c>
    </row>
    <row r="160" spans="1:6" ht="14.25">
      <c r="A160" s="127"/>
      <c r="B160" s="140"/>
      <c r="C160" s="143"/>
      <c r="D160" s="141"/>
      <c r="E160" s="145"/>
      <c r="F160" s="141"/>
    </row>
    <row r="161" spans="1:6" ht="30">
      <c r="A161" s="127"/>
      <c r="B161" s="142" t="s">
        <v>940</v>
      </c>
      <c r="C161" s="143"/>
      <c r="D161" s="141"/>
      <c r="E161" s="141"/>
      <c r="F161" s="146">
        <f>SUM(F153:F160)</f>
        <v>590.98</v>
      </c>
    </row>
    <row r="162" ht="12.75">
      <c r="B162" s="158"/>
    </row>
    <row r="163" ht="12.75">
      <c r="B163" s="158"/>
    </row>
    <row r="164" spans="1:2" ht="15.75">
      <c r="A164" s="107">
        <v>4</v>
      </c>
      <c r="B164" s="107" t="s">
        <v>143</v>
      </c>
    </row>
    <row r="165" ht="12.75">
      <c r="B165" s="158"/>
    </row>
    <row r="166" spans="1:6" ht="15">
      <c r="A166" s="126" t="s">
        <v>1182</v>
      </c>
      <c r="B166" s="142" t="s">
        <v>913</v>
      </c>
      <c r="C166" s="263"/>
      <c r="D166" s="263"/>
      <c r="E166" s="263"/>
      <c r="F166" s="146">
        <f>+F179</f>
        <v>106.75999999999999</v>
      </c>
    </row>
    <row r="167" spans="1:6" ht="15">
      <c r="A167" s="126" t="s">
        <v>636</v>
      </c>
      <c r="B167" s="142" t="s">
        <v>914</v>
      </c>
      <c r="C167" s="263"/>
      <c r="D167" s="263"/>
      <c r="E167" s="263"/>
      <c r="F167" s="146">
        <f>+F194</f>
        <v>39.958</v>
      </c>
    </row>
    <row r="168" spans="1:6" ht="12" customHeight="1">
      <c r="A168" s="126" t="s">
        <v>637</v>
      </c>
      <c r="B168" s="142" t="s">
        <v>915</v>
      </c>
      <c r="C168" s="263"/>
      <c r="D168" s="263"/>
      <c r="E168" s="263"/>
      <c r="F168" s="146">
        <f>+F202</f>
        <v>103.56</v>
      </c>
    </row>
    <row r="169" spans="1:6" ht="15">
      <c r="A169" s="126"/>
      <c r="B169" s="142" t="s">
        <v>947</v>
      </c>
      <c r="C169" s="263"/>
      <c r="D169" s="263"/>
      <c r="E169" s="263"/>
      <c r="F169" s="146">
        <f>SUM(F166:F168)</f>
        <v>250.278</v>
      </c>
    </row>
    <row r="170" spans="1:6" ht="14.25">
      <c r="A170" s="127"/>
      <c r="B170" s="140"/>
      <c r="C170" s="143"/>
      <c r="D170" s="143"/>
      <c r="E170" s="143"/>
      <c r="F170" s="141"/>
    </row>
    <row r="171" spans="1:6" ht="15">
      <c r="A171" s="126" t="s">
        <v>1182</v>
      </c>
      <c r="B171" s="142" t="s">
        <v>1225</v>
      </c>
      <c r="C171" s="143"/>
      <c r="D171" s="141"/>
      <c r="E171" s="141"/>
      <c r="F171" s="141"/>
    </row>
    <row r="172" spans="1:6" ht="14.25">
      <c r="A172" s="127"/>
      <c r="B172" s="140"/>
      <c r="C172" s="143"/>
      <c r="D172" s="141"/>
      <c r="E172" s="141"/>
      <c r="F172" s="141"/>
    </row>
    <row r="173" spans="1:6" ht="28.5">
      <c r="A173" s="127" t="s">
        <v>1183</v>
      </c>
      <c r="B173" s="140" t="s">
        <v>916</v>
      </c>
      <c r="C173" s="143" t="s">
        <v>1130</v>
      </c>
      <c r="D173" s="141">
        <v>1.9</v>
      </c>
      <c r="E173" s="145">
        <v>0.4</v>
      </c>
      <c r="F173" s="141">
        <f>+D173*E173</f>
        <v>0.76</v>
      </c>
    </row>
    <row r="174" spans="1:6" ht="14.25">
      <c r="A174" s="127"/>
      <c r="B174" s="140"/>
      <c r="C174" s="143"/>
      <c r="D174" s="141"/>
      <c r="E174" s="145"/>
      <c r="F174" s="141"/>
    </row>
    <row r="175" spans="1:6" ht="42.75">
      <c r="A175" s="127" t="s">
        <v>1184</v>
      </c>
      <c r="B175" s="140" t="s">
        <v>917</v>
      </c>
      <c r="C175" s="143" t="s">
        <v>224</v>
      </c>
      <c r="D175" s="141">
        <v>4</v>
      </c>
      <c r="E175" s="145">
        <v>11.5</v>
      </c>
      <c r="F175" s="141">
        <f>+D175*E175</f>
        <v>46</v>
      </c>
    </row>
    <row r="176" spans="1:6" ht="14.25">
      <c r="A176" s="127"/>
      <c r="B176" s="140"/>
      <c r="C176" s="143"/>
      <c r="D176" s="141"/>
      <c r="E176" s="145"/>
      <c r="F176" s="141"/>
    </row>
    <row r="177" spans="1:6" ht="57">
      <c r="A177" s="127" t="s">
        <v>1185</v>
      </c>
      <c r="B177" s="140" t="s">
        <v>124</v>
      </c>
      <c r="C177" s="143" t="s">
        <v>224</v>
      </c>
      <c r="D177" s="141">
        <v>2</v>
      </c>
      <c r="E177" s="145">
        <v>30</v>
      </c>
      <c r="F177" s="141">
        <f>+D177*E177</f>
        <v>60</v>
      </c>
    </row>
    <row r="178" spans="1:6" ht="14.25">
      <c r="A178" s="127"/>
      <c r="B178" s="140"/>
      <c r="C178" s="143"/>
      <c r="D178" s="141"/>
      <c r="E178" s="145"/>
      <c r="F178" s="141"/>
    </row>
    <row r="179" spans="1:6" ht="15">
      <c r="A179" s="127"/>
      <c r="B179" s="142" t="s">
        <v>921</v>
      </c>
      <c r="C179" s="143"/>
      <c r="D179" s="141"/>
      <c r="E179" s="141"/>
      <c r="F179" s="146">
        <f>SUM(F173:F178)</f>
        <v>106.75999999999999</v>
      </c>
    </row>
    <row r="180" spans="1:6" ht="15">
      <c r="A180" s="127"/>
      <c r="B180" s="142"/>
      <c r="C180" s="143"/>
      <c r="D180" s="141"/>
      <c r="E180" s="141"/>
      <c r="F180" s="146"/>
    </row>
    <row r="181" spans="1:6" ht="15">
      <c r="A181" s="126" t="s">
        <v>636</v>
      </c>
      <c r="B181" s="142" t="s">
        <v>1245</v>
      </c>
      <c r="C181" s="143"/>
      <c r="D181" s="141"/>
      <c r="E181" s="141"/>
      <c r="F181" s="141"/>
    </row>
    <row r="182" spans="1:6" ht="15">
      <c r="A182" s="126"/>
      <c r="B182" s="142"/>
      <c r="C182" s="143"/>
      <c r="D182" s="141"/>
      <c r="E182" s="141"/>
      <c r="F182" s="141"/>
    </row>
    <row r="183" spans="1:6" ht="99.75">
      <c r="A183" s="127" t="s">
        <v>641</v>
      </c>
      <c r="B183" s="140" t="s">
        <v>0</v>
      </c>
      <c r="C183" s="143"/>
      <c r="D183" s="141"/>
      <c r="E183" s="145"/>
      <c r="F183" s="141"/>
    </row>
    <row r="184" spans="1:6" ht="16.5">
      <c r="A184" s="127"/>
      <c r="B184" s="140" t="s">
        <v>1</v>
      </c>
      <c r="C184" s="143" t="s">
        <v>572</v>
      </c>
      <c r="D184" s="141">
        <v>1</v>
      </c>
      <c r="E184" s="145">
        <v>4.75</v>
      </c>
      <c r="F184" s="141">
        <f>E184*D184</f>
        <v>4.75</v>
      </c>
    </row>
    <row r="185" spans="1:6" ht="14.25">
      <c r="A185" s="127"/>
      <c r="B185" s="140"/>
      <c r="C185" s="143"/>
      <c r="D185" s="141"/>
      <c r="E185" s="145"/>
      <c r="F185" s="141"/>
    </row>
    <row r="186" spans="1:6" ht="16.5">
      <c r="A186" s="127"/>
      <c r="B186" s="140" t="s">
        <v>2</v>
      </c>
      <c r="C186" s="143" t="s">
        <v>572</v>
      </c>
      <c r="D186" s="141">
        <v>1.4</v>
      </c>
      <c r="E186" s="145">
        <v>5.52</v>
      </c>
      <c r="F186" s="141">
        <f>E186*D186</f>
        <v>7.727999999999999</v>
      </c>
    </row>
    <row r="187" spans="1:6" ht="14.25">
      <c r="A187" s="127"/>
      <c r="B187" s="140"/>
      <c r="C187" s="143"/>
      <c r="D187" s="141"/>
      <c r="E187" s="145"/>
      <c r="F187" s="141"/>
    </row>
    <row r="188" spans="1:6" ht="28.5">
      <c r="A188" s="127" t="s">
        <v>642</v>
      </c>
      <c r="B188" s="140" t="s">
        <v>928</v>
      </c>
      <c r="C188" s="143" t="s">
        <v>570</v>
      </c>
      <c r="D188" s="141">
        <v>1.2</v>
      </c>
      <c r="E188" s="145">
        <v>0.4</v>
      </c>
      <c r="F188" s="141">
        <f>E188*D188</f>
        <v>0.48</v>
      </c>
    </row>
    <row r="189" spans="1:6" ht="14.25">
      <c r="A189" s="127"/>
      <c r="B189" s="140"/>
      <c r="C189" s="143"/>
      <c r="D189" s="141"/>
      <c r="E189" s="145"/>
      <c r="F189" s="141"/>
    </row>
    <row r="190" spans="1:6" ht="85.5">
      <c r="A190" s="127" t="s">
        <v>643</v>
      </c>
      <c r="B190" s="140" t="s">
        <v>929</v>
      </c>
      <c r="C190" s="143" t="s">
        <v>572</v>
      </c>
      <c r="D190" s="141">
        <v>0.5</v>
      </c>
      <c r="E190" s="145">
        <v>18.4</v>
      </c>
      <c r="F190" s="141">
        <f>E190*D190</f>
        <v>9.2</v>
      </c>
    </row>
    <row r="191" spans="1:6" ht="14.25">
      <c r="A191" s="127"/>
      <c r="B191" s="140"/>
      <c r="C191" s="143"/>
      <c r="D191" s="141"/>
      <c r="E191" s="145"/>
      <c r="F191" s="141"/>
    </row>
    <row r="192" spans="1:6" ht="99.75">
      <c r="A192" s="127" t="s">
        <v>644</v>
      </c>
      <c r="B192" s="140" t="s">
        <v>930</v>
      </c>
      <c r="C192" s="143" t="s">
        <v>572</v>
      </c>
      <c r="D192" s="141">
        <v>1</v>
      </c>
      <c r="E192" s="145">
        <v>17.8</v>
      </c>
      <c r="F192" s="141">
        <f>+D192*E192</f>
        <v>17.8</v>
      </c>
    </row>
    <row r="193" spans="1:6" ht="14.25">
      <c r="A193" s="127"/>
      <c r="B193" s="157"/>
      <c r="C193" s="143"/>
      <c r="D193" s="141"/>
      <c r="E193" s="145"/>
      <c r="F193" s="141"/>
    </row>
    <row r="194" spans="1:6" ht="15">
      <c r="A194" s="127"/>
      <c r="B194" s="142" t="s">
        <v>932</v>
      </c>
      <c r="C194" s="143"/>
      <c r="D194" s="141"/>
      <c r="E194" s="141"/>
      <c r="F194" s="146">
        <f>SUM(F183:F193)</f>
        <v>39.958</v>
      </c>
    </row>
    <row r="195" spans="1:6" ht="14.25">
      <c r="A195" s="127"/>
      <c r="B195" s="140"/>
      <c r="C195" s="143"/>
      <c r="D195" s="141"/>
      <c r="E195" s="141"/>
      <c r="F195" s="141"/>
    </row>
    <row r="196" spans="1:6" ht="15">
      <c r="A196" s="126" t="s">
        <v>637</v>
      </c>
      <c r="B196" s="142" t="s">
        <v>915</v>
      </c>
      <c r="C196" s="143"/>
      <c r="D196" s="141"/>
      <c r="E196" s="141"/>
      <c r="F196" s="141"/>
    </row>
    <row r="197" spans="1:6" ht="15">
      <c r="A197" s="126"/>
      <c r="B197" s="142"/>
      <c r="C197" s="143"/>
      <c r="D197" s="141"/>
      <c r="E197" s="141"/>
      <c r="F197" s="141"/>
    </row>
    <row r="198" spans="1:6" ht="99.75">
      <c r="A198" s="127" t="s">
        <v>645</v>
      </c>
      <c r="B198" s="140" t="s">
        <v>126</v>
      </c>
      <c r="C198" s="143" t="s">
        <v>1130</v>
      </c>
      <c r="D198" s="141">
        <f>D173</f>
        <v>1.9</v>
      </c>
      <c r="E198" s="145">
        <v>12.4</v>
      </c>
      <c r="F198" s="141">
        <f>+D198*E198</f>
        <v>23.56</v>
      </c>
    </row>
    <row r="199" spans="1:6" ht="14.25">
      <c r="A199" s="127"/>
      <c r="B199" s="140"/>
      <c r="C199" s="143"/>
      <c r="D199" s="141"/>
      <c r="E199" s="145"/>
      <c r="F199" s="141"/>
    </row>
    <row r="200" spans="1:6" ht="42.75">
      <c r="A200" s="127" t="s">
        <v>646</v>
      </c>
      <c r="B200" s="140" t="s">
        <v>128</v>
      </c>
      <c r="C200" s="143" t="s">
        <v>224</v>
      </c>
      <c r="D200" s="141">
        <v>2</v>
      </c>
      <c r="E200" s="145">
        <v>40</v>
      </c>
      <c r="F200" s="141">
        <f>+D200*E200</f>
        <v>80</v>
      </c>
    </row>
    <row r="201" spans="1:6" ht="14.25">
      <c r="A201" s="127"/>
      <c r="B201" s="140"/>
      <c r="C201" s="143"/>
      <c r="D201" s="141"/>
      <c r="E201" s="145"/>
      <c r="F201" s="141"/>
    </row>
    <row r="202" spans="1:6" ht="30">
      <c r="A202" s="127"/>
      <c r="B202" s="142" t="s">
        <v>940</v>
      </c>
      <c r="C202" s="143"/>
      <c r="D202" s="141"/>
      <c r="E202" s="141"/>
      <c r="F202" s="146">
        <f>SUM(F198:F201)</f>
        <v>103.56</v>
      </c>
    </row>
    <row r="203" spans="1:6" ht="15">
      <c r="A203" s="127"/>
      <c r="B203" s="142"/>
      <c r="C203" s="143"/>
      <c r="D203" s="141"/>
      <c r="E203" s="141"/>
      <c r="F203" s="146"/>
    </row>
    <row r="204" spans="1:6" ht="15">
      <c r="A204" s="127"/>
      <c r="B204" s="142"/>
      <c r="C204" s="143"/>
      <c r="D204" s="141"/>
      <c r="E204" s="141"/>
      <c r="F204" s="146"/>
    </row>
    <row r="205" spans="1:2" ht="15.75">
      <c r="A205" s="156">
        <v>5</v>
      </c>
      <c r="B205" s="159" t="s">
        <v>144</v>
      </c>
    </row>
    <row r="206" ht="12.75">
      <c r="B206" s="158"/>
    </row>
    <row r="207" spans="1:6" ht="15">
      <c r="A207" s="126" t="s">
        <v>660</v>
      </c>
      <c r="B207" s="142" t="s">
        <v>913</v>
      </c>
      <c r="C207" s="263"/>
      <c r="D207" s="263"/>
      <c r="E207" s="263"/>
      <c r="F207" s="146">
        <f>+F220</f>
        <v>161.12</v>
      </c>
    </row>
    <row r="208" spans="1:6" ht="15">
      <c r="A208" s="126" t="s">
        <v>661</v>
      </c>
      <c r="B208" s="142" t="s">
        <v>914</v>
      </c>
      <c r="C208" s="263"/>
      <c r="D208" s="263"/>
      <c r="E208" s="263"/>
      <c r="F208" s="146">
        <f>+F235</f>
        <v>135.738</v>
      </c>
    </row>
    <row r="209" spans="1:6" ht="14.25" customHeight="1">
      <c r="A209" s="126" t="s">
        <v>662</v>
      </c>
      <c r="B209" s="142" t="s">
        <v>915</v>
      </c>
      <c r="C209" s="263"/>
      <c r="D209" s="263"/>
      <c r="E209" s="263"/>
      <c r="F209" s="146">
        <f>+F247</f>
        <v>998.72</v>
      </c>
    </row>
    <row r="210" spans="1:6" ht="15">
      <c r="A210" s="126"/>
      <c r="B210" s="142" t="s">
        <v>1071</v>
      </c>
      <c r="C210" s="263"/>
      <c r="D210" s="263"/>
      <c r="E210" s="263"/>
      <c r="F210" s="146">
        <f>SUM(F207:F209)</f>
        <v>1295.578</v>
      </c>
    </row>
    <row r="211" spans="1:6" ht="14.25">
      <c r="A211" s="127"/>
      <c r="B211" s="140"/>
      <c r="C211" s="143"/>
      <c r="D211" s="143"/>
      <c r="E211" s="143"/>
      <c r="F211" s="141"/>
    </row>
    <row r="212" spans="1:6" ht="15">
      <c r="A212" s="126" t="s">
        <v>660</v>
      </c>
      <c r="B212" s="142" t="s">
        <v>1225</v>
      </c>
      <c r="C212" s="143"/>
      <c r="D212" s="141"/>
      <c r="E212" s="141"/>
      <c r="F212" s="141"/>
    </row>
    <row r="213" spans="1:6" ht="14.25">
      <c r="A213" s="127"/>
      <c r="B213" s="140"/>
      <c r="C213" s="143"/>
      <c r="D213" s="141"/>
      <c r="E213" s="141"/>
      <c r="F213" s="141"/>
    </row>
    <row r="214" spans="1:6" ht="28.5">
      <c r="A214" s="127" t="s">
        <v>666</v>
      </c>
      <c r="B214" s="140" t="s">
        <v>916</v>
      </c>
      <c r="C214" s="143" t="s">
        <v>1130</v>
      </c>
      <c r="D214" s="141">
        <v>5.3</v>
      </c>
      <c r="E214" s="145">
        <v>0.4</v>
      </c>
      <c r="F214" s="141">
        <f>+D214*E214</f>
        <v>2.12</v>
      </c>
    </row>
    <row r="215" spans="1:6" ht="14.25">
      <c r="A215" s="127"/>
      <c r="B215" s="140"/>
      <c r="C215" s="143"/>
      <c r="D215" s="141"/>
      <c r="E215" s="145"/>
      <c r="F215" s="141"/>
    </row>
    <row r="216" spans="1:6" ht="42.75">
      <c r="A216" s="127" t="s">
        <v>667</v>
      </c>
      <c r="B216" s="140" t="s">
        <v>917</v>
      </c>
      <c r="C216" s="143" t="s">
        <v>224</v>
      </c>
      <c r="D216" s="141">
        <v>6</v>
      </c>
      <c r="E216" s="145">
        <v>11.5</v>
      </c>
      <c r="F216" s="141">
        <f>+D216*E216</f>
        <v>69</v>
      </c>
    </row>
    <row r="217" spans="1:6" ht="14.25">
      <c r="A217" s="127"/>
      <c r="B217" s="140"/>
      <c r="C217" s="143"/>
      <c r="D217" s="141"/>
      <c r="E217" s="145"/>
      <c r="F217" s="141"/>
    </row>
    <row r="218" spans="1:6" ht="57">
      <c r="A218" s="127" t="s">
        <v>668</v>
      </c>
      <c r="B218" s="140" t="s">
        <v>124</v>
      </c>
      <c r="C218" s="143" t="s">
        <v>224</v>
      </c>
      <c r="D218" s="141">
        <v>3</v>
      </c>
      <c r="E218" s="145">
        <v>30</v>
      </c>
      <c r="F218" s="141">
        <f>+D218*E218</f>
        <v>90</v>
      </c>
    </row>
    <row r="219" spans="1:6" ht="14.25">
      <c r="A219" s="127"/>
      <c r="B219" s="140"/>
      <c r="C219" s="143"/>
      <c r="D219" s="141"/>
      <c r="E219" s="145"/>
      <c r="F219" s="141"/>
    </row>
    <row r="220" spans="1:6" ht="15">
      <c r="A220" s="127"/>
      <c r="B220" s="142" t="s">
        <v>921</v>
      </c>
      <c r="C220" s="143"/>
      <c r="D220" s="141"/>
      <c r="E220" s="141"/>
      <c r="F220" s="146">
        <f>SUM(F214:F219)</f>
        <v>161.12</v>
      </c>
    </row>
    <row r="221" spans="1:6" ht="15">
      <c r="A221" s="127"/>
      <c r="B221" s="142"/>
      <c r="C221" s="143"/>
      <c r="D221" s="141"/>
      <c r="E221" s="141"/>
      <c r="F221" s="146"/>
    </row>
    <row r="222" spans="1:6" ht="15">
      <c r="A222" s="126" t="s">
        <v>661</v>
      </c>
      <c r="B222" s="142" t="s">
        <v>1245</v>
      </c>
      <c r="C222" s="143"/>
      <c r="D222" s="141"/>
      <c r="E222" s="141"/>
      <c r="F222" s="141"/>
    </row>
    <row r="223" spans="1:6" ht="15">
      <c r="A223" s="126"/>
      <c r="B223" s="142"/>
      <c r="C223" s="143"/>
      <c r="D223" s="141"/>
      <c r="E223" s="141"/>
      <c r="F223" s="141"/>
    </row>
    <row r="224" spans="1:6" ht="99.75">
      <c r="A224" s="127" t="s">
        <v>675</v>
      </c>
      <c r="B224" s="140" t="s">
        <v>0</v>
      </c>
      <c r="C224" s="143"/>
      <c r="D224" s="141"/>
      <c r="E224" s="145"/>
      <c r="F224" s="141"/>
    </row>
    <row r="225" spans="1:6" ht="16.5">
      <c r="A225" s="127"/>
      <c r="B225" s="140" t="s">
        <v>1</v>
      </c>
      <c r="C225" s="143" t="s">
        <v>572</v>
      </c>
      <c r="D225" s="141">
        <v>2.6</v>
      </c>
      <c r="E225" s="145">
        <v>4.75</v>
      </c>
      <c r="F225" s="141">
        <f>E225*D225</f>
        <v>12.35</v>
      </c>
    </row>
    <row r="226" spans="1:6" ht="14.25">
      <c r="A226" s="127"/>
      <c r="B226" s="140"/>
      <c r="C226" s="143"/>
      <c r="D226" s="141"/>
      <c r="E226" s="145"/>
      <c r="F226" s="141"/>
    </row>
    <row r="227" spans="1:6" ht="16.5">
      <c r="A227" s="127"/>
      <c r="B227" s="140" t="s">
        <v>2</v>
      </c>
      <c r="C227" s="143" t="s">
        <v>572</v>
      </c>
      <c r="D227" s="141">
        <v>3.9</v>
      </c>
      <c r="E227" s="145">
        <v>5.52</v>
      </c>
      <c r="F227" s="141">
        <f>E227*D227</f>
        <v>21.528</v>
      </c>
    </row>
    <row r="228" spans="1:6" ht="14.25">
      <c r="A228" s="127"/>
      <c r="B228" s="140"/>
      <c r="C228" s="143"/>
      <c r="D228" s="141"/>
      <c r="E228" s="145"/>
      <c r="F228" s="141"/>
    </row>
    <row r="229" spans="1:6" ht="28.5">
      <c r="A229" s="127" t="s">
        <v>676</v>
      </c>
      <c r="B229" s="140" t="s">
        <v>928</v>
      </c>
      <c r="C229" s="143" t="s">
        <v>570</v>
      </c>
      <c r="D229" s="141">
        <v>3.2</v>
      </c>
      <c r="E229" s="145">
        <v>0.4</v>
      </c>
      <c r="F229" s="141">
        <f>E229*D229</f>
        <v>1.2800000000000002</v>
      </c>
    </row>
    <row r="230" spans="1:6" ht="14.25">
      <c r="A230" s="127"/>
      <c r="B230" s="140"/>
      <c r="C230" s="143"/>
      <c r="D230" s="141"/>
      <c r="E230" s="145"/>
      <c r="F230" s="141"/>
    </row>
    <row r="231" spans="1:6" ht="85.5">
      <c r="A231" s="127" t="s">
        <v>677</v>
      </c>
      <c r="B231" s="140" t="s">
        <v>929</v>
      </c>
      <c r="C231" s="143" t="s">
        <v>572</v>
      </c>
      <c r="D231" s="141">
        <v>1.5</v>
      </c>
      <c r="E231" s="145">
        <v>18.4</v>
      </c>
      <c r="F231" s="141">
        <f>E231*D231</f>
        <v>27.599999999999998</v>
      </c>
    </row>
    <row r="232" spans="1:6" ht="14.25">
      <c r="A232" s="127"/>
      <c r="B232" s="140"/>
      <c r="C232" s="143"/>
      <c r="D232" s="141"/>
      <c r="E232" s="145"/>
      <c r="F232" s="141"/>
    </row>
    <row r="233" spans="1:6" ht="99.75">
      <c r="A233" s="127" t="s">
        <v>678</v>
      </c>
      <c r="B233" s="140" t="s">
        <v>930</v>
      </c>
      <c r="C233" s="143" t="s">
        <v>572</v>
      </c>
      <c r="D233" s="141">
        <v>4.1</v>
      </c>
      <c r="E233" s="145">
        <v>17.8</v>
      </c>
      <c r="F233" s="141">
        <f>+D233*E233</f>
        <v>72.97999999999999</v>
      </c>
    </row>
    <row r="234" spans="1:6" ht="14.25">
      <c r="A234" s="127"/>
      <c r="B234" s="157"/>
      <c r="C234" s="143"/>
      <c r="D234" s="141"/>
      <c r="E234" s="145"/>
      <c r="F234" s="141"/>
    </row>
    <row r="235" spans="1:6" ht="15">
      <c r="A235" s="127"/>
      <c r="B235" s="142" t="s">
        <v>932</v>
      </c>
      <c r="C235" s="143"/>
      <c r="D235" s="141"/>
      <c r="E235" s="141"/>
      <c r="F235" s="146">
        <f>SUM(F224:F234)</f>
        <v>135.738</v>
      </c>
    </row>
    <row r="236" spans="1:6" ht="14.25">
      <c r="A236" s="127"/>
      <c r="B236" s="140"/>
      <c r="C236" s="143"/>
      <c r="D236" s="141"/>
      <c r="E236" s="141"/>
      <c r="F236" s="141"/>
    </row>
    <row r="237" spans="1:6" ht="15">
      <c r="A237" s="126" t="s">
        <v>662</v>
      </c>
      <c r="B237" s="142" t="s">
        <v>915</v>
      </c>
      <c r="C237" s="143"/>
      <c r="D237" s="141"/>
      <c r="E237" s="141"/>
      <c r="F237" s="141"/>
    </row>
    <row r="238" spans="1:6" ht="15">
      <c r="A238" s="126"/>
      <c r="B238" s="142"/>
      <c r="C238" s="143"/>
      <c r="D238" s="141"/>
      <c r="E238" s="141"/>
      <c r="F238" s="141"/>
    </row>
    <row r="239" spans="1:6" ht="99.75">
      <c r="A239" s="127" t="s">
        <v>680</v>
      </c>
      <c r="B239" s="140" t="s">
        <v>126</v>
      </c>
      <c r="C239" s="143" t="s">
        <v>1130</v>
      </c>
      <c r="D239" s="141">
        <f>D214</f>
        <v>5.3</v>
      </c>
      <c r="E239" s="145">
        <v>12.4</v>
      </c>
      <c r="F239" s="141">
        <f>+D239*E239</f>
        <v>65.72</v>
      </c>
    </row>
    <row r="240" spans="1:6" ht="14.25">
      <c r="A240" s="127"/>
      <c r="B240" s="140"/>
      <c r="C240" s="143"/>
      <c r="D240" s="141"/>
      <c r="E240" s="145"/>
      <c r="F240" s="141"/>
    </row>
    <row r="241" spans="1:6" ht="42.75">
      <c r="A241" s="127" t="s">
        <v>681</v>
      </c>
      <c r="B241" s="140" t="s">
        <v>128</v>
      </c>
      <c r="C241" s="143" t="s">
        <v>224</v>
      </c>
      <c r="D241" s="141">
        <v>1</v>
      </c>
      <c r="E241" s="145">
        <v>40</v>
      </c>
      <c r="F241" s="141">
        <f>+D241*E241</f>
        <v>40</v>
      </c>
    </row>
    <row r="242" spans="1:6" ht="14.25">
      <c r="A242" s="127"/>
      <c r="B242" s="140"/>
      <c r="C242" s="143"/>
      <c r="D242" s="141"/>
      <c r="E242" s="145"/>
      <c r="F242" s="141"/>
    </row>
    <row r="243" spans="1:6" ht="85.5">
      <c r="A243" s="127" t="s">
        <v>682</v>
      </c>
      <c r="B243" s="140" t="s">
        <v>129</v>
      </c>
      <c r="C243" s="143" t="s">
        <v>224</v>
      </c>
      <c r="D243" s="141">
        <v>2</v>
      </c>
      <c r="E243" s="145">
        <v>196.5</v>
      </c>
      <c r="F243" s="141">
        <f>+D243*E243</f>
        <v>393</v>
      </c>
    </row>
    <row r="244" spans="1:6" ht="14.25">
      <c r="A244" s="127"/>
      <c r="B244" s="140"/>
      <c r="C244" s="143"/>
      <c r="D244" s="141"/>
      <c r="E244" s="145"/>
      <c r="F244" s="141"/>
    </row>
    <row r="245" spans="1:6" ht="85.5">
      <c r="A245" s="127" t="s">
        <v>683</v>
      </c>
      <c r="B245" s="140" t="s">
        <v>130</v>
      </c>
      <c r="C245" s="143" t="s">
        <v>224</v>
      </c>
      <c r="D245" s="141">
        <v>2</v>
      </c>
      <c r="E245" s="145">
        <v>250</v>
      </c>
      <c r="F245" s="141">
        <f>+D245*E245</f>
        <v>500</v>
      </c>
    </row>
    <row r="246" spans="1:6" ht="14.25">
      <c r="A246" s="127"/>
      <c r="B246" s="140"/>
      <c r="C246" s="143"/>
      <c r="D246" s="141"/>
      <c r="E246" s="145"/>
      <c r="F246" s="141"/>
    </row>
    <row r="247" spans="1:6" ht="30">
      <c r="A247" s="127"/>
      <c r="B247" s="142" t="s">
        <v>940</v>
      </c>
      <c r="C247" s="143"/>
      <c r="D247" s="141"/>
      <c r="E247" s="141"/>
      <c r="F247" s="146">
        <f>SUM(F239:F246)</f>
        <v>998.72</v>
      </c>
    </row>
    <row r="248" ht="12.75">
      <c r="B248" s="158"/>
    </row>
    <row r="249" ht="12.75">
      <c r="B249" s="158"/>
    </row>
    <row r="250" spans="1:2" ht="15.75">
      <c r="A250" s="107">
        <v>6</v>
      </c>
      <c r="B250" s="107" t="s">
        <v>151</v>
      </c>
    </row>
    <row r="251" ht="12.75">
      <c r="B251" s="158"/>
    </row>
    <row r="252" spans="1:6" ht="15">
      <c r="A252" s="126" t="s">
        <v>713</v>
      </c>
      <c r="B252" s="142" t="s">
        <v>913</v>
      </c>
      <c r="C252" s="263"/>
      <c r="D252" s="263"/>
      <c r="E252" s="263"/>
      <c r="F252" s="146">
        <f>+F265</f>
        <v>216.6</v>
      </c>
    </row>
    <row r="253" spans="1:6" ht="15">
      <c r="A253" s="126" t="s">
        <v>714</v>
      </c>
      <c r="B253" s="142" t="s">
        <v>914</v>
      </c>
      <c r="C253" s="263"/>
      <c r="D253" s="263"/>
      <c r="E253" s="263"/>
      <c r="F253" s="146">
        <f>+F280</f>
        <v>241.878</v>
      </c>
    </row>
    <row r="254" spans="1:6" ht="15">
      <c r="A254" s="126" t="s">
        <v>715</v>
      </c>
      <c r="B254" s="142" t="s">
        <v>915</v>
      </c>
      <c r="C254" s="263"/>
      <c r="D254" s="263"/>
      <c r="E254" s="263"/>
      <c r="F254" s="146">
        <f>+F288</f>
        <v>302.6</v>
      </c>
    </row>
    <row r="255" spans="1:6" ht="15">
      <c r="A255" s="126"/>
      <c r="B255" s="142" t="s">
        <v>947</v>
      </c>
      <c r="C255" s="263"/>
      <c r="D255" s="263"/>
      <c r="E255" s="263"/>
      <c r="F255" s="146">
        <f>SUM(F252:F254)</f>
        <v>761.078</v>
      </c>
    </row>
    <row r="256" spans="1:6" ht="15">
      <c r="A256" s="126"/>
      <c r="B256" s="142"/>
      <c r="C256" s="147"/>
      <c r="D256" s="147"/>
      <c r="E256" s="147"/>
      <c r="F256" s="146"/>
    </row>
    <row r="257" spans="1:6" ht="15">
      <c r="A257" s="126" t="s">
        <v>713</v>
      </c>
      <c r="B257" s="142" t="s">
        <v>1225</v>
      </c>
      <c r="C257" s="143"/>
      <c r="D257" s="141"/>
      <c r="E257" s="141"/>
      <c r="F257" s="141"/>
    </row>
    <row r="258" spans="1:6" ht="14.25">
      <c r="A258" s="127"/>
      <c r="B258" s="140"/>
      <c r="C258" s="143"/>
      <c r="D258" s="141"/>
      <c r="E258" s="141"/>
      <c r="F258" s="141"/>
    </row>
    <row r="259" spans="1:6" ht="28.5">
      <c r="A259" s="127" t="s">
        <v>725</v>
      </c>
      <c r="B259" s="140" t="s">
        <v>916</v>
      </c>
      <c r="C259" s="143" t="s">
        <v>1130</v>
      </c>
      <c r="D259" s="141">
        <v>11.5</v>
      </c>
      <c r="E259" s="145">
        <v>0.4</v>
      </c>
      <c r="F259" s="141">
        <f>+D259*E259</f>
        <v>4.6000000000000005</v>
      </c>
    </row>
    <row r="260" spans="1:6" ht="14.25">
      <c r="A260" s="127"/>
      <c r="B260" s="140"/>
      <c r="C260" s="143"/>
      <c r="D260" s="141"/>
      <c r="E260" s="145"/>
      <c r="F260" s="141"/>
    </row>
    <row r="261" spans="1:6" ht="42.75">
      <c r="A261" s="127" t="s">
        <v>726</v>
      </c>
      <c r="B261" s="140" t="s">
        <v>917</v>
      </c>
      <c r="C261" s="143" t="s">
        <v>224</v>
      </c>
      <c r="D261" s="141">
        <v>8</v>
      </c>
      <c r="E261" s="145">
        <v>11.5</v>
      </c>
      <c r="F261" s="141">
        <f>+D261*E261</f>
        <v>92</v>
      </c>
    </row>
    <row r="262" spans="1:6" ht="14.25">
      <c r="A262" s="127"/>
      <c r="B262" s="140"/>
      <c r="C262" s="143"/>
      <c r="D262" s="141"/>
      <c r="E262" s="145"/>
      <c r="F262" s="141"/>
    </row>
    <row r="263" spans="1:6" ht="57">
      <c r="A263" s="127" t="s">
        <v>727</v>
      </c>
      <c r="B263" s="140" t="s">
        <v>124</v>
      </c>
      <c r="C263" s="143" t="s">
        <v>224</v>
      </c>
      <c r="D263" s="141">
        <v>4</v>
      </c>
      <c r="E263" s="145">
        <v>30</v>
      </c>
      <c r="F263" s="141">
        <f>+D263*E263</f>
        <v>120</v>
      </c>
    </row>
    <row r="264" spans="1:6" ht="14.25">
      <c r="A264" s="127"/>
      <c r="B264" s="140"/>
      <c r="C264" s="143"/>
      <c r="D264" s="141"/>
      <c r="E264" s="145"/>
      <c r="F264" s="141"/>
    </row>
    <row r="265" spans="1:6" ht="15">
      <c r="A265" s="127"/>
      <c r="B265" s="142" t="s">
        <v>921</v>
      </c>
      <c r="C265" s="143"/>
      <c r="D265" s="141"/>
      <c r="E265" s="141"/>
      <c r="F265" s="146">
        <f>SUM(F259:F264)</f>
        <v>216.6</v>
      </c>
    </row>
    <row r="266" spans="1:6" ht="15">
      <c r="A266" s="127"/>
      <c r="B266" s="142"/>
      <c r="C266" s="143"/>
      <c r="D266" s="141"/>
      <c r="E266" s="141"/>
      <c r="F266" s="146"/>
    </row>
    <row r="267" spans="1:6" ht="15">
      <c r="A267" s="126" t="s">
        <v>714</v>
      </c>
      <c r="B267" s="142" t="s">
        <v>1245</v>
      </c>
      <c r="C267" s="143"/>
      <c r="D267" s="141"/>
      <c r="E267" s="141"/>
      <c r="F267" s="141"/>
    </row>
    <row r="268" spans="1:6" ht="15">
      <c r="A268" s="126"/>
      <c r="B268" s="142"/>
      <c r="C268" s="143"/>
      <c r="D268" s="141"/>
      <c r="E268" s="141"/>
      <c r="F268" s="141"/>
    </row>
    <row r="269" spans="1:6" ht="99.75">
      <c r="A269" s="127" t="s">
        <v>734</v>
      </c>
      <c r="B269" s="140" t="s">
        <v>0</v>
      </c>
      <c r="C269" s="143"/>
      <c r="D269" s="141"/>
      <c r="E269" s="145"/>
      <c r="F269" s="141"/>
    </row>
    <row r="270" spans="1:6" ht="16.5">
      <c r="A270" s="127"/>
      <c r="B270" s="140" t="s">
        <v>1</v>
      </c>
      <c r="C270" s="143" t="s">
        <v>572</v>
      </c>
      <c r="D270" s="141">
        <v>5</v>
      </c>
      <c r="E270" s="145">
        <v>4.75</v>
      </c>
      <c r="F270" s="141">
        <f>E270*D270</f>
        <v>23.75</v>
      </c>
    </row>
    <row r="271" spans="1:6" ht="14.25">
      <c r="A271" s="127"/>
      <c r="B271" s="140"/>
      <c r="C271" s="143"/>
      <c r="D271" s="141"/>
      <c r="E271" s="145"/>
      <c r="F271" s="141"/>
    </row>
    <row r="272" spans="1:6" ht="16.5">
      <c r="A272" s="127"/>
      <c r="B272" s="140" t="s">
        <v>2</v>
      </c>
      <c r="C272" s="143" t="s">
        <v>572</v>
      </c>
      <c r="D272" s="141">
        <v>7.4</v>
      </c>
      <c r="E272" s="145">
        <v>5.52</v>
      </c>
      <c r="F272" s="141">
        <f>E272*D272</f>
        <v>40.848</v>
      </c>
    </row>
    <row r="273" spans="1:6" ht="14.25">
      <c r="A273" s="127"/>
      <c r="B273" s="140"/>
      <c r="C273" s="143"/>
      <c r="D273" s="141"/>
      <c r="E273" s="145"/>
      <c r="F273" s="141"/>
    </row>
    <row r="274" spans="1:6" ht="28.5">
      <c r="A274" s="127" t="s">
        <v>735</v>
      </c>
      <c r="B274" s="140" t="s">
        <v>928</v>
      </c>
      <c r="C274" s="143" t="s">
        <v>570</v>
      </c>
      <c r="D274" s="141">
        <v>6.9</v>
      </c>
      <c r="E274" s="145">
        <v>0.4</v>
      </c>
      <c r="F274" s="141">
        <f>E274*D274</f>
        <v>2.7600000000000002</v>
      </c>
    </row>
    <row r="275" spans="1:6" ht="14.25">
      <c r="A275" s="127"/>
      <c r="B275" s="140"/>
      <c r="C275" s="143"/>
      <c r="D275" s="141"/>
      <c r="E275" s="145"/>
      <c r="F275" s="141"/>
    </row>
    <row r="276" spans="1:6" ht="85.5">
      <c r="A276" s="127" t="s">
        <v>736</v>
      </c>
      <c r="B276" s="140" t="s">
        <v>929</v>
      </c>
      <c r="C276" s="143" t="s">
        <v>572</v>
      </c>
      <c r="D276" s="141">
        <v>3.1</v>
      </c>
      <c r="E276" s="145">
        <v>18.4</v>
      </c>
      <c r="F276" s="141">
        <f>E276*D276</f>
        <v>57.04</v>
      </c>
    </row>
    <row r="277" spans="1:6" ht="14.25">
      <c r="A277" s="127"/>
      <c r="B277" s="140"/>
      <c r="C277" s="143"/>
      <c r="D277" s="141"/>
      <c r="E277" s="145"/>
      <c r="F277" s="141"/>
    </row>
    <row r="278" spans="1:6" ht="99.75">
      <c r="A278" s="127" t="s">
        <v>737</v>
      </c>
      <c r="B278" s="140" t="s">
        <v>930</v>
      </c>
      <c r="C278" s="143" t="s">
        <v>572</v>
      </c>
      <c r="D278" s="141">
        <v>6.6</v>
      </c>
      <c r="E278" s="145">
        <v>17.8</v>
      </c>
      <c r="F278" s="141">
        <f>+D278*E278</f>
        <v>117.48</v>
      </c>
    </row>
    <row r="279" spans="1:6" ht="14.25">
      <c r="A279" s="127"/>
      <c r="B279" s="157"/>
      <c r="C279" s="143"/>
      <c r="D279" s="141"/>
      <c r="E279" s="145"/>
      <c r="F279" s="141"/>
    </row>
    <row r="280" spans="1:6" ht="15">
      <c r="A280" s="127"/>
      <c r="B280" s="142" t="s">
        <v>932</v>
      </c>
      <c r="C280" s="143"/>
      <c r="D280" s="141"/>
      <c r="E280" s="141"/>
      <c r="F280" s="146">
        <f>SUM(F269:F279)</f>
        <v>241.878</v>
      </c>
    </row>
    <row r="281" spans="1:6" ht="14.25">
      <c r="A281" s="127"/>
      <c r="B281" s="140"/>
      <c r="C281" s="143"/>
      <c r="D281" s="141"/>
      <c r="E281" s="141"/>
      <c r="F281" s="141"/>
    </row>
    <row r="282" spans="1:6" ht="15">
      <c r="A282" s="126" t="s">
        <v>715</v>
      </c>
      <c r="B282" s="142" t="s">
        <v>915</v>
      </c>
      <c r="C282" s="143"/>
      <c r="D282" s="141"/>
      <c r="E282" s="141"/>
      <c r="F282" s="141"/>
    </row>
    <row r="283" spans="1:6" ht="15">
      <c r="A283" s="126"/>
      <c r="B283" s="142"/>
      <c r="C283" s="143"/>
      <c r="D283" s="141"/>
      <c r="E283" s="141"/>
      <c r="F283" s="141"/>
    </row>
    <row r="284" spans="1:6" ht="99.75">
      <c r="A284" s="127" t="s">
        <v>739</v>
      </c>
      <c r="B284" s="140" t="s">
        <v>126</v>
      </c>
      <c r="C284" s="143" t="s">
        <v>1130</v>
      </c>
      <c r="D284" s="141">
        <f>D259</f>
        <v>11.5</v>
      </c>
      <c r="E284" s="145">
        <v>12.4</v>
      </c>
      <c r="F284" s="141">
        <f>+D284*E284</f>
        <v>142.6</v>
      </c>
    </row>
    <row r="285" spans="1:6" ht="14.25">
      <c r="A285" s="127"/>
      <c r="B285" s="140"/>
      <c r="C285" s="143"/>
      <c r="D285" s="141"/>
      <c r="E285" s="145"/>
      <c r="F285" s="141"/>
    </row>
    <row r="286" spans="1:6" ht="42.75">
      <c r="A286" s="127" t="s">
        <v>740</v>
      </c>
      <c r="B286" s="140" t="s">
        <v>128</v>
      </c>
      <c r="C286" s="143" t="s">
        <v>224</v>
      </c>
      <c r="D286" s="141">
        <v>4</v>
      </c>
      <c r="E286" s="145">
        <v>40</v>
      </c>
      <c r="F286" s="141">
        <f>+D286*E286</f>
        <v>160</v>
      </c>
    </row>
    <row r="287" spans="1:6" ht="14.25">
      <c r="A287" s="127"/>
      <c r="B287" s="140"/>
      <c r="C287" s="143"/>
      <c r="D287" s="141"/>
      <c r="E287" s="145"/>
      <c r="F287" s="141"/>
    </row>
    <row r="288" spans="1:6" ht="30">
      <c r="A288" s="127"/>
      <c r="B288" s="142" t="s">
        <v>940</v>
      </c>
      <c r="C288" s="143"/>
      <c r="D288" s="141"/>
      <c r="E288" s="141"/>
      <c r="F288" s="146">
        <f>SUM(F284:F287)</f>
        <v>302.6</v>
      </c>
    </row>
    <row r="289" ht="12.75">
      <c r="B289" s="158"/>
    </row>
    <row r="290" spans="1:2" ht="15.75">
      <c r="A290" s="107">
        <v>7</v>
      </c>
      <c r="B290" s="107" t="s">
        <v>152</v>
      </c>
    </row>
    <row r="291" ht="12.75">
      <c r="B291" s="158"/>
    </row>
    <row r="292" spans="1:6" ht="15">
      <c r="A292" s="126" t="s">
        <v>771</v>
      </c>
      <c r="B292" s="142" t="s">
        <v>913</v>
      </c>
      <c r="C292" s="263"/>
      <c r="D292" s="263"/>
      <c r="E292" s="263"/>
      <c r="F292" s="146">
        <f>+F305</f>
        <v>490.48</v>
      </c>
    </row>
    <row r="293" spans="1:6" ht="15">
      <c r="A293" s="126" t="s">
        <v>772</v>
      </c>
      <c r="B293" s="142" t="s">
        <v>914</v>
      </c>
      <c r="C293" s="263"/>
      <c r="D293" s="263"/>
      <c r="E293" s="263"/>
      <c r="F293" s="146">
        <f>+F320</f>
        <v>573.759</v>
      </c>
    </row>
    <row r="294" spans="1:6" ht="15.75" customHeight="1">
      <c r="A294" s="126" t="s">
        <v>773</v>
      </c>
      <c r="B294" s="142" t="s">
        <v>915</v>
      </c>
      <c r="C294" s="263"/>
      <c r="D294" s="263"/>
      <c r="E294" s="263"/>
      <c r="F294" s="146">
        <f>+F332</f>
        <v>1997.38</v>
      </c>
    </row>
    <row r="295" spans="1:6" ht="15">
      <c r="A295" s="126"/>
      <c r="B295" s="142" t="s">
        <v>947</v>
      </c>
      <c r="C295" s="263"/>
      <c r="D295" s="263"/>
      <c r="E295" s="263"/>
      <c r="F295" s="146">
        <f>SUM(F292:F294)</f>
        <v>3061.619</v>
      </c>
    </row>
    <row r="296" spans="1:6" ht="14.25">
      <c r="A296" s="127"/>
      <c r="B296" s="140"/>
      <c r="C296" s="143"/>
      <c r="D296" s="143"/>
      <c r="E296" s="143"/>
      <c r="F296" s="141"/>
    </row>
    <row r="297" spans="1:6" ht="15">
      <c r="A297" s="126" t="s">
        <v>771</v>
      </c>
      <c r="B297" s="142" t="s">
        <v>1225</v>
      </c>
      <c r="C297" s="143"/>
      <c r="D297" s="141"/>
      <c r="E297" s="141"/>
      <c r="F297" s="141"/>
    </row>
    <row r="298" spans="1:6" ht="14.25">
      <c r="A298" s="127"/>
      <c r="B298" s="140"/>
      <c r="C298" s="143"/>
      <c r="D298" s="141"/>
      <c r="E298" s="141"/>
      <c r="F298" s="141"/>
    </row>
    <row r="299" spans="1:6" ht="28.5">
      <c r="A299" s="127" t="s">
        <v>776</v>
      </c>
      <c r="B299" s="140" t="s">
        <v>916</v>
      </c>
      <c r="C299" s="143" t="s">
        <v>1130</v>
      </c>
      <c r="D299" s="141">
        <v>33.7</v>
      </c>
      <c r="E299" s="145">
        <v>0.4</v>
      </c>
      <c r="F299" s="141">
        <f>+D299*E299</f>
        <v>13.480000000000002</v>
      </c>
    </row>
    <row r="300" spans="1:6" ht="14.25">
      <c r="A300" s="127"/>
      <c r="B300" s="140"/>
      <c r="C300" s="143"/>
      <c r="D300" s="141"/>
      <c r="E300" s="145"/>
      <c r="F300" s="141"/>
    </row>
    <row r="301" spans="1:6" ht="42.75">
      <c r="A301" s="127" t="s">
        <v>777</v>
      </c>
      <c r="B301" s="140" t="s">
        <v>917</v>
      </c>
      <c r="C301" s="143" t="s">
        <v>224</v>
      </c>
      <c r="D301" s="141">
        <v>18</v>
      </c>
      <c r="E301" s="145">
        <v>11.5</v>
      </c>
      <c r="F301" s="141">
        <f>+D301*E301</f>
        <v>207</v>
      </c>
    </row>
    <row r="302" spans="1:6" ht="14.25">
      <c r="A302" s="127"/>
      <c r="B302" s="140"/>
      <c r="C302" s="143"/>
      <c r="D302" s="141"/>
      <c r="E302" s="145"/>
      <c r="F302" s="141"/>
    </row>
    <row r="303" spans="1:6" ht="57">
      <c r="A303" s="127" t="s">
        <v>778</v>
      </c>
      <c r="B303" s="140" t="s">
        <v>124</v>
      </c>
      <c r="C303" s="143" t="s">
        <v>224</v>
      </c>
      <c r="D303" s="141">
        <v>9</v>
      </c>
      <c r="E303" s="145">
        <v>30</v>
      </c>
      <c r="F303" s="141">
        <f>+D303*E303</f>
        <v>270</v>
      </c>
    </row>
    <row r="304" spans="1:6" ht="14.25">
      <c r="A304" s="127"/>
      <c r="B304" s="140"/>
      <c r="C304" s="143"/>
      <c r="D304" s="141"/>
      <c r="E304" s="145"/>
      <c r="F304" s="141"/>
    </row>
    <row r="305" spans="1:6" ht="15">
      <c r="A305" s="127"/>
      <c r="B305" s="142" t="s">
        <v>921</v>
      </c>
      <c r="C305" s="143"/>
      <c r="D305" s="141"/>
      <c r="E305" s="141"/>
      <c r="F305" s="146">
        <f>SUM(F299:F304)</f>
        <v>490.48</v>
      </c>
    </row>
    <row r="306" spans="1:6" ht="15">
      <c r="A306" s="127"/>
      <c r="B306" s="142"/>
      <c r="C306" s="143"/>
      <c r="D306" s="141"/>
      <c r="E306" s="141"/>
      <c r="F306" s="146"/>
    </row>
    <row r="307" spans="1:6" ht="15">
      <c r="A307" s="126" t="s">
        <v>772</v>
      </c>
      <c r="B307" s="142" t="s">
        <v>1245</v>
      </c>
      <c r="C307" s="143"/>
      <c r="D307" s="141"/>
      <c r="E307" s="141"/>
      <c r="F307" s="141"/>
    </row>
    <row r="308" spans="1:6" ht="15">
      <c r="A308" s="126"/>
      <c r="B308" s="142"/>
      <c r="C308" s="143"/>
      <c r="D308" s="141"/>
      <c r="E308" s="141"/>
      <c r="F308" s="141"/>
    </row>
    <row r="309" spans="1:6" ht="99.75">
      <c r="A309" s="127" t="s">
        <v>785</v>
      </c>
      <c r="B309" s="140" t="s">
        <v>0</v>
      </c>
      <c r="C309" s="143"/>
      <c r="D309" s="141"/>
      <c r="E309" s="145"/>
      <c r="F309" s="141"/>
    </row>
    <row r="310" spans="1:6" ht="16.5">
      <c r="A310" s="127"/>
      <c r="B310" s="140" t="s">
        <v>1</v>
      </c>
      <c r="C310" s="143" t="s">
        <v>572</v>
      </c>
      <c r="D310" s="141">
        <v>12.1</v>
      </c>
      <c r="E310" s="145">
        <v>4.75</v>
      </c>
      <c r="F310" s="141">
        <f>E310*D310</f>
        <v>57.475</v>
      </c>
    </row>
    <row r="311" spans="1:6" ht="14.25">
      <c r="A311" s="127"/>
      <c r="B311" s="140"/>
      <c r="C311" s="143"/>
      <c r="D311" s="141"/>
      <c r="E311" s="145"/>
      <c r="F311" s="141"/>
    </row>
    <row r="312" spans="1:6" ht="16.5">
      <c r="A312" s="127"/>
      <c r="B312" s="140" t="s">
        <v>2</v>
      </c>
      <c r="C312" s="143" t="s">
        <v>572</v>
      </c>
      <c r="D312" s="141">
        <v>18.200000000000003</v>
      </c>
      <c r="E312" s="145">
        <v>5.52</v>
      </c>
      <c r="F312" s="141">
        <f>E312*D312</f>
        <v>100.46400000000001</v>
      </c>
    </row>
    <row r="313" spans="1:6" ht="14.25">
      <c r="A313" s="127"/>
      <c r="B313" s="140"/>
      <c r="C313" s="143"/>
      <c r="D313" s="141"/>
      <c r="E313" s="145"/>
      <c r="F313" s="141"/>
    </row>
    <row r="314" spans="1:6" ht="28.5">
      <c r="A314" s="127" t="s">
        <v>786</v>
      </c>
      <c r="B314" s="140" t="s">
        <v>928</v>
      </c>
      <c r="C314" s="143" t="s">
        <v>570</v>
      </c>
      <c r="D314" s="141">
        <v>20.2</v>
      </c>
      <c r="E314" s="145">
        <v>0.4</v>
      </c>
      <c r="F314" s="141">
        <f>E314*D314</f>
        <v>8.08</v>
      </c>
    </row>
    <row r="315" spans="1:6" ht="14.25">
      <c r="A315" s="127"/>
      <c r="B315" s="140"/>
      <c r="C315" s="143"/>
      <c r="D315" s="141"/>
      <c r="E315" s="145"/>
      <c r="F315" s="141"/>
    </row>
    <row r="316" spans="1:6" ht="85.5">
      <c r="A316" s="127" t="s">
        <v>787</v>
      </c>
      <c r="B316" s="140" t="s">
        <v>929</v>
      </c>
      <c r="C316" s="143" t="s">
        <v>572</v>
      </c>
      <c r="D316" s="141">
        <v>9.1</v>
      </c>
      <c r="E316" s="145">
        <v>18.4</v>
      </c>
      <c r="F316" s="141">
        <f>E316*D316</f>
        <v>167.43999999999997</v>
      </c>
    </row>
    <row r="317" spans="1:6" ht="14.25">
      <c r="A317" s="127"/>
      <c r="B317" s="140"/>
      <c r="C317" s="143"/>
      <c r="D317" s="141"/>
      <c r="E317" s="145"/>
      <c r="F317" s="141"/>
    </row>
    <row r="318" spans="1:6" ht="99.75">
      <c r="A318" s="127" t="s">
        <v>14</v>
      </c>
      <c r="B318" s="140" t="s">
        <v>930</v>
      </c>
      <c r="C318" s="143" t="s">
        <v>572</v>
      </c>
      <c r="D318" s="141">
        <v>13.5</v>
      </c>
      <c r="E318" s="145">
        <v>17.8</v>
      </c>
      <c r="F318" s="141">
        <f>+D318*E318</f>
        <v>240.3</v>
      </c>
    </row>
    <row r="319" spans="1:6" ht="14.25">
      <c r="A319" s="127"/>
      <c r="B319" s="157"/>
      <c r="C319" s="143"/>
      <c r="D319" s="141"/>
      <c r="E319" s="145"/>
      <c r="F319" s="141"/>
    </row>
    <row r="320" spans="1:6" ht="15">
      <c r="A320" s="127"/>
      <c r="B320" s="142" t="s">
        <v>932</v>
      </c>
      <c r="C320" s="143"/>
      <c r="D320" s="141"/>
      <c r="E320" s="141"/>
      <c r="F320" s="146">
        <f>SUM(F309:F319)</f>
        <v>573.759</v>
      </c>
    </row>
    <row r="321" spans="1:6" ht="14.25">
      <c r="A321" s="127"/>
      <c r="B321" s="140"/>
      <c r="C321" s="143"/>
      <c r="D321" s="141"/>
      <c r="E321" s="141"/>
      <c r="F321" s="141"/>
    </row>
    <row r="322" spans="1:6" ht="15">
      <c r="A322" s="126" t="s">
        <v>773</v>
      </c>
      <c r="B322" s="142" t="s">
        <v>915</v>
      </c>
      <c r="C322" s="143"/>
      <c r="D322" s="141"/>
      <c r="E322" s="141"/>
      <c r="F322" s="141"/>
    </row>
    <row r="323" spans="1:6" ht="15">
      <c r="A323" s="126"/>
      <c r="B323" s="142"/>
      <c r="C323" s="143"/>
      <c r="D323" s="141"/>
      <c r="E323" s="141"/>
      <c r="F323" s="141"/>
    </row>
    <row r="324" spans="1:6" ht="99.75">
      <c r="A324" s="127" t="s">
        <v>1084</v>
      </c>
      <c r="B324" s="140" t="s">
        <v>126</v>
      </c>
      <c r="C324" s="143" t="s">
        <v>1130</v>
      </c>
      <c r="D324" s="141">
        <f>D299</f>
        <v>33.7</v>
      </c>
      <c r="E324" s="145">
        <v>12.4</v>
      </c>
      <c r="F324" s="141">
        <f>+D324*E324</f>
        <v>417.88000000000005</v>
      </c>
    </row>
    <row r="325" spans="1:6" ht="14.25">
      <c r="A325" s="127"/>
      <c r="B325" s="140"/>
      <c r="C325" s="143"/>
      <c r="D325" s="141"/>
      <c r="E325" s="145"/>
      <c r="F325" s="141"/>
    </row>
    <row r="326" spans="1:6" ht="42.75">
      <c r="A326" s="127" t="s">
        <v>789</v>
      </c>
      <c r="B326" s="140" t="s">
        <v>128</v>
      </c>
      <c r="C326" s="143" t="s">
        <v>224</v>
      </c>
      <c r="D326" s="141">
        <v>6</v>
      </c>
      <c r="E326" s="145">
        <v>40</v>
      </c>
      <c r="F326" s="141">
        <f>+D326*E326</f>
        <v>240</v>
      </c>
    </row>
    <row r="327" spans="1:6" ht="14.25">
      <c r="A327" s="127"/>
      <c r="B327" s="140"/>
      <c r="C327" s="143"/>
      <c r="D327" s="141"/>
      <c r="E327" s="145"/>
      <c r="F327" s="141"/>
    </row>
    <row r="328" spans="1:6" ht="85.5">
      <c r="A328" s="127" t="s">
        <v>790</v>
      </c>
      <c r="B328" s="140" t="s">
        <v>129</v>
      </c>
      <c r="C328" s="143" t="s">
        <v>224</v>
      </c>
      <c r="D328" s="141">
        <v>3</v>
      </c>
      <c r="E328" s="145">
        <v>196.5</v>
      </c>
      <c r="F328" s="141">
        <f>+D328*E328</f>
        <v>589.5</v>
      </c>
    </row>
    <row r="329" spans="1:6" ht="14.25">
      <c r="A329" s="127"/>
      <c r="B329" s="140"/>
      <c r="C329" s="143"/>
      <c r="D329" s="141"/>
      <c r="E329" s="145"/>
      <c r="F329" s="141"/>
    </row>
    <row r="330" spans="1:6" ht="85.5">
      <c r="A330" s="127" t="s">
        <v>791</v>
      </c>
      <c r="B330" s="140" t="s">
        <v>130</v>
      </c>
      <c r="C330" s="143" t="s">
        <v>224</v>
      </c>
      <c r="D330" s="141">
        <v>3</v>
      </c>
      <c r="E330" s="145">
        <v>250</v>
      </c>
      <c r="F330" s="141">
        <f>+D330*E330</f>
        <v>750</v>
      </c>
    </row>
    <row r="331" spans="1:6" ht="14.25">
      <c r="A331" s="127"/>
      <c r="B331" s="140"/>
      <c r="C331" s="143"/>
      <c r="D331" s="141"/>
      <c r="E331" s="145"/>
      <c r="F331" s="141"/>
    </row>
    <row r="332" spans="1:6" ht="30">
      <c r="A332" s="127"/>
      <c r="B332" s="142" t="s">
        <v>940</v>
      </c>
      <c r="C332" s="143"/>
      <c r="D332" s="141"/>
      <c r="E332" s="141"/>
      <c r="F332" s="146">
        <f>SUM(F324:F331)</f>
        <v>1997.38</v>
      </c>
    </row>
    <row r="333" ht="12.75">
      <c r="B333" s="158"/>
    </row>
    <row r="334" spans="1:2" ht="15.75">
      <c r="A334" s="107">
        <v>8</v>
      </c>
      <c r="B334" s="107" t="s">
        <v>153</v>
      </c>
    </row>
    <row r="335" ht="12.75">
      <c r="B335" s="158"/>
    </row>
    <row r="336" spans="1:6" ht="15">
      <c r="A336" s="126" t="s">
        <v>802</v>
      </c>
      <c r="B336" s="142" t="s">
        <v>913</v>
      </c>
      <c r="C336" s="263"/>
      <c r="D336" s="263"/>
      <c r="E336" s="263"/>
      <c r="F336" s="146">
        <f>+F349</f>
        <v>267.12</v>
      </c>
    </row>
    <row r="337" spans="1:6" ht="15">
      <c r="A337" s="126" t="s">
        <v>803</v>
      </c>
      <c r="B337" s="142" t="s">
        <v>914</v>
      </c>
      <c r="C337" s="263"/>
      <c r="D337" s="263"/>
      <c r="E337" s="263"/>
      <c r="F337" s="146">
        <f>+F364</f>
        <v>133.898</v>
      </c>
    </row>
    <row r="338" spans="1:6" ht="15">
      <c r="A338" s="126" t="s">
        <v>804</v>
      </c>
      <c r="B338" s="142" t="s">
        <v>915</v>
      </c>
      <c r="C338" s="263"/>
      <c r="D338" s="263"/>
      <c r="E338" s="263"/>
      <c r="F338" s="146">
        <f>+F376</f>
        <v>1485.22</v>
      </c>
    </row>
    <row r="339" spans="1:6" ht="15">
      <c r="A339" s="126"/>
      <c r="B339" s="142" t="s">
        <v>1071</v>
      </c>
      <c r="C339" s="263"/>
      <c r="D339" s="263"/>
      <c r="E339" s="263"/>
      <c r="F339" s="146">
        <f>SUM(F336:F338)</f>
        <v>1886.238</v>
      </c>
    </row>
    <row r="340" spans="1:6" ht="14.25">
      <c r="A340" s="127"/>
      <c r="B340" s="140"/>
      <c r="C340" s="143"/>
      <c r="D340" s="143"/>
      <c r="E340" s="143"/>
      <c r="F340" s="141"/>
    </row>
    <row r="341" spans="1:6" ht="15">
      <c r="A341" s="126" t="s">
        <v>802</v>
      </c>
      <c r="B341" s="142" t="s">
        <v>1225</v>
      </c>
      <c r="C341" s="143"/>
      <c r="D341" s="141"/>
      <c r="E341" s="141"/>
      <c r="F341" s="141"/>
    </row>
    <row r="342" spans="1:6" ht="14.25">
      <c r="A342" s="127"/>
      <c r="B342" s="140"/>
      <c r="C342" s="143"/>
      <c r="D342" s="141"/>
      <c r="E342" s="141"/>
      <c r="F342" s="141"/>
    </row>
    <row r="343" spans="1:6" ht="28.5">
      <c r="A343" s="127" t="s">
        <v>807</v>
      </c>
      <c r="B343" s="140" t="s">
        <v>916</v>
      </c>
      <c r="C343" s="143" t="s">
        <v>1130</v>
      </c>
      <c r="D343" s="141">
        <v>5.3</v>
      </c>
      <c r="E343" s="145">
        <v>0.4</v>
      </c>
      <c r="F343" s="141">
        <f>+D343*E343</f>
        <v>2.12</v>
      </c>
    </row>
    <row r="344" spans="1:6" ht="14.25">
      <c r="A344" s="127"/>
      <c r="B344" s="140"/>
      <c r="C344" s="143"/>
      <c r="D344" s="141"/>
      <c r="E344" s="145"/>
      <c r="F344" s="141"/>
    </row>
    <row r="345" spans="1:6" ht="42.75">
      <c r="A345" s="127" t="s">
        <v>808</v>
      </c>
      <c r="B345" s="140" t="s">
        <v>917</v>
      </c>
      <c r="C345" s="143" t="s">
        <v>224</v>
      </c>
      <c r="D345" s="141">
        <v>10</v>
      </c>
      <c r="E345" s="145">
        <v>11.5</v>
      </c>
      <c r="F345" s="141">
        <f>+D345*E345</f>
        <v>115</v>
      </c>
    </row>
    <row r="346" spans="1:6" ht="14.25">
      <c r="A346" s="127"/>
      <c r="B346" s="140"/>
      <c r="C346" s="143"/>
      <c r="D346" s="141"/>
      <c r="E346" s="145"/>
      <c r="F346" s="141"/>
    </row>
    <row r="347" spans="1:6" ht="57">
      <c r="A347" s="127" t="s">
        <v>809</v>
      </c>
      <c r="B347" s="140" t="s">
        <v>124</v>
      </c>
      <c r="C347" s="143" t="s">
        <v>224</v>
      </c>
      <c r="D347" s="141">
        <v>5</v>
      </c>
      <c r="E347" s="145">
        <v>30</v>
      </c>
      <c r="F347" s="141">
        <f>+D347*E347</f>
        <v>150</v>
      </c>
    </row>
    <row r="348" spans="1:6" ht="14.25">
      <c r="A348" s="127"/>
      <c r="B348" s="140"/>
      <c r="C348" s="143"/>
      <c r="D348" s="141"/>
      <c r="E348" s="145"/>
      <c r="F348" s="141"/>
    </row>
    <row r="349" spans="1:6" ht="15">
      <c r="A349" s="127"/>
      <c r="B349" s="142" t="s">
        <v>921</v>
      </c>
      <c r="C349" s="143"/>
      <c r="D349" s="141"/>
      <c r="E349" s="141"/>
      <c r="F349" s="146">
        <f>SUM(F343:F348)</f>
        <v>267.12</v>
      </c>
    </row>
    <row r="350" spans="1:6" ht="15">
      <c r="A350" s="127"/>
      <c r="B350" s="142"/>
      <c r="C350" s="143"/>
      <c r="D350" s="141"/>
      <c r="E350" s="141"/>
      <c r="F350" s="146"/>
    </row>
    <row r="351" spans="1:6" ht="15">
      <c r="A351" s="126" t="s">
        <v>803</v>
      </c>
      <c r="B351" s="142" t="s">
        <v>1245</v>
      </c>
      <c r="C351" s="143"/>
      <c r="D351" s="141"/>
      <c r="E351" s="141"/>
      <c r="F351" s="141"/>
    </row>
    <row r="352" spans="1:6" ht="15">
      <c r="A352" s="126"/>
      <c r="B352" s="142"/>
      <c r="C352" s="143"/>
      <c r="D352" s="141"/>
      <c r="E352" s="141"/>
      <c r="F352" s="141"/>
    </row>
    <row r="353" spans="1:6" ht="99.75">
      <c r="A353" s="127" t="s">
        <v>463</v>
      </c>
      <c r="B353" s="140" t="s">
        <v>0</v>
      </c>
      <c r="C353" s="143"/>
      <c r="D353" s="141"/>
      <c r="E353" s="145"/>
      <c r="F353" s="141"/>
    </row>
    <row r="354" spans="1:6" ht="16.5">
      <c r="A354" s="127"/>
      <c r="B354" s="140" t="s">
        <v>1</v>
      </c>
      <c r="C354" s="143" t="s">
        <v>572</v>
      </c>
      <c r="D354" s="141">
        <v>2.6</v>
      </c>
      <c r="E354" s="145">
        <v>4.75</v>
      </c>
      <c r="F354" s="141">
        <f>E354*D354</f>
        <v>12.35</v>
      </c>
    </row>
    <row r="355" spans="1:6" ht="14.25">
      <c r="A355" s="127"/>
      <c r="B355" s="140"/>
      <c r="C355" s="143"/>
      <c r="D355" s="141"/>
      <c r="E355" s="145"/>
      <c r="F355" s="141"/>
    </row>
    <row r="356" spans="1:6" ht="16.5">
      <c r="A356" s="127"/>
      <c r="B356" s="140" t="s">
        <v>2</v>
      </c>
      <c r="C356" s="143" t="s">
        <v>572</v>
      </c>
      <c r="D356" s="141">
        <v>3.9</v>
      </c>
      <c r="E356" s="145">
        <v>5.52</v>
      </c>
      <c r="F356" s="141">
        <f>E356*D356</f>
        <v>21.528</v>
      </c>
    </row>
    <row r="357" spans="1:6" ht="14.25">
      <c r="A357" s="127"/>
      <c r="B357" s="140"/>
      <c r="C357" s="143"/>
      <c r="D357" s="141"/>
      <c r="E357" s="145"/>
      <c r="F357" s="141"/>
    </row>
    <row r="358" spans="1:6" ht="28.5">
      <c r="A358" s="127" t="s">
        <v>464</v>
      </c>
      <c r="B358" s="140" t="s">
        <v>928</v>
      </c>
      <c r="C358" s="143" t="s">
        <v>570</v>
      </c>
      <c r="D358" s="141">
        <v>3.2</v>
      </c>
      <c r="E358" s="145">
        <v>0.4</v>
      </c>
      <c r="F358" s="141">
        <f>E358*D358</f>
        <v>1.2800000000000002</v>
      </c>
    </row>
    <row r="359" spans="1:6" ht="14.25">
      <c r="A359" s="127"/>
      <c r="B359" s="140"/>
      <c r="C359" s="143"/>
      <c r="D359" s="141"/>
      <c r="E359" s="145"/>
      <c r="F359" s="141"/>
    </row>
    <row r="360" spans="1:6" ht="85.5">
      <c r="A360" s="127" t="s">
        <v>465</v>
      </c>
      <c r="B360" s="140" t="s">
        <v>929</v>
      </c>
      <c r="C360" s="143" t="s">
        <v>572</v>
      </c>
      <c r="D360" s="141">
        <v>1.4</v>
      </c>
      <c r="E360" s="145">
        <v>18.4</v>
      </c>
      <c r="F360" s="141">
        <f>E360*D360</f>
        <v>25.759999999999998</v>
      </c>
    </row>
    <row r="361" spans="1:6" ht="14.25">
      <c r="A361" s="127"/>
      <c r="B361" s="140"/>
      <c r="C361" s="143"/>
      <c r="D361" s="141"/>
      <c r="E361" s="145"/>
      <c r="F361" s="141"/>
    </row>
    <row r="362" spans="1:6" ht="99.75">
      <c r="A362" s="127" t="s">
        <v>466</v>
      </c>
      <c r="B362" s="140" t="s">
        <v>930</v>
      </c>
      <c r="C362" s="143" t="s">
        <v>572</v>
      </c>
      <c r="D362" s="141">
        <v>4.1</v>
      </c>
      <c r="E362" s="145">
        <v>17.8</v>
      </c>
      <c r="F362" s="141">
        <f>+D362*E362</f>
        <v>72.97999999999999</v>
      </c>
    </row>
    <row r="363" spans="1:6" ht="14.25">
      <c r="A363" s="127"/>
      <c r="B363" s="157"/>
      <c r="C363" s="143"/>
      <c r="D363" s="141"/>
      <c r="E363" s="145"/>
      <c r="F363" s="141"/>
    </row>
    <row r="364" spans="1:6" ht="15">
      <c r="A364" s="127"/>
      <c r="B364" s="142" t="s">
        <v>932</v>
      </c>
      <c r="C364" s="143"/>
      <c r="D364" s="141"/>
      <c r="E364" s="141"/>
      <c r="F364" s="146">
        <f>SUM(F353:F363)</f>
        <v>133.898</v>
      </c>
    </row>
    <row r="365" spans="1:6" ht="14.25">
      <c r="A365" s="127"/>
      <c r="B365" s="140"/>
      <c r="C365" s="143"/>
      <c r="D365" s="141"/>
      <c r="E365" s="141"/>
      <c r="F365" s="141"/>
    </row>
    <row r="366" spans="1:6" ht="15">
      <c r="A366" s="126" t="s">
        <v>804</v>
      </c>
      <c r="B366" s="142" t="s">
        <v>915</v>
      </c>
      <c r="C366" s="143"/>
      <c r="D366" s="141"/>
      <c r="E366" s="141"/>
      <c r="F366" s="141"/>
    </row>
    <row r="367" spans="1:6" ht="15">
      <c r="A367" s="126"/>
      <c r="B367" s="142"/>
      <c r="C367" s="143"/>
      <c r="D367" s="141"/>
      <c r="E367" s="141"/>
      <c r="F367" s="141"/>
    </row>
    <row r="368" spans="1:6" ht="99.75">
      <c r="A368" s="127" t="s">
        <v>467</v>
      </c>
      <c r="B368" s="140" t="s">
        <v>126</v>
      </c>
      <c r="C368" s="143" t="s">
        <v>1130</v>
      </c>
      <c r="D368" s="141">
        <f>D343</f>
        <v>5.3</v>
      </c>
      <c r="E368" s="145">
        <v>12.4</v>
      </c>
      <c r="F368" s="141">
        <f>+D368*E368</f>
        <v>65.72</v>
      </c>
    </row>
    <row r="369" spans="1:6" ht="14.25">
      <c r="A369" s="127"/>
      <c r="B369" s="140"/>
      <c r="C369" s="143"/>
      <c r="D369" s="141"/>
      <c r="E369" s="145"/>
      <c r="F369" s="141"/>
    </row>
    <row r="370" spans="1:6" ht="42.75">
      <c r="A370" s="127" t="s">
        <v>468</v>
      </c>
      <c r="B370" s="140" t="s">
        <v>128</v>
      </c>
      <c r="C370" s="143" t="s">
        <v>224</v>
      </c>
      <c r="D370" s="141">
        <v>2</v>
      </c>
      <c r="E370" s="145">
        <v>40</v>
      </c>
      <c r="F370" s="141">
        <f>+D370*E370</f>
        <v>80</v>
      </c>
    </row>
    <row r="371" spans="1:6" ht="14.25">
      <c r="A371" s="127"/>
      <c r="B371" s="140"/>
      <c r="C371" s="143"/>
      <c r="D371" s="141"/>
      <c r="E371" s="145"/>
      <c r="F371" s="141"/>
    </row>
    <row r="372" spans="1:6" ht="85.5">
      <c r="A372" s="127" t="s">
        <v>469</v>
      </c>
      <c r="B372" s="140" t="s">
        <v>129</v>
      </c>
      <c r="C372" s="143" t="s">
        <v>224</v>
      </c>
      <c r="D372" s="141">
        <v>3</v>
      </c>
      <c r="E372" s="145">
        <v>196.5</v>
      </c>
      <c r="F372" s="141">
        <f>+D372*E372</f>
        <v>589.5</v>
      </c>
    </row>
    <row r="373" spans="1:6" ht="14.25">
      <c r="A373" s="127"/>
      <c r="B373" s="140"/>
      <c r="C373" s="143"/>
      <c r="D373" s="141"/>
      <c r="E373" s="145"/>
      <c r="F373" s="141"/>
    </row>
    <row r="374" spans="1:6" ht="85.5">
      <c r="A374" s="127" t="s">
        <v>470</v>
      </c>
      <c r="B374" s="140" t="s">
        <v>130</v>
      </c>
      <c r="C374" s="143" t="s">
        <v>224</v>
      </c>
      <c r="D374" s="141">
        <v>3</v>
      </c>
      <c r="E374" s="145">
        <v>250</v>
      </c>
      <c r="F374" s="141">
        <f>+D374*E374</f>
        <v>750</v>
      </c>
    </row>
    <row r="375" spans="1:6" ht="14.25">
      <c r="A375" s="127"/>
      <c r="B375" s="140"/>
      <c r="C375" s="143"/>
      <c r="D375" s="141"/>
      <c r="E375" s="145"/>
      <c r="F375" s="141"/>
    </row>
    <row r="376" spans="1:6" ht="30">
      <c r="A376" s="127"/>
      <c r="B376" s="142" t="s">
        <v>940</v>
      </c>
      <c r="C376" s="143"/>
      <c r="D376" s="141"/>
      <c r="E376" s="141"/>
      <c r="F376" s="146">
        <f>SUM(F368:F375)</f>
        <v>1485.22</v>
      </c>
    </row>
    <row r="377" ht="12.75">
      <c r="B377" s="158"/>
    </row>
    <row r="378" spans="1:2" ht="15.75">
      <c r="A378" s="107">
        <v>9</v>
      </c>
      <c r="B378" s="107" t="s">
        <v>148</v>
      </c>
    </row>
    <row r="379" ht="12.75">
      <c r="B379" s="158"/>
    </row>
    <row r="380" spans="1:6" ht="15">
      <c r="A380" s="122" t="s">
        <v>478</v>
      </c>
      <c r="B380" s="57" t="s">
        <v>913</v>
      </c>
      <c r="C380" s="264"/>
      <c r="D380" s="264"/>
      <c r="E380" s="264"/>
      <c r="F380" s="70">
        <f>+F393</f>
        <v>107.52000000000001</v>
      </c>
    </row>
    <row r="381" spans="1:6" ht="15">
      <c r="A381" s="122" t="s">
        <v>479</v>
      </c>
      <c r="B381" s="57" t="s">
        <v>914</v>
      </c>
      <c r="C381" s="264"/>
      <c r="D381" s="264"/>
      <c r="E381" s="264"/>
      <c r="F381" s="70">
        <f>+F408</f>
        <v>87.575</v>
      </c>
    </row>
    <row r="382" spans="1:6" ht="15">
      <c r="A382" s="122" t="s">
        <v>480</v>
      </c>
      <c r="B382" s="57" t="s">
        <v>915</v>
      </c>
      <c r="C382" s="264"/>
      <c r="D382" s="264"/>
      <c r="E382" s="264"/>
      <c r="F382" s="70">
        <f>+F420</f>
        <v>533.62</v>
      </c>
    </row>
    <row r="383" spans="1:6" ht="15">
      <c r="A383" s="122"/>
      <c r="B383" s="57" t="s">
        <v>947</v>
      </c>
      <c r="C383" s="264"/>
      <c r="D383" s="264"/>
      <c r="E383" s="264"/>
      <c r="F383" s="70">
        <f>SUM(F380:F382)</f>
        <v>728.715</v>
      </c>
    </row>
    <row r="384" spans="1:6" ht="14.25">
      <c r="A384" s="121"/>
      <c r="B384" s="67"/>
      <c r="C384" s="124"/>
      <c r="D384" s="124"/>
      <c r="E384" s="124"/>
      <c r="F384" s="73"/>
    </row>
    <row r="385" spans="1:6" ht="15">
      <c r="A385" s="122" t="s">
        <v>154</v>
      </c>
      <c r="B385" s="57" t="s">
        <v>1225</v>
      </c>
      <c r="C385" s="72"/>
      <c r="D385" s="73"/>
      <c r="E385" s="73"/>
      <c r="F385" s="73"/>
    </row>
    <row r="386" spans="1:6" ht="14.25">
      <c r="A386" s="121"/>
      <c r="B386" s="67"/>
      <c r="C386" s="72"/>
      <c r="D386" s="73"/>
      <c r="E386" s="73"/>
      <c r="F386" s="73"/>
    </row>
    <row r="387" spans="1:6" ht="28.5">
      <c r="A387" s="121" t="s">
        <v>482</v>
      </c>
      <c r="B387" s="67" t="s">
        <v>916</v>
      </c>
      <c r="C387" s="72" t="s">
        <v>1130</v>
      </c>
      <c r="D387" s="73">
        <v>3.8</v>
      </c>
      <c r="E387" s="75">
        <v>0.4</v>
      </c>
      <c r="F387" s="73">
        <f>+D387*E387</f>
        <v>1.52</v>
      </c>
    </row>
    <row r="388" spans="1:6" ht="14.25">
      <c r="A388" s="121"/>
      <c r="B388" s="67"/>
      <c r="C388" s="72"/>
      <c r="D388" s="73"/>
      <c r="E388" s="75"/>
      <c r="F388" s="73"/>
    </row>
    <row r="389" spans="1:6" ht="42.75">
      <c r="A389" s="121" t="s">
        <v>483</v>
      </c>
      <c r="B389" s="67" t="s">
        <v>917</v>
      </c>
      <c r="C389" s="72" t="s">
        <v>224</v>
      </c>
      <c r="D389" s="73">
        <v>4</v>
      </c>
      <c r="E389" s="75">
        <v>11.5</v>
      </c>
      <c r="F389" s="73">
        <f>+D389*E389</f>
        <v>46</v>
      </c>
    </row>
    <row r="390" spans="1:6" ht="14.25">
      <c r="A390" s="121"/>
      <c r="B390" s="67"/>
      <c r="C390" s="72"/>
      <c r="D390" s="73"/>
      <c r="E390" s="75"/>
      <c r="F390" s="73"/>
    </row>
    <row r="391" spans="1:6" ht="57">
      <c r="A391" s="121" t="s">
        <v>484</v>
      </c>
      <c r="B391" s="67" t="s">
        <v>124</v>
      </c>
      <c r="C391" s="72" t="s">
        <v>224</v>
      </c>
      <c r="D391" s="73">
        <v>2</v>
      </c>
      <c r="E391" s="75">
        <v>30</v>
      </c>
      <c r="F391" s="73">
        <f>+D391*E391</f>
        <v>60</v>
      </c>
    </row>
    <row r="392" spans="1:6" ht="14.25">
      <c r="A392" s="121"/>
      <c r="B392" s="67"/>
      <c r="C392" s="72"/>
      <c r="D392" s="73"/>
      <c r="E392" s="75"/>
      <c r="F392" s="73"/>
    </row>
    <row r="393" spans="1:6" ht="15">
      <c r="A393" s="121"/>
      <c r="B393" s="57" t="s">
        <v>921</v>
      </c>
      <c r="C393" s="72"/>
      <c r="D393" s="73"/>
      <c r="E393" s="73"/>
      <c r="F393" s="70">
        <f>SUM(F387:F392)</f>
        <v>107.52000000000001</v>
      </c>
    </row>
    <row r="394" spans="1:6" ht="15">
      <c r="A394" s="121"/>
      <c r="B394" s="57"/>
      <c r="C394" s="72"/>
      <c r="D394" s="73"/>
      <c r="E394" s="73"/>
      <c r="F394" s="70"/>
    </row>
    <row r="395" spans="1:6" ht="15">
      <c r="A395" s="122" t="s">
        <v>479</v>
      </c>
      <c r="B395" s="57" t="s">
        <v>1245</v>
      </c>
      <c r="C395" s="72"/>
      <c r="D395" s="73"/>
      <c r="E395" s="73"/>
      <c r="F395" s="73"/>
    </row>
    <row r="396" spans="1:6" ht="15">
      <c r="A396" s="122"/>
      <c r="B396" s="57"/>
      <c r="C396" s="72"/>
      <c r="D396" s="73"/>
      <c r="E396" s="73"/>
      <c r="F396" s="73"/>
    </row>
    <row r="397" spans="1:6" ht="99.75">
      <c r="A397" s="121" t="s">
        <v>491</v>
      </c>
      <c r="B397" s="67" t="s">
        <v>0</v>
      </c>
      <c r="C397" s="72"/>
      <c r="D397" s="73"/>
      <c r="E397" s="75"/>
      <c r="F397" s="73"/>
    </row>
    <row r="398" spans="1:6" ht="16.5">
      <c r="A398" s="121"/>
      <c r="B398" s="67" t="s">
        <v>1</v>
      </c>
      <c r="C398" s="72" t="s">
        <v>572</v>
      </c>
      <c r="D398" s="73">
        <v>1.7</v>
      </c>
      <c r="E398" s="75">
        <v>4.75</v>
      </c>
      <c r="F398" s="73">
        <f>E398*D398</f>
        <v>8.075</v>
      </c>
    </row>
    <row r="399" spans="1:6" ht="14.25">
      <c r="A399" s="121"/>
      <c r="B399" s="67"/>
      <c r="C399" s="72"/>
      <c r="D399" s="73"/>
      <c r="E399" s="75"/>
      <c r="F399" s="73"/>
    </row>
    <row r="400" spans="1:6" ht="16.5">
      <c r="A400" s="121"/>
      <c r="B400" s="67" t="s">
        <v>2</v>
      </c>
      <c r="C400" s="72" t="s">
        <v>572</v>
      </c>
      <c r="D400" s="73">
        <v>2.5</v>
      </c>
      <c r="E400" s="75">
        <v>5.52</v>
      </c>
      <c r="F400" s="73">
        <f>E400*D400</f>
        <v>13.799999999999999</v>
      </c>
    </row>
    <row r="401" spans="1:6" ht="14.25">
      <c r="A401" s="121"/>
      <c r="B401" s="67"/>
      <c r="C401" s="72"/>
      <c r="D401" s="73"/>
      <c r="E401" s="75"/>
      <c r="F401" s="73"/>
    </row>
    <row r="402" spans="1:6" ht="28.5">
      <c r="A402" s="121" t="s">
        <v>492</v>
      </c>
      <c r="B402" s="67" t="s">
        <v>928</v>
      </c>
      <c r="C402" s="72" t="s">
        <v>570</v>
      </c>
      <c r="D402" s="73">
        <v>2.4</v>
      </c>
      <c r="E402" s="75">
        <v>0.4</v>
      </c>
      <c r="F402" s="73">
        <f>E402*D402</f>
        <v>0.96</v>
      </c>
    </row>
    <row r="403" spans="1:6" ht="14.25">
      <c r="A403" s="121"/>
      <c r="B403" s="67"/>
      <c r="C403" s="72"/>
      <c r="D403" s="73"/>
      <c r="E403" s="75"/>
      <c r="F403" s="73"/>
    </row>
    <row r="404" spans="1:6" ht="85.5">
      <c r="A404" s="121" t="s">
        <v>493</v>
      </c>
      <c r="B404" s="67" t="s">
        <v>929</v>
      </c>
      <c r="C404" s="72" t="s">
        <v>572</v>
      </c>
      <c r="D404" s="73">
        <v>1.1</v>
      </c>
      <c r="E404" s="75">
        <v>18.4</v>
      </c>
      <c r="F404" s="73">
        <f>E404*D404</f>
        <v>20.24</v>
      </c>
    </row>
    <row r="405" spans="1:6" ht="14.25">
      <c r="A405" s="121"/>
      <c r="B405" s="67"/>
      <c r="C405" s="72"/>
      <c r="D405" s="73"/>
      <c r="E405" s="75"/>
      <c r="F405" s="73"/>
    </row>
    <row r="406" spans="1:6" ht="99.75">
      <c r="A406" s="121" t="s">
        <v>18</v>
      </c>
      <c r="B406" s="67" t="s">
        <v>930</v>
      </c>
      <c r="C406" s="72" t="s">
        <v>572</v>
      </c>
      <c r="D406" s="73">
        <v>2.5</v>
      </c>
      <c r="E406" s="75">
        <v>17.8</v>
      </c>
      <c r="F406" s="73">
        <f>+D406*E406</f>
        <v>44.5</v>
      </c>
    </row>
    <row r="407" spans="1:6" ht="14.25">
      <c r="A407" s="121"/>
      <c r="B407" s="76"/>
      <c r="C407" s="72"/>
      <c r="D407" s="73"/>
      <c r="E407" s="75"/>
      <c r="F407" s="73"/>
    </row>
    <row r="408" spans="1:6" ht="15">
      <c r="A408" s="121"/>
      <c r="B408" s="57" t="s">
        <v>932</v>
      </c>
      <c r="C408" s="72"/>
      <c r="D408" s="73"/>
      <c r="E408" s="73"/>
      <c r="F408" s="70">
        <f>SUM(F397:F407)</f>
        <v>87.575</v>
      </c>
    </row>
    <row r="409" spans="1:6" ht="14.25">
      <c r="A409" s="121"/>
      <c r="B409" s="67"/>
      <c r="C409" s="72"/>
      <c r="D409" s="73"/>
      <c r="E409" s="73"/>
      <c r="F409" s="73"/>
    </row>
    <row r="410" spans="1:6" ht="15">
      <c r="A410" s="122" t="s">
        <v>480</v>
      </c>
      <c r="B410" s="57" t="s">
        <v>915</v>
      </c>
      <c r="C410" s="72"/>
      <c r="D410" s="73"/>
      <c r="E410" s="73"/>
      <c r="F410" s="73"/>
    </row>
    <row r="411" spans="1:6" ht="15">
      <c r="A411" s="122"/>
      <c r="B411" s="57"/>
      <c r="C411" s="72"/>
      <c r="D411" s="73"/>
      <c r="E411" s="73"/>
      <c r="F411" s="73"/>
    </row>
    <row r="412" spans="1:6" ht="99.75">
      <c r="A412" s="121" t="s">
        <v>494</v>
      </c>
      <c r="B412" s="67" t="s">
        <v>126</v>
      </c>
      <c r="C412" s="72" t="s">
        <v>1130</v>
      </c>
      <c r="D412" s="73">
        <f>D387</f>
        <v>3.8</v>
      </c>
      <c r="E412" s="75">
        <v>12.4</v>
      </c>
      <c r="F412" s="73">
        <f>+D412*E412</f>
        <v>47.12</v>
      </c>
    </row>
    <row r="413" spans="1:6" ht="14.25">
      <c r="A413" s="121"/>
      <c r="B413" s="67"/>
      <c r="C413" s="72"/>
      <c r="D413" s="73"/>
      <c r="E413" s="75"/>
      <c r="F413" s="73"/>
    </row>
    <row r="414" spans="1:6" ht="42.75">
      <c r="A414" s="121" t="s">
        <v>495</v>
      </c>
      <c r="B414" s="67" t="s">
        <v>128</v>
      </c>
      <c r="C414" s="72" t="s">
        <v>224</v>
      </c>
      <c r="D414" s="73">
        <v>1</v>
      </c>
      <c r="E414" s="75">
        <v>40</v>
      </c>
      <c r="F414" s="73">
        <f>+D414*E414</f>
        <v>40</v>
      </c>
    </row>
    <row r="415" spans="1:6" ht="14.25">
      <c r="A415" s="121"/>
      <c r="B415" s="67"/>
      <c r="C415" s="72"/>
      <c r="D415" s="73"/>
      <c r="E415" s="75"/>
      <c r="F415" s="73"/>
    </row>
    <row r="416" spans="1:6" ht="85.5">
      <c r="A416" s="121" t="s">
        <v>496</v>
      </c>
      <c r="B416" s="67" t="s">
        <v>129</v>
      </c>
      <c r="C416" s="72" t="s">
        <v>224</v>
      </c>
      <c r="D416" s="73">
        <v>1</v>
      </c>
      <c r="E416" s="75">
        <v>196.5</v>
      </c>
      <c r="F416" s="73">
        <f>+D416*E416</f>
        <v>196.5</v>
      </c>
    </row>
    <row r="417" spans="1:6" ht="14.25">
      <c r="A417" s="121"/>
      <c r="B417" s="67"/>
      <c r="C417" s="72"/>
      <c r="D417" s="73"/>
      <c r="E417" s="75"/>
      <c r="F417" s="73"/>
    </row>
    <row r="418" spans="1:6" ht="85.5">
      <c r="A418" s="121">
        <v>4</v>
      </c>
      <c r="B418" s="67" t="s">
        <v>130</v>
      </c>
      <c r="C418" s="72" t="s">
        <v>224</v>
      </c>
      <c r="D418" s="73">
        <v>1</v>
      </c>
      <c r="E418" s="75">
        <v>250</v>
      </c>
      <c r="F418" s="73">
        <f>+D418*E418</f>
        <v>250</v>
      </c>
    </row>
    <row r="419" spans="1:6" ht="14.25">
      <c r="A419" s="121"/>
      <c r="B419" s="67"/>
      <c r="C419" s="72"/>
      <c r="D419" s="73"/>
      <c r="E419" s="75"/>
      <c r="F419" s="73"/>
    </row>
    <row r="420" spans="1:6" ht="30">
      <c r="A420" s="121"/>
      <c r="B420" s="57" t="s">
        <v>940</v>
      </c>
      <c r="C420" s="72"/>
      <c r="D420" s="73"/>
      <c r="E420" s="73"/>
      <c r="F420" s="70">
        <f>SUM(F412:F419)</f>
        <v>533.62</v>
      </c>
    </row>
    <row r="421" ht="12.75">
      <c r="B421" s="158"/>
    </row>
    <row r="422" ht="12.75">
      <c r="B422" s="158"/>
    </row>
    <row r="423" spans="1:2" ht="15.75">
      <c r="A423" s="107">
        <v>10</v>
      </c>
      <c r="B423" s="107" t="s">
        <v>149</v>
      </c>
    </row>
    <row r="424" ht="12.75">
      <c r="B424" s="158"/>
    </row>
    <row r="425" spans="1:6" ht="15">
      <c r="A425" s="126" t="s">
        <v>504</v>
      </c>
      <c r="B425" s="142" t="s">
        <v>913</v>
      </c>
      <c r="C425" s="263"/>
      <c r="D425" s="263"/>
      <c r="E425" s="263"/>
      <c r="F425" s="146">
        <f>+F437</f>
        <v>438.8</v>
      </c>
    </row>
    <row r="426" spans="1:6" ht="15">
      <c r="A426" s="126" t="s">
        <v>505</v>
      </c>
      <c r="B426" s="142" t="s">
        <v>914</v>
      </c>
      <c r="C426" s="263"/>
      <c r="D426" s="263"/>
      <c r="E426" s="263"/>
      <c r="F426" s="146">
        <f>+F452</f>
        <v>672.113</v>
      </c>
    </row>
    <row r="427" spans="1:6" ht="15">
      <c r="A427" s="126" t="s">
        <v>506</v>
      </c>
      <c r="B427" s="142" t="s">
        <v>915</v>
      </c>
      <c r="C427" s="263"/>
      <c r="D427" s="263"/>
      <c r="E427" s="263"/>
      <c r="F427" s="146">
        <f>+F469</f>
        <v>3621.3</v>
      </c>
    </row>
    <row r="428" spans="1:6" ht="15">
      <c r="A428" s="126"/>
      <c r="B428" s="142" t="s">
        <v>947</v>
      </c>
      <c r="C428" s="263"/>
      <c r="D428" s="263"/>
      <c r="E428" s="263"/>
      <c r="F428" s="146">
        <f>SUM(F425:F427)</f>
        <v>4732.213</v>
      </c>
    </row>
    <row r="429" spans="1:6" ht="15">
      <c r="A429" s="126" t="s">
        <v>504</v>
      </c>
      <c r="B429" s="142" t="s">
        <v>1225</v>
      </c>
      <c r="C429" s="143"/>
      <c r="D429" s="141"/>
      <c r="E429" s="141"/>
      <c r="F429" s="141"/>
    </row>
    <row r="430" spans="1:6" ht="14.25">
      <c r="A430" s="127"/>
      <c r="B430" s="140"/>
      <c r="C430" s="143"/>
      <c r="D430" s="141"/>
      <c r="E430" s="141"/>
      <c r="F430" s="141"/>
    </row>
    <row r="431" spans="1:6" ht="28.5">
      <c r="A431" s="127" t="s">
        <v>510</v>
      </c>
      <c r="B431" s="140" t="s">
        <v>916</v>
      </c>
      <c r="C431" s="143" t="s">
        <v>1130</v>
      </c>
      <c r="D431" s="141">
        <v>37</v>
      </c>
      <c r="E431" s="145">
        <v>0.4</v>
      </c>
      <c r="F431" s="141">
        <f>+D431*E431</f>
        <v>14.8</v>
      </c>
    </row>
    <row r="432" spans="1:6" ht="14.25">
      <c r="A432" s="127"/>
      <c r="B432" s="140"/>
      <c r="C432" s="143"/>
      <c r="D432" s="141"/>
      <c r="E432" s="145"/>
      <c r="F432" s="141"/>
    </row>
    <row r="433" spans="1:6" ht="42.75">
      <c r="A433" s="127" t="s">
        <v>511</v>
      </c>
      <c r="B433" s="140" t="s">
        <v>917</v>
      </c>
      <c r="C433" s="143" t="s">
        <v>224</v>
      </c>
      <c r="D433" s="141">
        <v>16</v>
      </c>
      <c r="E433" s="145">
        <v>11.5</v>
      </c>
      <c r="F433" s="141">
        <f>+D433*E433</f>
        <v>184</v>
      </c>
    </row>
    <row r="434" spans="1:6" ht="14.25">
      <c r="A434" s="127"/>
      <c r="B434" s="140"/>
      <c r="C434" s="143"/>
      <c r="D434" s="141"/>
      <c r="E434" s="145"/>
      <c r="F434" s="141"/>
    </row>
    <row r="435" spans="1:6" ht="57">
      <c r="A435" s="127" t="s">
        <v>512</v>
      </c>
      <c r="B435" s="140" t="s">
        <v>124</v>
      </c>
      <c r="C435" s="143" t="s">
        <v>224</v>
      </c>
      <c r="D435" s="141">
        <v>8</v>
      </c>
      <c r="E435" s="145">
        <v>30</v>
      </c>
      <c r="F435" s="141">
        <f>+D435*E435</f>
        <v>240</v>
      </c>
    </row>
    <row r="436" spans="1:6" ht="14.25">
      <c r="A436" s="127"/>
      <c r="B436" s="140"/>
      <c r="C436" s="143"/>
      <c r="D436" s="141"/>
      <c r="E436" s="145"/>
      <c r="F436" s="141"/>
    </row>
    <row r="437" spans="1:6" ht="15">
      <c r="A437" s="127"/>
      <c r="B437" s="142" t="s">
        <v>921</v>
      </c>
      <c r="C437" s="143"/>
      <c r="D437" s="141"/>
      <c r="E437" s="141"/>
      <c r="F437" s="146">
        <f>SUM(F431:F436)</f>
        <v>438.8</v>
      </c>
    </row>
    <row r="438" spans="1:6" ht="15">
      <c r="A438" s="127"/>
      <c r="B438" s="142"/>
      <c r="C438" s="143"/>
      <c r="D438" s="141"/>
      <c r="E438" s="141"/>
      <c r="F438" s="146"/>
    </row>
    <row r="439" spans="1:6" ht="15">
      <c r="A439" s="126" t="s">
        <v>505</v>
      </c>
      <c r="B439" s="142" t="s">
        <v>1245</v>
      </c>
      <c r="C439" s="143"/>
      <c r="D439" s="141"/>
      <c r="E439" s="141"/>
      <c r="F439" s="141"/>
    </row>
    <row r="440" spans="1:6" ht="15">
      <c r="A440" s="126"/>
      <c r="B440" s="142"/>
      <c r="C440" s="143"/>
      <c r="D440" s="141"/>
      <c r="E440" s="141"/>
      <c r="F440" s="141"/>
    </row>
    <row r="441" spans="1:6" ht="99.75">
      <c r="A441" s="127" t="s">
        <v>519</v>
      </c>
      <c r="B441" s="140" t="s">
        <v>125</v>
      </c>
      <c r="C441" s="143"/>
      <c r="D441" s="141"/>
      <c r="E441" s="145"/>
      <c r="F441" s="141"/>
    </row>
    <row r="442" spans="1:6" ht="16.5">
      <c r="A442" s="127"/>
      <c r="B442" s="140" t="s">
        <v>1</v>
      </c>
      <c r="C442" s="143" t="s">
        <v>572</v>
      </c>
      <c r="D442" s="141">
        <v>16.3</v>
      </c>
      <c r="E442" s="145">
        <v>4.75</v>
      </c>
      <c r="F442" s="141">
        <f>E442*D442</f>
        <v>77.425</v>
      </c>
    </row>
    <row r="443" spans="1:6" ht="14.25">
      <c r="A443" s="127"/>
      <c r="B443" s="140"/>
      <c r="C443" s="143"/>
      <c r="D443" s="141"/>
      <c r="E443" s="145"/>
      <c r="F443" s="141"/>
    </row>
    <row r="444" spans="1:6" ht="16.5">
      <c r="A444" s="127"/>
      <c r="B444" s="140" t="s">
        <v>2</v>
      </c>
      <c r="C444" s="143" t="s">
        <v>572</v>
      </c>
      <c r="D444" s="141">
        <v>24.400000000000002</v>
      </c>
      <c r="E444" s="145">
        <v>5.52</v>
      </c>
      <c r="F444" s="141">
        <f>E444*D444</f>
        <v>134.688</v>
      </c>
    </row>
    <row r="445" spans="1:6" ht="14.25">
      <c r="A445" s="127"/>
      <c r="B445" s="140"/>
      <c r="C445" s="143"/>
      <c r="D445" s="141"/>
      <c r="E445" s="145"/>
      <c r="F445" s="141"/>
    </row>
    <row r="446" spans="1:6" ht="28.5">
      <c r="A446" s="127" t="s">
        <v>520</v>
      </c>
      <c r="B446" s="140" t="s">
        <v>928</v>
      </c>
      <c r="C446" s="143" t="s">
        <v>570</v>
      </c>
      <c r="D446" s="141">
        <v>22.5</v>
      </c>
      <c r="E446" s="145">
        <v>0.4</v>
      </c>
      <c r="F446" s="141">
        <f>E446*D446</f>
        <v>9</v>
      </c>
    </row>
    <row r="447" spans="1:6" ht="14.25">
      <c r="A447" s="127"/>
      <c r="B447" s="140"/>
      <c r="C447" s="143"/>
      <c r="D447" s="141"/>
      <c r="E447" s="145"/>
      <c r="F447" s="141"/>
    </row>
    <row r="448" spans="1:6" ht="85.5">
      <c r="A448" s="127" t="s">
        <v>521</v>
      </c>
      <c r="B448" s="140" t="s">
        <v>929</v>
      </c>
      <c r="C448" s="143" t="s">
        <v>572</v>
      </c>
      <c r="D448" s="141">
        <v>10</v>
      </c>
      <c r="E448" s="145">
        <v>18.4</v>
      </c>
      <c r="F448" s="141">
        <f>E448*D448</f>
        <v>184</v>
      </c>
    </row>
    <row r="449" spans="1:6" ht="14.25">
      <c r="A449" s="127"/>
      <c r="B449" s="140"/>
      <c r="C449" s="143"/>
      <c r="D449" s="141"/>
      <c r="E449" s="145"/>
      <c r="F449" s="141"/>
    </row>
    <row r="450" spans="1:6" ht="99.75">
      <c r="A450" s="127" t="s">
        <v>522</v>
      </c>
      <c r="B450" s="140" t="s">
        <v>930</v>
      </c>
      <c r="C450" s="143" t="s">
        <v>572</v>
      </c>
      <c r="D450" s="141">
        <v>15</v>
      </c>
      <c r="E450" s="145">
        <v>17.8</v>
      </c>
      <c r="F450" s="141">
        <f>+D450*E450</f>
        <v>267</v>
      </c>
    </row>
    <row r="451" spans="1:6" ht="14.25">
      <c r="A451" s="127"/>
      <c r="B451" s="157"/>
      <c r="C451" s="143"/>
      <c r="D451" s="141"/>
      <c r="E451" s="145"/>
      <c r="F451" s="141"/>
    </row>
    <row r="452" spans="1:6" ht="15">
      <c r="A452" s="127"/>
      <c r="B452" s="142" t="s">
        <v>932</v>
      </c>
      <c r="C452" s="143"/>
      <c r="D452" s="141"/>
      <c r="E452" s="141"/>
      <c r="F452" s="146">
        <f>SUM(F441:F451)</f>
        <v>672.113</v>
      </c>
    </row>
    <row r="453" spans="1:6" ht="14.25">
      <c r="A453" s="127"/>
      <c r="B453" s="140"/>
      <c r="C453" s="143"/>
      <c r="D453" s="141"/>
      <c r="E453" s="141"/>
      <c r="F453" s="141"/>
    </row>
    <row r="454" spans="1:6" ht="15">
      <c r="A454" s="126" t="s">
        <v>506</v>
      </c>
      <c r="B454" s="142" t="s">
        <v>915</v>
      </c>
      <c r="C454" s="143"/>
      <c r="D454" s="141"/>
      <c r="E454" s="141"/>
      <c r="F454" s="141"/>
    </row>
    <row r="455" spans="1:6" ht="15">
      <c r="A455" s="126"/>
      <c r="B455" s="142"/>
      <c r="C455" s="143"/>
      <c r="D455" s="141"/>
      <c r="E455" s="141"/>
      <c r="F455" s="141"/>
    </row>
    <row r="456" spans="1:6" ht="99.75">
      <c r="A456" s="127" t="s">
        <v>524</v>
      </c>
      <c r="B456" s="140" t="s">
        <v>126</v>
      </c>
      <c r="C456" s="143" t="s">
        <v>1130</v>
      </c>
      <c r="D456" s="141">
        <f>D431</f>
        <v>37</v>
      </c>
      <c r="E456" s="145">
        <v>12.4</v>
      </c>
      <c r="F456" s="141">
        <f>+D456*E456</f>
        <v>458.8</v>
      </c>
    </row>
    <row r="457" spans="1:6" ht="14.25">
      <c r="A457" s="127"/>
      <c r="B457" s="140"/>
      <c r="C457" s="143"/>
      <c r="D457" s="141"/>
      <c r="E457" s="145"/>
      <c r="F457" s="141"/>
    </row>
    <row r="458" spans="1:6" ht="114">
      <c r="A458" s="127" t="s">
        <v>525</v>
      </c>
      <c r="B458" s="128" t="s">
        <v>46</v>
      </c>
      <c r="C458" s="143"/>
      <c r="D458" s="141"/>
      <c r="E458" s="145"/>
      <c r="F458" s="141"/>
    </row>
    <row r="459" spans="1:6" ht="14.25">
      <c r="A459" s="127"/>
      <c r="B459" s="128" t="s">
        <v>936</v>
      </c>
      <c r="C459" s="143" t="s">
        <v>224</v>
      </c>
      <c r="D459" s="141">
        <v>1</v>
      </c>
      <c r="E459" s="145">
        <v>470</v>
      </c>
      <c r="F459" s="141">
        <f>+D459*E459</f>
        <v>470</v>
      </c>
    </row>
    <row r="460" spans="1:6" ht="14.25">
      <c r="A460" s="127"/>
      <c r="B460" s="128"/>
      <c r="C460" s="143"/>
      <c r="D460" s="141"/>
      <c r="E460" s="145"/>
      <c r="F460" s="141"/>
    </row>
    <row r="461" spans="1:6" ht="171">
      <c r="A461" s="127" t="s">
        <v>526</v>
      </c>
      <c r="B461" s="128" t="s">
        <v>6</v>
      </c>
      <c r="C461" s="143" t="s">
        <v>224</v>
      </c>
      <c r="D461" s="141">
        <v>1</v>
      </c>
      <c r="E461" s="145">
        <v>340</v>
      </c>
      <c r="F461" s="141">
        <f>+D461*E461</f>
        <v>340</v>
      </c>
    </row>
    <row r="462" spans="1:6" ht="14.25">
      <c r="A462" s="127"/>
      <c r="B462" s="128"/>
      <c r="C462" s="143"/>
      <c r="D462" s="141"/>
      <c r="E462" s="145"/>
      <c r="F462" s="141"/>
    </row>
    <row r="463" spans="1:6" ht="42.75">
      <c r="A463" s="127" t="s">
        <v>527</v>
      </c>
      <c r="B463" s="140" t="s">
        <v>128</v>
      </c>
      <c r="C463" s="143" t="s">
        <v>224</v>
      </c>
      <c r="D463" s="141">
        <v>3</v>
      </c>
      <c r="E463" s="145">
        <v>40</v>
      </c>
      <c r="F463" s="141">
        <f>+D463*E463</f>
        <v>120</v>
      </c>
    </row>
    <row r="464" spans="1:6" ht="14.25">
      <c r="A464" s="127"/>
      <c r="B464" s="140"/>
      <c r="C464" s="143"/>
      <c r="D464" s="141"/>
      <c r="E464" s="145"/>
      <c r="F464" s="141"/>
    </row>
    <row r="465" spans="1:6" ht="85.5">
      <c r="A465" s="127" t="s">
        <v>21</v>
      </c>
      <c r="B465" s="140" t="s">
        <v>129</v>
      </c>
      <c r="C465" s="143" t="s">
        <v>224</v>
      </c>
      <c r="D465" s="141">
        <v>5</v>
      </c>
      <c r="E465" s="145">
        <v>196.5</v>
      </c>
      <c r="F465" s="141">
        <f>+D465*E465</f>
        <v>982.5</v>
      </c>
    </row>
    <row r="466" spans="1:6" ht="14.25">
      <c r="A466" s="127"/>
      <c r="B466" s="140"/>
      <c r="C466" s="143"/>
      <c r="D466" s="141"/>
      <c r="E466" s="145"/>
      <c r="F466" s="141"/>
    </row>
    <row r="467" spans="1:6" ht="85.5">
      <c r="A467" s="127" t="s">
        <v>22</v>
      </c>
      <c r="B467" s="140" t="s">
        <v>130</v>
      </c>
      <c r="C467" s="143" t="s">
        <v>224</v>
      </c>
      <c r="D467" s="141">
        <v>5</v>
      </c>
      <c r="E467" s="145">
        <v>250</v>
      </c>
      <c r="F467" s="141">
        <f>+D467*E467</f>
        <v>1250</v>
      </c>
    </row>
    <row r="468" spans="1:6" ht="14.25">
      <c r="A468" s="127"/>
      <c r="B468" s="140"/>
      <c r="C468" s="143"/>
      <c r="D468" s="141"/>
      <c r="E468" s="145"/>
      <c r="F468" s="141"/>
    </row>
    <row r="469" spans="1:6" ht="30">
      <c r="A469" s="127"/>
      <c r="B469" s="142" t="s">
        <v>940</v>
      </c>
      <c r="C469" s="143"/>
      <c r="D469" s="141"/>
      <c r="E469" s="141"/>
      <c r="F469" s="146">
        <f>SUM(F456:F468)</f>
        <v>3621.3</v>
      </c>
    </row>
    <row r="470" ht="12.75">
      <c r="B470" s="158"/>
    </row>
    <row r="471" spans="1:2" ht="15.75">
      <c r="A471" s="107">
        <v>11</v>
      </c>
      <c r="B471" s="107" t="s">
        <v>131</v>
      </c>
    </row>
    <row r="472" ht="12.75">
      <c r="B472" s="158"/>
    </row>
    <row r="473" spans="1:6" ht="15">
      <c r="A473" s="126" t="s">
        <v>542</v>
      </c>
      <c r="B473" s="142" t="s">
        <v>913</v>
      </c>
      <c r="C473" s="263"/>
      <c r="D473" s="263"/>
      <c r="E473" s="263"/>
      <c r="F473" s="146">
        <f>+F486</f>
        <v>226.07999999999998</v>
      </c>
    </row>
    <row r="474" spans="1:6" ht="15">
      <c r="A474" s="126" t="s">
        <v>543</v>
      </c>
      <c r="B474" s="142" t="s">
        <v>914</v>
      </c>
      <c r="C474" s="263"/>
      <c r="D474" s="263"/>
      <c r="E474" s="263"/>
      <c r="F474" s="146">
        <f>+F501</f>
        <v>642.9879999999999</v>
      </c>
    </row>
    <row r="475" spans="1:6" ht="15">
      <c r="A475" s="126" t="s">
        <v>544</v>
      </c>
      <c r="B475" s="142" t="s">
        <v>915</v>
      </c>
      <c r="C475" s="263"/>
      <c r="D475" s="263"/>
      <c r="E475" s="263"/>
      <c r="F475" s="146">
        <f>+F520</f>
        <v>3839.48</v>
      </c>
    </row>
    <row r="476" spans="1:6" ht="15">
      <c r="A476" s="126"/>
      <c r="B476" s="142" t="s">
        <v>1071</v>
      </c>
      <c r="C476" s="263"/>
      <c r="D476" s="263"/>
      <c r="E476" s="263"/>
      <c r="F476" s="146">
        <f>SUM(F473:F475)</f>
        <v>4708.548</v>
      </c>
    </row>
    <row r="477" spans="1:6" ht="14.25">
      <c r="A477" s="127"/>
      <c r="B477" s="140"/>
      <c r="C477" s="143"/>
      <c r="D477" s="143"/>
      <c r="E477" s="143"/>
      <c r="F477" s="141"/>
    </row>
    <row r="478" spans="1:6" ht="15">
      <c r="A478" s="126" t="s">
        <v>542</v>
      </c>
      <c r="B478" s="142" t="s">
        <v>1225</v>
      </c>
      <c r="C478" s="143"/>
      <c r="D478" s="141"/>
      <c r="E478" s="141"/>
      <c r="F478" s="141"/>
    </row>
    <row r="479" spans="1:6" ht="14.25">
      <c r="A479" s="127"/>
      <c r="B479" s="140"/>
      <c r="C479" s="143"/>
      <c r="D479" s="141"/>
      <c r="E479" s="141"/>
      <c r="F479" s="141"/>
    </row>
    <row r="480" spans="1:6" ht="28.5">
      <c r="A480" s="127" t="s">
        <v>546</v>
      </c>
      <c r="B480" s="140" t="s">
        <v>916</v>
      </c>
      <c r="C480" s="143" t="s">
        <v>1130</v>
      </c>
      <c r="D480" s="141">
        <v>35.2</v>
      </c>
      <c r="E480" s="145">
        <v>0.4</v>
      </c>
      <c r="F480" s="141">
        <f>+D480*E480</f>
        <v>14.080000000000002</v>
      </c>
    </row>
    <row r="481" spans="1:6" ht="14.25">
      <c r="A481" s="127"/>
      <c r="B481" s="140"/>
      <c r="C481" s="143"/>
      <c r="D481" s="141"/>
      <c r="E481" s="145"/>
      <c r="F481" s="141"/>
    </row>
    <row r="482" spans="1:6" ht="42.75">
      <c r="A482" s="127" t="s">
        <v>547</v>
      </c>
      <c r="B482" s="140" t="s">
        <v>917</v>
      </c>
      <c r="C482" s="143" t="s">
        <v>224</v>
      </c>
      <c r="D482" s="141">
        <v>8</v>
      </c>
      <c r="E482" s="145">
        <v>11.5</v>
      </c>
      <c r="F482" s="141">
        <f>+D482*E482</f>
        <v>92</v>
      </c>
    </row>
    <row r="483" spans="1:6" ht="14.25">
      <c r="A483" s="127"/>
      <c r="B483" s="140"/>
      <c r="C483" s="143"/>
      <c r="D483" s="141"/>
      <c r="E483" s="145"/>
      <c r="F483" s="141"/>
    </row>
    <row r="484" spans="1:6" ht="57">
      <c r="A484" s="127" t="s">
        <v>548</v>
      </c>
      <c r="B484" s="140" t="s">
        <v>124</v>
      </c>
      <c r="C484" s="143" t="s">
        <v>224</v>
      </c>
      <c r="D484" s="141">
        <v>4</v>
      </c>
      <c r="E484" s="145">
        <v>30</v>
      </c>
      <c r="F484" s="141">
        <f>+D484*E484</f>
        <v>120</v>
      </c>
    </row>
    <row r="485" spans="1:6" ht="14.25">
      <c r="A485" s="127"/>
      <c r="B485" s="140"/>
      <c r="C485" s="143"/>
      <c r="D485" s="141"/>
      <c r="E485" s="145"/>
      <c r="F485" s="141"/>
    </row>
    <row r="486" spans="1:6" ht="15">
      <c r="A486" s="127"/>
      <c r="B486" s="142" t="s">
        <v>921</v>
      </c>
      <c r="C486" s="143"/>
      <c r="D486" s="141"/>
      <c r="E486" s="141"/>
      <c r="F486" s="146">
        <f>SUM(F480:F485)</f>
        <v>226.07999999999998</v>
      </c>
    </row>
    <row r="487" spans="1:6" ht="15">
      <c r="A487" s="127"/>
      <c r="B487" s="142"/>
      <c r="C487" s="143"/>
      <c r="D487" s="141"/>
      <c r="E487" s="141"/>
      <c r="F487" s="146"/>
    </row>
    <row r="488" spans="1:6" ht="15">
      <c r="A488" s="126" t="s">
        <v>543</v>
      </c>
      <c r="B488" s="142" t="s">
        <v>1245</v>
      </c>
      <c r="C488" s="143"/>
      <c r="D488" s="141"/>
      <c r="E488" s="141"/>
      <c r="F488" s="141"/>
    </row>
    <row r="489" spans="1:6" ht="15">
      <c r="A489" s="126"/>
      <c r="B489" s="142"/>
      <c r="C489" s="143"/>
      <c r="D489" s="141"/>
      <c r="E489" s="141"/>
      <c r="F489" s="141"/>
    </row>
    <row r="490" spans="1:6" ht="99.75">
      <c r="A490" s="127" t="s">
        <v>555</v>
      </c>
      <c r="B490" s="140" t="s">
        <v>125</v>
      </c>
      <c r="C490" s="143"/>
      <c r="D490" s="141"/>
      <c r="E490" s="145"/>
      <c r="F490" s="141"/>
    </row>
    <row r="491" spans="1:6" ht="16.5">
      <c r="A491" s="127"/>
      <c r="B491" s="140" t="s">
        <v>1</v>
      </c>
      <c r="C491" s="143" t="s">
        <v>572</v>
      </c>
      <c r="D491" s="141">
        <v>15.6</v>
      </c>
      <c r="E491" s="145">
        <v>4.75</v>
      </c>
      <c r="F491" s="141">
        <f>E491*D491</f>
        <v>74.1</v>
      </c>
    </row>
    <row r="492" spans="1:6" ht="14.25">
      <c r="A492" s="127"/>
      <c r="B492" s="140"/>
      <c r="C492" s="143"/>
      <c r="D492" s="141"/>
      <c r="E492" s="145"/>
      <c r="F492" s="141"/>
    </row>
    <row r="493" spans="1:6" ht="16.5">
      <c r="A493" s="127"/>
      <c r="B493" s="140" t="s">
        <v>2</v>
      </c>
      <c r="C493" s="143" t="s">
        <v>572</v>
      </c>
      <c r="D493" s="141">
        <v>23.4</v>
      </c>
      <c r="E493" s="145">
        <v>5.52</v>
      </c>
      <c r="F493" s="141">
        <f>E493*D493</f>
        <v>129.16799999999998</v>
      </c>
    </row>
    <row r="494" spans="1:6" ht="14.25">
      <c r="A494" s="127"/>
      <c r="B494" s="140"/>
      <c r="C494" s="143"/>
      <c r="D494" s="141"/>
      <c r="E494" s="145"/>
      <c r="F494" s="141"/>
    </row>
    <row r="495" spans="1:6" ht="28.5">
      <c r="A495" s="127" t="s">
        <v>556</v>
      </c>
      <c r="B495" s="140" t="s">
        <v>928</v>
      </c>
      <c r="C495" s="143" t="s">
        <v>570</v>
      </c>
      <c r="D495" s="141">
        <v>21.5</v>
      </c>
      <c r="E495" s="145">
        <v>0.4</v>
      </c>
      <c r="F495" s="141">
        <f>E495*D495</f>
        <v>8.6</v>
      </c>
    </row>
    <row r="496" spans="1:6" ht="14.25">
      <c r="A496" s="127"/>
      <c r="B496" s="140"/>
      <c r="C496" s="143"/>
      <c r="D496" s="141"/>
      <c r="E496" s="145"/>
      <c r="F496" s="141"/>
    </row>
    <row r="497" spans="1:6" ht="85.5">
      <c r="A497" s="127" t="s">
        <v>557</v>
      </c>
      <c r="B497" s="140" t="s">
        <v>929</v>
      </c>
      <c r="C497" s="143" t="s">
        <v>572</v>
      </c>
      <c r="D497" s="141">
        <v>9.5</v>
      </c>
      <c r="E497" s="145">
        <v>18.4</v>
      </c>
      <c r="F497" s="141">
        <f>E497*D497</f>
        <v>174.79999999999998</v>
      </c>
    </row>
    <row r="498" spans="1:6" ht="14.25">
      <c r="A498" s="127"/>
      <c r="B498" s="140"/>
      <c r="C498" s="143"/>
      <c r="D498" s="141"/>
      <c r="E498" s="145"/>
      <c r="F498" s="141"/>
    </row>
    <row r="499" spans="1:6" ht="99.75">
      <c r="A499" s="127" t="s">
        <v>25</v>
      </c>
      <c r="B499" s="140" t="s">
        <v>930</v>
      </c>
      <c r="C499" s="143" t="s">
        <v>572</v>
      </c>
      <c r="D499" s="141">
        <v>14.4</v>
      </c>
      <c r="E499" s="145">
        <v>17.8</v>
      </c>
      <c r="F499" s="141">
        <f>+D499*E499</f>
        <v>256.32</v>
      </c>
    </row>
    <row r="500" spans="1:6" ht="14.25">
      <c r="A500" s="127"/>
      <c r="B500" s="157"/>
      <c r="C500" s="143"/>
      <c r="D500" s="141"/>
      <c r="E500" s="145"/>
      <c r="F500" s="141"/>
    </row>
    <row r="501" spans="1:6" ht="15">
      <c r="A501" s="127"/>
      <c r="B501" s="142" t="s">
        <v>932</v>
      </c>
      <c r="C501" s="143"/>
      <c r="D501" s="141"/>
      <c r="E501" s="141"/>
      <c r="F501" s="146">
        <f>SUM(F490:F500)</f>
        <v>642.9879999999999</v>
      </c>
    </row>
    <row r="502" spans="1:6" ht="14.25">
      <c r="A502" s="127"/>
      <c r="B502" s="140"/>
      <c r="C502" s="143"/>
      <c r="D502" s="141"/>
      <c r="E502" s="141"/>
      <c r="F502" s="141"/>
    </row>
    <row r="503" spans="1:6" ht="15">
      <c r="A503" s="126" t="s">
        <v>544</v>
      </c>
      <c r="B503" s="142" t="s">
        <v>915</v>
      </c>
      <c r="C503" s="143"/>
      <c r="D503" s="141"/>
      <c r="E503" s="141"/>
      <c r="F503" s="141"/>
    </row>
    <row r="504" spans="1:6" ht="15">
      <c r="A504" s="126"/>
      <c r="B504" s="142"/>
      <c r="C504" s="143"/>
      <c r="D504" s="141"/>
      <c r="E504" s="141"/>
      <c r="F504" s="141"/>
    </row>
    <row r="505" spans="1:6" ht="99.75">
      <c r="A505" s="127" t="s">
        <v>558</v>
      </c>
      <c r="B505" s="140" t="s">
        <v>126</v>
      </c>
      <c r="C505" s="143" t="s">
        <v>1130</v>
      </c>
      <c r="D505" s="141">
        <f>D480</f>
        <v>35.2</v>
      </c>
      <c r="E505" s="145">
        <v>12.4</v>
      </c>
      <c r="F505" s="141">
        <f>+D505*E505</f>
        <v>436.4800000000001</v>
      </c>
    </row>
    <row r="506" spans="1:6" ht="14.25">
      <c r="A506" s="127"/>
      <c r="B506" s="140"/>
      <c r="C506" s="143"/>
      <c r="D506" s="141"/>
      <c r="E506" s="145"/>
      <c r="F506" s="141"/>
    </row>
    <row r="507" spans="1:6" ht="114">
      <c r="A507" s="127" t="s">
        <v>853</v>
      </c>
      <c r="B507" s="128" t="s">
        <v>46</v>
      </c>
      <c r="C507" s="143"/>
      <c r="D507" s="141"/>
      <c r="E507" s="145"/>
      <c r="F507" s="141"/>
    </row>
    <row r="508" spans="1:6" ht="14.25">
      <c r="A508" s="127"/>
      <c r="B508" s="140" t="s">
        <v>936</v>
      </c>
      <c r="C508" s="143" t="s">
        <v>224</v>
      </c>
      <c r="D508" s="141">
        <v>3</v>
      </c>
      <c r="E508" s="145">
        <v>470</v>
      </c>
      <c r="F508" s="141">
        <f>+D508*E508</f>
        <v>1410</v>
      </c>
    </row>
    <row r="509" spans="1:6" ht="14.25">
      <c r="A509" s="127"/>
      <c r="B509" s="140"/>
      <c r="C509" s="143"/>
      <c r="D509" s="141"/>
      <c r="E509" s="145"/>
      <c r="F509" s="141"/>
    </row>
    <row r="510" spans="1:6" ht="142.5">
      <c r="A510" s="127" t="s">
        <v>854</v>
      </c>
      <c r="B510" s="128" t="s">
        <v>127</v>
      </c>
      <c r="C510" s="143" t="s">
        <v>224</v>
      </c>
      <c r="D510" s="141">
        <v>2</v>
      </c>
      <c r="E510" s="145">
        <v>340</v>
      </c>
      <c r="F510" s="141">
        <f>+D510*E510</f>
        <v>680</v>
      </c>
    </row>
    <row r="511" spans="1:6" ht="14.25">
      <c r="A511" s="127"/>
      <c r="B511" s="140"/>
      <c r="C511" s="143"/>
      <c r="D511" s="141"/>
      <c r="E511" s="145"/>
      <c r="F511" s="141"/>
    </row>
    <row r="512" spans="1:6" ht="171">
      <c r="A512" s="127" t="s">
        <v>855</v>
      </c>
      <c r="B512" s="128" t="s">
        <v>6</v>
      </c>
      <c r="C512" s="143" t="s">
        <v>224</v>
      </c>
      <c r="D512" s="141">
        <v>1</v>
      </c>
      <c r="E512" s="145">
        <v>340</v>
      </c>
      <c r="F512" s="141">
        <f>+D512*E512</f>
        <v>340</v>
      </c>
    </row>
    <row r="513" spans="1:6" ht="14.25">
      <c r="A513" s="127"/>
      <c r="B513" s="140"/>
      <c r="C513" s="143"/>
      <c r="D513" s="141"/>
      <c r="E513" s="145"/>
      <c r="F513" s="141"/>
    </row>
    <row r="514" spans="1:6" ht="42.75">
      <c r="A514" s="127" t="s">
        <v>155</v>
      </c>
      <c r="B514" s="140" t="s">
        <v>128</v>
      </c>
      <c r="C514" s="143" t="s">
        <v>224</v>
      </c>
      <c r="D514" s="141">
        <v>2</v>
      </c>
      <c r="E514" s="145">
        <v>40</v>
      </c>
      <c r="F514" s="141">
        <f>+D514*E514</f>
        <v>80</v>
      </c>
    </row>
    <row r="515" spans="1:6" ht="14.25">
      <c r="A515" s="127"/>
      <c r="B515" s="140"/>
      <c r="C515" s="143"/>
      <c r="D515" s="141"/>
      <c r="E515" s="145"/>
      <c r="F515" s="141"/>
    </row>
    <row r="516" spans="1:6" ht="85.5">
      <c r="A516" s="127" t="s">
        <v>156</v>
      </c>
      <c r="B516" s="140" t="s">
        <v>129</v>
      </c>
      <c r="C516" s="143" t="s">
        <v>224</v>
      </c>
      <c r="D516" s="141">
        <v>2</v>
      </c>
      <c r="E516" s="145">
        <v>196.5</v>
      </c>
      <c r="F516" s="141">
        <f>+D516*E516</f>
        <v>393</v>
      </c>
    </row>
    <row r="517" spans="1:6" ht="14.25">
      <c r="A517" s="127"/>
      <c r="B517" s="140"/>
      <c r="C517" s="143"/>
      <c r="D517" s="141"/>
      <c r="E517" s="145"/>
      <c r="F517" s="141"/>
    </row>
    <row r="518" spans="1:6" ht="85.5">
      <c r="A518" s="127" t="s">
        <v>157</v>
      </c>
      <c r="B518" s="140" t="s">
        <v>130</v>
      </c>
      <c r="C518" s="143" t="s">
        <v>224</v>
      </c>
      <c r="D518" s="141">
        <v>2</v>
      </c>
      <c r="E518" s="145">
        <v>250</v>
      </c>
      <c r="F518" s="141">
        <f>+D518*E518</f>
        <v>500</v>
      </c>
    </row>
    <row r="519" spans="1:6" ht="14.25">
      <c r="A519" s="127"/>
      <c r="B519" s="140"/>
      <c r="C519" s="143"/>
      <c r="D519" s="141"/>
      <c r="E519" s="145"/>
      <c r="F519" s="141"/>
    </row>
    <row r="520" spans="1:6" ht="30">
      <c r="A520" s="127"/>
      <c r="B520" s="142" t="s">
        <v>940</v>
      </c>
      <c r="C520" s="143"/>
      <c r="D520" s="141"/>
      <c r="E520" s="141"/>
      <c r="F520" s="146">
        <f>SUM(F505:F519)</f>
        <v>3839.48</v>
      </c>
    </row>
    <row r="521" ht="12.75">
      <c r="B521" s="158"/>
    </row>
    <row r="522" spans="1:2" ht="15.75">
      <c r="A522" s="107">
        <v>12</v>
      </c>
      <c r="B522" s="107" t="s">
        <v>138</v>
      </c>
    </row>
    <row r="523" ht="12.75">
      <c r="B523" s="158"/>
    </row>
    <row r="524" spans="1:6" ht="15">
      <c r="A524" s="126" t="s">
        <v>876</v>
      </c>
      <c r="B524" s="142" t="s">
        <v>913</v>
      </c>
      <c r="C524" s="263"/>
      <c r="D524" s="263"/>
      <c r="E524" s="263"/>
      <c r="F524" s="146">
        <f>+F538</f>
        <v>107.6</v>
      </c>
    </row>
    <row r="525" spans="1:6" ht="15">
      <c r="A525" s="126" t="s">
        <v>877</v>
      </c>
      <c r="B525" s="142" t="s">
        <v>914</v>
      </c>
      <c r="C525" s="263"/>
      <c r="D525" s="263"/>
      <c r="E525" s="263"/>
      <c r="F525" s="146">
        <f>+F565</f>
        <v>453.012</v>
      </c>
    </row>
    <row r="526" spans="1:6" ht="15">
      <c r="A526" s="126" t="s">
        <v>878</v>
      </c>
      <c r="B526" s="142" t="s">
        <v>915</v>
      </c>
      <c r="C526" s="263"/>
      <c r="D526" s="263"/>
      <c r="E526" s="263"/>
      <c r="F526" s="146">
        <f>+F580</f>
        <v>1951.6</v>
      </c>
    </row>
    <row r="527" spans="1:6" ht="15">
      <c r="A527" s="126"/>
      <c r="B527" s="142"/>
      <c r="C527" s="147"/>
      <c r="D527" s="147"/>
      <c r="E527" s="147"/>
      <c r="F527" s="146"/>
    </row>
    <row r="528" spans="1:6" ht="15">
      <c r="A528" s="126"/>
      <c r="B528" s="142" t="s">
        <v>1071</v>
      </c>
      <c r="C528" s="263"/>
      <c r="D528" s="263"/>
      <c r="E528" s="263"/>
      <c r="F528" s="146">
        <f>SUM(F524:F526)</f>
        <v>2512.212</v>
      </c>
    </row>
    <row r="529" spans="1:6" ht="14.25">
      <c r="A529" s="127"/>
      <c r="B529" s="140"/>
      <c r="C529" s="143"/>
      <c r="D529" s="143"/>
      <c r="E529" s="143"/>
      <c r="F529" s="141"/>
    </row>
    <row r="530" spans="1:6" ht="15">
      <c r="A530" s="126" t="s">
        <v>876</v>
      </c>
      <c r="B530" s="142" t="s">
        <v>1225</v>
      </c>
      <c r="C530" s="143"/>
      <c r="D530" s="141"/>
      <c r="E530" s="141"/>
      <c r="F530" s="141"/>
    </row>
    <row r="531" spans="1:6" ht="14.25">
      <c r="A531" s="127"/>
      <c r="B531" s="140"/>
      <c r="C531" s="143"/>
      <c r="D531" s="141"/>
      <c r="E531" s="141"/>
      <c r="F531" s="141"/>
    </row>
    <row r="532" spans="1:6" ht="28.5">
      <c r="A532" s="127" t="s">
        <v>880</v>
      </c>
      <c r="B532" s="140" t="s">
        <v>916</v>
      </c>
      <c r="C532" s="143" t="s">
        <v>1130</v>
      </c>
      <c r="D532" s="141">
        <v>4</v>
      </c>
      <c r="E532" s="145">
        <v>0.4</v>
      </c>
      <c r="F532" s="141">
        <f>+D532*E532</f>
        <v>1.6</v>
      </c>
    </row>
    <row r="533" spans="1:6" ht="14.25">
      <c r="A533" s="127"/>
      <c r="B533" s="140"/>
      <c r="C533" s="143"/>
      <c r="D533" s="141"/>
      <c r="E533" s="145"/>
      <c r="F533" s="141"/>
    </row>
    <row r="534" spans="1:6" ht="42.75">
      <c r="A534" s="127" t="s">
        <v>881</v>
      </c>
      <c r="B534" s="140" t="s">
        <v>917</v>
      </c>
      <c r="C534" s="143" t="s">
        <v>224</v>
      </c>
      <c r="D534" s="141">
        <v>4</v>
      </c>
      <c r="E534" s="145">
        <v>11.5</v>
      </c>
      <c r="F534" s="141">
        <f>+D534*E534</f>
        <v>46</v>
      </c>
    </row>
    <row r="535" spans="1:6" ht="14.25">
      <c r="A535" s="127"/>
      <c r="B535" s="140"/>
      <c r="C535" s="143"/>
      <c r="D535" s="141"/>
      <c r="E535" s="145"/>
      <c r="F535" s="141"/>
    </row>
    <row r="536" spans="1:6" ht="57">
      <c r="A536" s="127" t="s">
        <v>882</v>
      </c>
      <c r="B536" s="140" t="s">
        <v>124</v>
      </c>
      <c r="C536" s="143" t="s">
        <v>224</v>
      </c>
      <c r="D536" s="141">
        <v>2</v>
      </c>
      <c r="E536" s="145">
        <v>30</v>
      </c>
      <c r="F536" s="141">
        <f>+D536*E536</f>
        <v>60</v>
      </c>
    </row>
    <row r="537" spans="1:6" ht="14.25">
      <c r="A537" s="127"/>
      <c r="B537" s="140"/>
      <c r="C537" s="143"/>
      <c r="D537" s="141"/>
      <c r="E537" s="145"/>
      <c r="F537" s="141"/>
    </row>
    <row r="538" spans="1:6" ht="15">
      <c r="A538" s="127"/>
      <c r="B538" s="142" t="s">
        <v>921</v>
      </c>
      <c r="C538" s="143"/>
      <c r="D538" s="141"/>
      <c r="E538" s="141"/>
      <c r="F538" s="146">
        <f>SUM(F532:F537)</f>
        <v>107.6</v>
      </c>
    </row>
    <row r="539" spans="1:6" ht="15">
      <c r="A539" s="127"/>
      <c r="B539" s="142"/>
      <c r="C539" s="143"/>
      <c r="D539" s="141"/>
      <c r="E539" s="141"/>
      <c r="F539" s="146"/>
    </row>
    <row r="540" spans="1:6" ht="15">
      <c r="A540" s="126" t="s">
        <v>877</v>
      </c>
      <c r="B540" s="142" t="s">
        <v>1245</v>
      </c>
      <c r="C540" s="143"/>
      <c r="D540" s="141"/>
      <c r="E540" s="141"/>
      <c r="F540" s="141"/>
    </row>
    <row r="541" spans="1:6" ht="15">
      <c r="A541" s="126"/>
      <c r="B541" s="142"/>
      <c r="C541" s="143"/>
      <c r="D541" s="141"/>
      <c r="E541" s="141"/>
      <c r="F541" s="141"/>
    </row>
    <row r="542" spans="1:6" ht="42.75">
      <c r="A542" s="127" t="s">
        <v>885</v>
      </c>
      <c r="B542" s="157" t="s">
        <v>1058</v>
      </c>
      <c r="C542" s="143" t="s">
        <v>572</v>
      </c>
      <c r="D542" s="141">
        <v>3.2</v>
      </c>
      <c r="E542" s="145">
        <v>0.96</v>
      </c>
      <c r="F542" s="141">
        <f>E542*D542</f>
        <v>3.072</v>
      </c>
    </row>
    <row r="543" spans="1:6" ht="15">
      <c r="A543" s="126"/>
      <c r="B543" s="142"/>
      <c r="C543" s="143"/>
      <c r="D543" s="141"/>
      <c r="E543" s="141"/>
      <c r="F543" s="141"/>
    </row>
    <row r="544" spans="1:6" ht="71.25">
      <c r="A544" s="127" t="s">
        <v>886</v>
      </c>
      <c r="B544" s="140" t="s">
        <v>136</v>
      </c>
      <c r="C544" s="143"/>
      <c r="D544" s="141"/>
      <c r="E544" s="145"/>
      <c r="F544" s="141"/>
    </row>
    <row r="545" spans="1:6" ht="16.5">
      <c r="A545" s="127"/>
      <c r="B545" s="140" t="s">
        <v>1</v>
      </c>
      <c r="C545" s="143" t="s">
        <v>572</v>
      </c>
      <c r="D545" s="141">
        <v>7</v>
      </c>
      <c r="E545" s="145">
        <v>2.75</v>
      </c>
      <c r="F545" s="141">
        <f>E545*D545</f>
        <v>19.25</v>
      </c>
    </row>
    <row r="546" spans="1:6" ht="14.25">
      <c r="A546" s="127"/>
      <c r="B546" s="140"/>
      <c r="C546" s="143"/>
      <c r="D546" s="141"/>
      <c r="E546" s="145"/>
      <c r="F546" s="141"/>
    </row>
    <row r="547" spans="1:6" ht="16.5">
      <c r="A547" s="127"/>
      <c r="B547" s="140" t="s">
        <v>2</v>
      </c>
      <c r="C547" s="143" t="s">
        <v>572</v>
      </c>
      <c r="D547" s="141">
        <v>10.5</v>
      </c>
      <c r="E547" s="145">
        <v>3.52</v>
      </c>
      <c r="F547" s="141">
        <f>E547*D547</f>
        <v>36.96</v>
      </c>
    </row>
    <row r="548" spans="1:6" ht="14.25">
      <c r="A548" s="127"/>
      <c r="B548" s="140"/>
      <c r="C548" s="143"/>
      <c r="D548" s="141"/>
      <c r="E548" s="145"/>
      <c r="F548" s="141"/>
    </row>
    <row r="549" spans="1:6" ht="85.5">
      <c r="A549" s="127" t="s">
        <v>887</v>
      </c>
      <c r="B549" s="160" t="s">
        <v>132</v>
      </c>
      <c r="C549" s="143" t="s">
        <v>1130</v>
      </c>
      <c r="D549" s="141">
        <v>2</v>
      </c>
      <c r="E549" s="145">
        <v>25</v>
      </c>
      <c r="F549" s="141">
        <f>E549*D549</f>
        <v>50</v>
      </c>
    </row>
    <row r="550" spans="1:6" ht="14.25">
      <c r="A550" s="127"/>
      <c r="B550" s="140"/>
      <c r="C550" s="143"/>
      <c r="D550" s="141"/>
      <c r="E550" s="145"/>
      <c r="F550" s="141"/>
    </row>
    <row r="551" spans="1:6" ht="28.5">
      <c r="A551" s="127" t="s">
        <v>888</v>
      </c>
      <c r="B551" s="140" t="s">
        <v>928</v>
      </c>
      <c r="C551" s="143" t="s">
        <v>570</v>
      </c>
      <c r="D551" s="141">
        <v>6.5</v>
      </c>
      <c r="E551" s="145">
        <v>0.4</v>
      </c>
      <c r="F551" s="141">
        <f>E551*D551</f>
        <v>2.6</v>
      </c>
    </row>
    <row r="552" spans="1:6" ht="14.25">
      <c r="A552" s="127"/>
      <c r="B552" s="140"/>
      <c r="C552" s="143"/>
      <c r="D552" s="141"/>
      <c r="E552" s="145"/>
      <c r="F552" s="141"/>
    </row>
    <row r="553" spans="1:6" ht="85.5">
      <c r="A553" s="127" t="s">
        <v>69</v>
      </c>
      <c r="B553" s="140" t="s">
        <v>929</v>
      </c>
      <c r="C553" s="143" t="s">
        <v>572</v>
      </c>
      <c r="D553" s="141">
        <v>1.9</v>
      </c>
      <c r="E553" s="145">
        <v>18.4</v>
      </c>
      <c r="F553" s="141">
        <f>E553*D553</f>
        <v>34.959999999999994</v>
      </c>
    </row>
    <row r="554" spans="1:6" ht="14.25">
      <c r="A554" s="127"/>
      <c r="B554" s="140"/>
      <c r="C554" s="143"/>
      <c r="D554" s="141"/>
      <c r="E554" s="145"/>
      <c r="F554" s="141"/>
    </row>
    <row r="555" spans="1:6" ht="42.75">
      <c r="A555" s="127" t="s">
        <v>70</v>
      </c>
      <c r="B555" s="140" t="s">
        <v>1062</v>
      </c>
      <c r="C555" s="143" t="s">
        <v>572</v>
      </c>
      <c r="D555" s="141">
        <v>13.3</v>
      </c>
      <c r="E555" s="145">
        <v>1.2</v>
      </c>
      <c r="F555" s="141">
        <f>+D555*E555</f>
        <v>15.96</v>
      </c>
    </row>
    <row r="556" spans="1:6" ht="14.25">
      <c r="A556" s="127"/>
      <c r="B556" s="140"/>
      <c r="C556" s="143"/>
      <c r="D556" s="141"/>
      <c r="E556" s="145"/>
      <c r="F556" s="141"/>
    </row>
    <row r="557" spans="1:6" ht="71.25">
      <c r="A557" s="127" t="s">
        <v>71</v>
      </c>
      <c r="B557" s="140" t="s">
        <v>1063</v>
      </c>
      <c r="C557" s="143" t="s">
        <v>572</v>
      </c>
      <c r="D557" s="141">
        <f>ROUND((D545+D547)*1.3-D555*1.05,1)</f>
        <v>8.8</v>
      </c>
      <c r="E557" s="145">
        <v>2</v>
      </c>
      <c r="F557" s="141">
        <f>+D557*E557</f>
        <v>17.6</v>
      </c>
    </row>
    <row r="558" spans="1:6" ht="14.25">
      <c r="A558" s="127"/>
      <c r="B558" s="140"/>
      <c r="C558" s="143"/>
      <c r="D558" s="141"/>
      <c r="E558" s="145"/>
      <c r="F558" s="141"/>
    </row>
    <row r="559" spans="1:6" ht="42.75">
      <c r="A559" s="127" t="s">
        <v>72</v>
      </c>
      <c r="B559" s="140" t="s">
        <v>1064</v>
      </c>
      <c r="C559" s="143" t="s">
        <v>572</v>
      </c>
      <c r="D559" s="141">
        <f>D542</f>
        <v>3.2</v>
      </c>
      <c r="E559" s="145">
        <v>2.3</v>
      </c>
      <c r="F559" s="141">
        <f>+D559*E559</f>
        <v>7.359999999999999</v>
      </c>
    </row>
    <row r="560" spans="1:6" ht="14.25">
      <c r="A560" s="127"/>
      <c r="B560" s="140"/>
      <c r="C560" s="143"/>
      <c r="D560" s="141"/>
      <c r="E560" s="145"/>
      <c r="F560" s="141"/>
    </row>
    <row r="561" spans="1:6" ht="75.75">
      <c r="A561" s="127" t="s">
        <v>73</v>
      </c>
      <c r="B561" s="140" t="s">
        <v>1070</v>
      </c>
      <c r="C561" s="143" t="s">
        <v>570</v>
      </c>
      <c r="D561" s="141">
        <v>15.5</v>
      </c>
      <c r="E561" s="145">
        <v>5.5</v>
      </c>
      <c r="F561" s="141">
        <f>+D561*E561</f>
        <v>85.25</v>
      </c>
    </row>
    <row r="562" spans="1:6" ht="14.25">
      <c r="A562" s="127"/>
      <c r="B562" s="140"/>
      <c r="C562" s="143"/>
      <c r="D562" s="141"/>
      <c r="E562" s="145"/>
      <c r="F562" s="141"/>
    </row>
    <row r="563" spans="1:6" ht="28.5">
      <c r="A563" s="127" t="s">
        <v>74</v>
      </c>
      <c r="B563" s="140" t="s">
        <v>133</v>
      </c>
      <c r="C563" s="143" t="s">
        <v>225</v>
      </c>
      <c r="D563" s="141">
        <v>2</v>
      </c>
      <c r="E563" s="145">
        <v>90</v>
      </c>
      <c r="F563" s="141">
        <f>+D563*E563</f>
        <v>180</v>
      </c>
    </row>
    <row r="564" spans="1:6" ht="14.25">
      <c r="A564" s="127"/>
      <c r="B564" s="157"/>
      <c r="C564" s="143"/>
      <c r="D564" s="141"/>
      <c r="E564" s="145"/>
      <c r="F564" s="141"/>
    </row>
    <row r="565" spans="1:6" ht="15">
      <c r="A565" s="127"/>
      <c r="B565" s="142" t="s">
        <v>932</v>
      </c>
      <c r="C565" s="143"/>
      <c r="D565" s="141"/>
      <c r="E565" s="141"/>
      <c r="F565" s="146">
        <f>SUM(F542:F564)</f>
        <v>453.012</v>
      </c>
    </row>
    <row r="566" spans="1:6" ht="14.25">
      <c r="A566" s="127"/>
      <c r="B566" s="140"/>
      <c r="C566" s="143"/>
      <c r="D566" s="141"/>
      <c r="E566" s="141"/>
      <c r="F566" s="141"/>
    </row>
    <row r="567" spans="1:6" ht="15">
      <c r="A567" s="126" t="s">
        <v>878</v>
      </c>
      <c r="B567" s="142" t="s">
        <v>915</v>
      </c>
      <c r="C567" s="143"/>
      <c r="D567" s="141"/>
      <c r="E567" s="141"/>
      <c r="F567" s="141"/>
    </row>
    <row r="568" spans="1:6" ht="15">
      <c r="A568" s="126"/>
      <c r="B568" s="142"/>
      <c r="C568" s="143"/>
      <c r="D568" s="141"/>
      <c r="E568" s="141"/>
      <c r="F568" s="141"/>
    </row>
    <row r="569" spans="1:6" ht="99.75">
      <c r="A569" s="127" t="s">
        <v>889</v>
      </c>
      <c r="B569" s="140" t="s">
        <v>126</v>
      </c>
      <c r="C569" s="143" t="s">
        <v>1130</v>
      </c>
      <c r="D569" s="141">
        <v>1</v>
      </c>
      <c r="E569" s="145">
        <v>12.4</v>
      </c>
      <c r="F569" s="141">
        <f>+D569*E569</f>
        <v>12.4</v>
      </c>
    </row>
    <row r="570" spans="1:6" ht="14.25">
      <c r="A570" s="127"/>
      <c r="B570" s="140"/>
      <c r="C570" s="143"/>
      <c r="D570" s="141"/>
      <c r="E570" s="145"/>
      <c r="F570" s="141"/>
    </row>
    <row r="571" spans="1:6" ht="99.75">
      <c r="A571" s="127" t="s">
        <v>890</v>
      </c>
      <c r="B571" s="140" t="s">
        <v>3</v>
      </c>
      <c r="C571" s="143" t="s">
        <v>1130</v>
      </c>
      <c r="D571" s="141">
        <v>3</v>
      </c>
      <c r="E571" s="145">
        <v>16.4</v>
      </c>
      <c r="F571" s="141">
        <f>+D571*E571</f>
        <v>49.199999999999996</v>
      </c>
    </row>
    <row r="572" spans="1:6" ht="14.25">
      <c r="A572" s="127"/>
      <c r="B572" s="140"/>
      <c r="C572" s="143"/>
      <c r="D572" s="141"/>
      <c r="E572" s="145"/>
      <c r="F572" s="141"/>
    </row>
    <row r="573" spans="1:6" ht="128.25">
      <c r="A573" s="127" t="s">
        <v>891</v>
      </c>
      <c r="B573" s="128" t="s">
        <v>134</v>
      </c>
      <c r="C573" s="143"/>
      <c r="D573" s="141"/>
      <c r="E573" s="145"/>
      <c r="F573" s="141"/>
    </row>
    <row r="574" spans="1:6" ht="14.25">
      <c r="A574" s="127"/>
      <c r="B574" s="140" t="s">
        <v>135</v>
      </c>
      <c r="C574" s="143" t="s">
        <v>224</v>
      </c>
      <c r="D574" s="141">
        <v>1</v>
      </c>
      <c r="E574" s="145">
        <v>1470</v>
      </c>
      <c r="F574" s="141">
        <f>+D574*E574</f>
        <v>1470</v>
      </c>
    </row>
    <row r="575" spans="1:6" ht="14.25">
      <c r="A575" s="127"/>
      <c r="B575" s="140"/>
      <c r="C575" s="143"/>
      <c r="D575" s="141"/>
      <c r="E575" s="145"/>
      <c r="F575" s="141"/>
    </row>
    <row r="576" spans="1:6" ht="142.5">
      <c r="A576" s="127" t="s">
        <v>892</v>
      </c>
      <c r="B576" s="128" t="s">
        <v>127</v>
      </c>
      <c r="C576" s="143" t="s">
        <v>224</v>
      </c>
      <c r="D576" s="141">
        <v>1</v>
      </c>
      <c r="E576" s="145">
        <v>340</v>
      </c>
      <c r="F576" s="141">
        <f>+D576*E576</f>
        <v>340</v>
      </c>
    </row>
    <row r="577" spans="1:6" ht="14.25">
      <c r="A577" s="127"/>
      <c r="B577" s="140"/>
      <c r="C577" s="143"/>
      <c r="D577" s="141"/>
      <c r="E577" s="145"/>
      <c r="F577" s="141"/>
    </row>
    <row r="578" spans="1:6" ht="42.75">
      <c r="A578" s="127" t="s">
        <v>893</v>
      </c>
      <c r="B578" s="140" t="s">
        <v>128</v>
      </c>
      <c r="C578" s="143" t="s">
        <v>224</v>
      </c>
      <c r="D578" s="141">
        <v>2</v>
      </c>
      <c r="E578" s="145">
        <v>40</v>
      </c>
      <c r="F578" s="141">
        <f>+D578*E578</f>
        <v>80</v>
      </c>
    </row>
    <row r="579" spans="1:6" ht="14.25">
      <c r="A579" s="127"/>
      <c r="B579" s="140"/>
      <c r="C579" s="143"/>
      <c r="D579" s="141"/>
      <c r="E579" s="145"/>
      <c r="F579" s="141"/>
    </row>
    <row r="580" spans="1:6" ht="30">
      <c r="A580" s="127"/>
      <c r="B580" s="142" t="s">
        <v>940</v>
      </c>
      <c r="C580" s="143"/>
      <c r="D580" s="141"/>
      <c r="E580" s="141"/>
      <c r="F580" s="146">
        <f>SUM(F569:F579)</f>
        <v>1951.6</v>
      </c>
    </row>
    <row r="581" ht="12.75">
      <c r="B581" s="158"/>
    </row>
    <row r="582" ht="12.75">
      <c r="B582" s="158"/>
    </row>
    <row r="583" spans="1:2" ht="15.75">
      <c r="A583" s="107">
        <v>13</v>
      </c>
      <c r="B583" s="107" t="s">
        <v>139</v>
      </c>
    </row>
    <row r="584" ht="12.75">
      <c r="B584" s="158"/>
    </row>
    <row r="585" spans="1:6" ht="15">
      <c r="A585" s="126" t="s">
        <v>76</v>
      </c>
      <c r="B585" s="142" t="s">
        <v>913</v>
      </c>
      <c r="C585" s="263"/>
      <c r="D585" s="263"/>
      <c r="E585" s="263"/>
      <c r="F585" s="146">
        <f>+F599</f>
        <v>415.2</v>
      </c>
    </row>
    <row r="586" spans="1:6" ht="15">
      <c r="A586" s="126" t="s">
        <v>77</v>
      </c>
      <c r="B586" s="142" t="s">
        <v>914</v>
      </c>
      <c r="C586" s="263"/>
      <c r="D586" s="263"/>
      <c r="E586" s="263"/>
      <c r="F586" s="146">
        <f>+F614</f>
        <v>1246.228</v>
      </c>
    </row>
    <row r="587" spans="1:6" ht="15">
      <c r="A587" s="126" t="s">
        <v>78</v>
      </c>
      <c r="B587" s="142" t="s">
        <v>915</v>
      </c>
      <c r="C587" s="263"/>
      <c r="D587" s="263"/>
      <c r="E587" s="263"/>
      <c r="F587" s="146">
        <f>+F636</f>
        <v>7384.8</v>
      </c>
    </row>
    <row r="588" spans="1:6" ht="15">
      <c r="A588" s="126"/>
      <c r="B588" s="142"/>
      <c r="C588" s="147"/>
      <c r="D588" s="147"/>
      <c r="E588" s="147"/>
      <c r="F588" s="146"/>
    </row>
    <row r="589" spans="1:6" ht="15">
      <c r="A589" s="126"/>
      <c r="B589" s="142" t="s">
        <v>947</v>
      </c>
      <c r="C589" s="263"/>
      <c r="D589" s="263"/>
      <c r="E589" s="263"/>
      <c r="F589" s="146">
        <f>SUM(F585:F587)</f>
        <v>9046.228000000001</v>
      </c>
    </row>
    <row r="590" spans="1:6" ht="14.25">
      <c r="A590" s="127"/>
      <c r="B590" s="140"/>
      <c r="C590" s="143"/>
      <c r="D590" s="143"/>
      <c r="E590" s="143"/>
      <c r="F590" s="141"/>
    </row>
    <row r="591" spans="1:6" ht="15">
      <c r="A591" s="126" t="s">
        <v>76</v>
      </c>
      <c r="B591" s="142" t="s">
        <v>1225</v>
      </c>
      <c r="C591" s="143"/>
      <c r="D591" s="141"/>
      <c r="E591" s="141"/>
      <c r="F591" s="141"/>
    </row>
    <row r="592" spans="1:6" ht="14.25">
      <c r="A592" s="127"/>
      <c r="B592" s="140"/>
      <c r="C592" s="143"/>
      <c r="D592" s="141"/>
      <c r="E592" s="141"/>
      <c r="F592" s="141"/>
    </row>
    <row r="593" spans="1:6" ht="28.5">
      <c r="A593" s="127" t="s">
        <v>80</v>
      </c>
      <c r="B593" s="140" t="s">
        <v>916</v>
      </c>
      <c r="C593" s="143" t="s">
        <v>1130</v>
      </c>
      <c r="D593" s="141">
        <v>53</v>
      </c>
      <c r="E593" s="145">
        <v>0.4</v>
      </c>
      <c r="F593" s="141">
        <f>+D593*E593</f>
        <v>21.200000000000003</v>
      </c>
    </row>
    <row r="594" spans="1:6" ht="14.25">
      <c r="A594" s="127"/>
      <c r="B594" s="140"/>
      <c r="C594" s="143"/>
      <c r="D594" s="141"/>
      <c r="E594" s="145"/>
      <c r="F594" s="141"/>
    </row>
    <row r="595" spans="1:6" ht="42.75">
      <c r="A595" s="127" t="s">
        <v>81</v>
      </c>
      <c r="B595" s="140" t="s">
        <v>917</v>
      </c>
      <c r="C595" s="143" t="s">
        <v>224</v>
      </c>
      <c r="D595" s="141">
        <v>16</v>
      </c>
      <c r="E595" s="145">
        <v>11.5</v>
      </c>
      <c r="F595" s="141">
        <f>+D595*E595</f>
        <v>184</v>
      </c>
    </row>
    <row r="596" spans="1:6" ht="14.25">
      <c r="A596" s="127"/>
      <c r="B596" s="140"/>
      <c r="C596" s="143"/>
      <c r="D596" s="141"/>
      <c r="E596" s="145"/>
      <c r="F596" s="141"/>
    </row>
    <row r="597" spans="1:6" ht="57">
      <c r="A597" s="127" t="s">
        <v>82</v>
      </c>
      <c r="B597" s="140" t="s">
        <v>124</v>
      </c>
      <c r="C597" s="143" t="s">
        <v>224</v>
      </c>
      <c r="D597" s="141">
        <v>7</v>
      </c>
      <c r="E597" s="145">
        <v>30</v>
      </c>
      <c r="F597" s="141">
        <f>+D597*E597</f>
        <v>210</v>
      </c>
    </row>
    <row r="598" spans="1:6" ht="14.25">
      <c r="A598" s="127"/>
      <c r="B598" s="140"/>
      <c r="C598" s="143"/>
      <c r="D598" s="141"/>
      <c r="E598" s="145"/>
      <c r="F598" s="141"/>
    </row>
    <row r="599" spans="1:6" ht="15">
      <c r="A599" s="127"/>
      <c r="B599" s="142" t="s">
        <v>921</v>
      </c>
      <c r="C599" s="143"/>
      <c r="D599" s="141"/>
      <c r="E599" s="141"/>
      <c r="F599" s="146">
        <f>SUM(F593:F598)</f>
        <v>415.2</v>
      </c>
    </row>
    <row r="600" spans="1:6" ht="15">
      <c r="A600" s="127"/>
      <c r="B600" s="142"/>
      <c r="C600" s="143"/>
      <c r="D600" s="141"/>
      <c r="E600" s="141"/>
      <c r="F600" s="146"/>
    </row>
    <row r="601" spans="1:6" ht="15">
      <c r="A601" s="126" t="s">
        <v>77</v>
      </c>
      <c r="B601" s="142" t="s">
        <v>1245</v>
      </c>
      <c r="C601" s="143"/>
      <c r="D601" s="141"/>
      <c r="E601" s="141"/>
      <c r="F601" s="141"/>
    </row>
    <row r="602" spans="1:6" ht="15">
      <c r="A602" s="126"/>
      <c r="B602" s="142"/>
      <c r="C602" s="143"/>
      <c r="D602" s="141"/>
      <c r="E602" s="141"/>
      <c r="F602" s="141"/>
    </row>
    <row r="603" spans="1:6" ht="99.75">
      <c r="A603" s="127" t="s">
        <v>84</v>
      </c>
      <c r="B603" s="140" t="s">
        <v>125</v>
      </c>
      <c r="C603" s="143"/>
      <c r="D603" s="141"/>
      <c r="E603" s="145"/>
      <c r="F603" s="141"/>
    </row>
    <row r="604" spans="1:6" ht="16.5">
      <c r="A604" s="127"/>
      <c r="B604" s="140" t="s">
        <v>1</v>
      </c>
      <c r="C604" s="143" t="s">
        <v>572</v>
      </c>
      <c r="D604" s="141">
        <v>23.6</v>
      </c>
      <c r="E604" s="145">
        <v>4.75</v>
      </c>
      <c r="F604" s="141">
        <f>E604*D604</f>
        <v>112.10000000000001</v>
      </c>
    </row>
    <row r="605" spans="1:6" ht="14.25">
      <c r="A605" s="127"/>
      <c r="B605" s="140"/>
      <c r="C605" s="143"/>
      <c r="D605" s="141"/>
      <c r="E605" s="145"/>
      <c r="F605" s="141"/>
    </row>
    <row r="606" spans="1:6" ht="16.5">
      <c r="A606" s="127"/>
      <c r="B606" s="140" t="s">
        <v>2</v>
      </c>
      <c r="C606" s="143" t="s">
        <v>572</v>
      </c>
      <c r="D606" s="141">
        <v>35.4</v>
      </c>
      <c r="E606" s="145">
        <v>5.52</v>
      </c>
      <c r="F606" s="141">
        <f>E606*D606</f>
        <v>195.408</v>
      </c>
    </row>
    <row r="607" spans="1:6" ht="14.25">
      <c r="A607" s="127"/>
      <c r="B607" s="140"/>
      <c r="C607" s="143"/>
      <c r="D607" s="141"/>
      <c r="E607" s="145"/>
      <c r="F607" s="141"/>
    </row>
    <row r="608" spans="1:6" ht="28.5">
      <c r="A608" s="127" t="s">
        <v>85</v>
      </c>
      <c r="B608" s="140" t="s">
        <v>928</v>
      </c>
      <c r="C608" s="143" t="s">
        <v>570</v>
      </c>
      <c r="D608" s="141">
        <v>42.5</v>
      </c>
      <c r="E608" s="145">
        <v>0.4</v>
      </c>
      <c r="F608" s="141">
        <f>E608*D608</f>
        <v>17</v>
      </c>
    </row>
    <row r="609" spans="1:6" ht="14.25">
      <c r="A609" s="127"/>
      <c r="B609" s="140"/>
      <c r="C609" s="143"/>
      <c r="D609" s="141"/>
      <c r="E609" s="145"/>
      <c r="F609" s="141"/>
    </row>
    <row r="610" spans="1:6" ht="85.5">
      <c r="A610" s="127" t="s">
        <v>86</v>
      </c>
      <c r="B610" s="140" t="s">
        <v>929</v>
      </c>
      <c r="C610" s="143" t="s">
        <v>572</v>
      </c>
      <c r="D610" s="141">
        <v>14.3</v>
      </c>
      <c r="E610" s="145">
        <v>18.4</v>
      </c>
      <c r="F610" s="141">
        <f>E610*D610</f>
        <v>263.12</v>
      </c>
    </row>
    <row r="611" spans="1:6" ht="14.25">
      <c r="A611" s="127"/>
      <c r="B611" s="140"/>
      <c r="C611" s="143"/>
      <c r="D611" s="141"/>
      <c r="E611" s="145"/>
      <c r="F611" s="141"/>
    </row>
    <row r="612" spans="1:6" ht="99.75">
      <c r="A612" s="127" t="s">
        <v>87</v>
      </c>
      <c r="B612" s="140" t="s">
        <v>930</v>
      </c>
      <c r="C612" s="143" t="s">
        <v>572</v>
      </c>
      <c r="D612" s="141">
        <v>37</v>
      </c>
      <c r="E612" s="145">
        <v>17.8</v>
      </c>
      <c r="F612" s="141">
        <f>+D612*E612</f>
        <v>658.6</v>
      </c>
    </row>
    <row r="613" spans="1:6" ht="14.25">
      <c r="A613" s="127"/>
      <c r="B613" s="157"/>
      <c r="C613" s="143"/>
      <c r="D613" s="141"/>
      <c r="E613" s="145"/>
      <c r="F613" s="141"/>
    </row>
    <row r="614" spans="1:6" ht="15">
      <c r="A614" s="127"/>
      <c r="B614" s="142" t="s">
        <v>932</v>
      </c>
      <c r="C614" s="143"/>
      <c r="D614" s="141"/>
      <c r="E614" s="141"/>
      <c r="F614" s="146">
        <f>SUM(F603:F613)</f>
        <v>1246.228</v>
      </c>
    </row>
    <row r="615" spans="1:6" ht="14.25">
      <c r="A615" s="127"/>
      <c r="B615" s="140"/>
      <c r="C615" s="143"/>
      <c r="D615" s="141"/>
      <c r="E615" s="141"/>
      <c r="F615" s="141"/>
    </row>
    <row r="616" spans="1:6" ht="15">
      <c r="A616" s="126" t="s">
        <v>78</v>
      </c>
      <c r="B616" s="142" t="s">
        <v>915</v>
      </c>
      <c r="C616" s="143"/>
      <c r="D616" s="141"/>
      <c r="E616" s="141"/>
      <c r="F616" s="141"/>
    </row>
    <row r="617" spans="1:6" ht="15">
      <c r="A617" s="126"/>
      <c r="B617" s="142"/>
      <c r="C617" s="143"/>
      <c r="D617" s="141"/>
      <c r="E617" s="141"/>
      <c r="F617" s="141"/>
    </row>
    <row r="618" spans="1:6" ht="99.75">
      <c r="A618" s="127" t="s">
        <v>88</v>
      </c>
      <c r="B618" s="140" t="s">
        <v>126</v>
      </c>
      <c r="C618" s="143" t="s">
        <v>1130</v>
      </c>
      <c r="D618" s="141">
        <v>42.1</v>
      </c>
      <c r="E618" s="145">
        <v>12.4</v>
      </c>
      <c r="F618" s="141">
        <f>+D618*E618</f>
        <v>522.0400000000001</v>
      </c>
    </row>
    <row r="619" spans="1:6" ht="14.25">
      <c r="A619" s="127"/>
      <c r="B619" s="140"/>
      <c r="C619" s="143"/>
      <c r="D619" s="141"/>
      <c r="E619" s="145"/>
      <c r="F619" s="141"/>
    </row>
    <row r="620" spans="1:6" ht="99.75">
      <c r="A620" s="127" t="s">
        <v>89</v>
      </c>
      <c r="B620" s="140" t="s">
        <v>3</v>
      </c>
      <c r="C620" s="143" t="s">
        <v>1130</v>
      </c>
      <c r="D620" s="141">
        <v>10.9</v>
      </c>
      <c r="E620" s="145">
        <v>16.4</v>
      </c>
      <c r="F620" s="141">
        <f>+D620*E620</f>
        <v>178.76</v>
      </c>
    </row>
    <row r="621" spans="1:6" ht="14.25">
      <c r="A621" s="127"/>
      <c r="B621" s="140"/>
      <c r="C621" s="143"/>
      <c r="D621" s="141"/>
      <c r="E621" s="145"/>
      <c r="F621" s="141"/>
    </row>
    <row r="622" spans="1:6" ht="114">
      <c r="A622" s="127" t="s">
        <v>90</v>
      </c>
      <c r="B622" s="128" t="s">
        <v>46</v>
      </c>
      <c r="C622" s="143"/>
      <c r="D622" s="141"/>
      <c r="E622" s="145"/>
      <c r="F622" s="141"/>
    </row>
    <row r="623" spans="1:6" ht="14.25">
      <c r="A623" s="127"/>
      <c r="B623" s="140" t="s">
        <v>5</v>
      </c>
      <c r="C623" s="143" t="s">
        <v>224</v>
      </c>
      <c r="D623" s="141">
        <v>2</v>
      </c>
      <c r="E623" s="145">
        <v>429</v>
      </c>
      <c r="F623" s="141">
        <f>+D623*E623</f>
        <v>858</v>
      </c>
    </row>
    <row r="624" spans="1:6" ht="14.25">
      <c r="A624" s="127"/>
      <c r="B624" s="140" t="s">
        <v>936</v>
      </c>
      <c r="C624" s="143" t="s">
        <v>224</v>
      </c>
      <c r="D624" s="141">
        <v>4</v>
      </c>
      <c r="E624" s="145">
        <v>470</v>
      </c>
      <c r="F624" s="141">
        <f>+D624*E624</f>
        <v>1880</v>
      </c>
    </row>
    <row r="625" spans="1:6" ht="14.25">
      <c r="A625" s="127"/>
      <c r="B625" s="140"/>
      <c r="C625" s="143"/>
      <c r="D625" s="141"/>
      <c r="E625" s="145"/>
      <c r="F625" s="141"/>
    </row>
    <row r="626" spans="1:6" ht="142.5">
      <c r="A626" s="127" t="s">
        <v>91</v>
      </c>
      <c r="B626" s="128" t="s">
        <v>47</v>
      </c>
      <c r="C626" s="143" t="s">
        <v>224</v>
      </c>
      <c r="D626" s="141">
        <v>2</v>
      </c>
      <c r="E626" s="145">
        <v>340</v>
      </c>
      <c r="F626" s="141">
        <f>+D626*E626</f>
        <v>680</v>
      </c>
    </row>
    <row r="627" spans="1:6" ht="14.25">
      <c r="A627" s="127"/>
      <c r="B627" s="140"/>
      <c r="C627" s="143"/>
      <c r="D627" s="141"/>
      <c r="E627" s="145"/>
      <c r="F627" s="141"/>
    </row>
    <row r="628" spans="1:6" ht="171">
      <c r="A628" s="127" t="s">
        <v>158</v>
      </c>
      <c r="B628" s="128" t="s">
        <v>6</v>
      </c>
      <c r="C628" s="143" t="s">
        <v>224</v>
      </c>
      <c r="D628" s="141">
        <v>4</v>
      </c>
      <c r="E628" s="145">
        <v>340</v>
      </c>
      <c r="F628" s="141">
        <f>+D628*E628</f>
        <v>1360</v>
      </c>
    </row>
    <row r="629" spans="1:6" ht="14.25">
      <c r="A629" s="127"/>
      <c r="B629" s="140"/>
      <c r="C629" s="143"/>
      <c r="D629" s="141"/>
      <c r="E629" s="145"/>
      <c r="F629" s="141"/>
    </row>
    <row r="630" spans="1:6" ht="42.75">
      <c r="A630" s="127" t="s">
        <v>159</v>
      </c>
      <c r="B630" s="140" t="s">
        <v>128</v>
      </c>
      <c r="C630" s="143" t="s">
        <v>224</v>
      </c>
      <c r="D630" s="141">
        <v>3</v>
      </c>
      <c r="E630" s="145">
        <v>40</v>
      </c>
      <c r="F630" s="141">
        <f>+D630*E630</f>
        <v>120</v>
      </c>
    </row>
    <row r="631" spans="1:6" ht="14.25">
      <c r="A631" s="127"/>
      <c r="B631" s="140"/>
      <c r="C631" s="143"/>
      <c r="D631" s="141"/>
      <c r="E631" s="145"/>
      <c r="F631" s="141"/>
    </row>
    <row r="632" spans="1:6" ht="85.5">
      <c r="A632" s="127" t="s">
        <v>160</v>
      </c>
      <c r="B632" s="140" t="s">
        <v>129</v>
      </c>
      <c r="C632" s="143" t="s">
        <v>224</v>
      </c>
      <c r="D632" s="141">
        <v>4</v>
      </c>
      <c r="E632" s="145">
        <v>196.5</v>
      </c>
      <c r="F632" s="141">
        <f>+D632*E632</f>
        <v>786</v>
      </c>
    </row>
    <row r="633" spans="1:6" ht="14.25">
      <c r="A633" s="127"/>
      <c r="B633" s="140"/>
      <c r="C633" s="143"/>
      <c r="D633" s="141"/>
      <c r="E633" s="145"/>
      <c r="F633" s="141"/>
    </row>
    <row r="634" spans="1:6" ht="85.5">
      <c r="A634" s="127">
        <v>8</v>
      </c>
      <c r="B634" s="140" t="s">
        <v>130</v>
      </c>
      <c r="C634" s="143" t="s">
        <v>224</v>
      </c>
      <c r="D634" s="141">
        <v>4</v>
      </c>
      <c r="E634" s="145">
        <v>250</v>
      </c>
      <c r="F634" s="141">
        <f>+D634*E634</f>
        <v>1000</v>
      </c>
    </row>
    <row r="635" spans="1:6" ht="14.25">
      <c r="A635" s="127"/>
      <c r="B635" s="140"/>
      <c r="C635" s="143"/>
      <c r="D635" s="141"/>
      <c r="E635" s="145"/>
      <c r="F635" s="141"/>
    </row>
    <row r="636" spans="1:6" ht="30">
      <c r="A636" s="127"/>
      <c r="B636" s="142" t="s">
        <v>940</v>
      </c>
      <c r="C636" s="143"/>
      <c r="D636" s="141"/>
      <c r="E636" s="141"/>
      <c r="F636" s="146">
        <f>SUM(F618:F635)</f>
        <v>7384.8</v>
      </c>
    </row>
    <row r="637" ht="12.75">
      <c r="B637" s="158"/>
    </row>
    <row r="638" ht="12.75">
      <c r="B638" s="158"/>
    </row>
  </sheetData>
  <sheetProtection/>
  <mergeCells count="52">
    <mergeCell ref="C585:E585"/>
    <mergeCell ref="C586:E586"/>
    <mergeCell ref="C587:E587"/>
    <mergeCell ref="C589:E589"/>
    <mergeCell ref="C475:E475"/>
    <mergeCell ref="C476:E476"/>
    <mergeCell ref="C524:E524"/>
    <mergeCell ref="C525:E525"/>
    <mergeCell ref="C526:E526"/>
    <mergeCell ref="C528:E528"/>
    <mergeCell ref="C474:E474"/>
    <mergeCell ref="C338:E338"/>
    <mergeCell ref="C339:E339"/>
    <mergeCell ref="C380:E380"/>
    <mergeCell ref="C381:E381"/>
    <mergeCell ref="C382:E382"/>
    <mergeCell ref="C383:E383"/>
    <mergeCell ref="C425:E425"/>
    <mergeCell ref="C426:E426"/>
    <mergeCell ref="C427:E427"/>
    <mergeCell ref="C428:E428"/>
    <mergeCell ref="C473:E473"/>
    <mergeCell ref="C337:E337"/>
    <mergeCell ref="C209:E209"/>
    <mergeCell ref="C210:E210"/>
    <mergeCell ref="C252:E252"/>
    <mergeCell ref="C253:E253"/>
    <mergeCell ref="C254:E254"/>
    <mergeCell ref="C255:E255"/>
    <mergeCell ref="C292:E292"/>
    <mergeCell ref="C293:E293"/>
    <mergeCell ref="C294:E294"/>
    <mergeCell ref="C295:E295"/>
    <mergeCell ref="C336:E336"/>
    <mergeCell ref="C208:E208"/>
    <mergeCell ref="C78:E78"/>
    <mergeCell ref="C79:E79"/>
    <mergeCell ref="C121:E121"/>
    <mergeCell ref="C122:E122"/>
    <mergeCell ref="C123:E123"/>
    <mergeCell ref="C124:E124"/>
    <mergeCell ref="C166:E166"/>
    <mergeCell ref="C167:E167"/>
    <mergeCell ref="C168:E168"/>
    <mergeCell ref="C169:E169"/>
    <mergeCell ref="C207:E207"/>
    <mergeCell ref="C77:E77"/>
    <mergeCell ref="C22:E22"/>
    <mergeCell ref="C23:E23"/>
    <mergeCell ref="C24:E24"/>
    <mergeCell ref="C26:E26"/>
    <mergeCell ref="C76:E76"/>
  </mergeCells>
  <printOptions/>
  <pageMargins left="0.81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Projekta</dc:creator>
  <cp:keywords/>
  <dc:description/>
  <cp:lastModifiedBy>peterk</cp:lastModifiedBy>
  <cp:lastPrinted>2013-12-11T09:08:57Z</cp:lastPrinted>
  <dcterms:created xsi:type="dcterms:W3CDTF">2000-08-30T07:18:06Z</dcterms:created>
  <dcterms:modified xsi:type="dcterms:W3CDTF">2014-02-27T13:52:26Z</dcterms:modified>
  <cp:category/>
  <cp:version/>
  <cp:contentType/>
  <cp:contentStatus/>
</cp:coreProperties>
</file>