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40" windowWidth="14940" windowHeight="7485" tabRatio="973" activeTab="0"/>
  </bookViews>
  <sheets>
    <sheet name="skupna rekapitulacija" sheetId="1" r:id="rId1"/>
    <sheet name="cesta A" sheetId="2" r:id="rId2"/>
    <sheet name="cesta B" sheetId="3" r:id="rId3"/>
    <sheet name="MLa2" sheetId="4" r:id="rId4"/>
    <sheet name="MLa3" sheetId="5" r:id="rId5"/>
    <sheet name="FLa3" sheetId="6" r:id="rId6"/>
    <sheet name="V1" sheetId="7" r:id="rId7"/>
    <sheet name="JR" sheetId="8" r:id="rId8"/>
  </sheets>
  <definedNames>
    <definedName name="_xlnm.Print_Area" localSheetId="1">'cesta A'!$A$1:$F$166</definedName>
    <definedName name="_xlnm.Print_Area" localSheetId="2">'cesta B'!$A$1:$F$101</definedName>
    <definedName name="_xlnm.Print_Area" localSheetId="5">'FLa3'!$A$1:$F$58</definedName>
    <definedName name="_xlnm.Print_Area" localSheetId="7">'JR'!$B$1:$H$87</definedName>
    <definedName name="_xlnm.Print_Area" localSheetId="3">'MLa2'!$A$1:$F$60</definedName>
    <definedName name="_xlnm.Print_Area" localSheetId="4">'MLa3'!$A$1:$F$64</definedName>
    <definedName name="_xlnm.Print_Area" localSheetId="0">'skupna rekapitulacija'!$A$1:$B$21</definedName>
    <definedName name="_xlnm.Print_Area" localSheetId="6">'V1'!$A$1:$F$91</definedName>
  </definedNames>
  <calcPr fullCalcOnLoad="1"/>
</workbook>
</file>

<file path=xl/sharedStrings.xml><?xml version="1.0" encoding="utf-8"?>
<sst xmlns="http://schemas.openxmlformats.org/spreadsheetml/2006/main" count="931" uniqueCount="280">
  <si>
    <t>1.</t>
  </si>
  <si>
    <t xml:space="preserve">PREDDELA </t>
  </si>
  <si>
    <t>2.</t>
  </si>
  <si>
    <t>ZEMELJSKA  DELA</t>
  </si>
  <si>
    <t>3.</t>
  </si>
  <si>
    <t>MONTAŽNA IN BETONSKA DELA</t>
  </si>
  <si>
    <t>4.</t>
  </si>
  <si>
    <t>OSTALA DELA</t>
  </si>
  <si>
    <t>PREDDELA</t>
  </si>
  <si>
    <t>m</t>
  </si>
  <si>
    <t>kos</t>
  </si>
  <si>
    <t>ZEMELJSKA DELA</t>
  </si>
  <si>
    <t>PREDDELA SKUPAJ:</t>
  </si>
  <si>
    <t>ZEMELJSKA DELA SKUPAJ:</t>
  </si>
  <si>
    <t>MONTAŽNA IN BETONSKA DELA SKUPAJ:</t>
  </si>
  <si>
    <t>OSTALA DELA SKUPAJ:</t>
  </si>
  <si>
    <t>5.</t>
  </si>
  <si>
    <t>Naprava in postavitev gradbenih profilov (na mestih kjer se menja smer ali naklon)</t>
  </si>
  <si>
    <t>REKAPITULACIJA</t>
  </si>
  <si>
    <t xml:space="preserve">Izdelava geodetskega načrta novega stanja skladno z ZGO-1 in navodili upravljalca kanal. </t>
  </si>
  <si>
    <t>Pregled kanalizacije s kamero</t>
  </si>
  <si>
    <t>Preizkus vodotesnosti kanalizacije</t>
  </si>
  <si>
    <t xml:space="preserve">SKUPAJ € </t>
  </si>
  <si>
    <t>Zakoličba trase kanalizacije z niveliranjem kanala</t>
  </si>
  <si>
    <t>Planiranje dna rova kanalizacije s točnostjo +/- 1 cm</t>
  </si>
  <si>
    <t>kpl</t>
  </si>
  <si>
    <t>Projekt izvedenih del (4 izvodi)</t>
  </si>
  <si>
    <t>SKUPAJ Z DDV</t>
  </si>
  <si>
    <t>RUŠITVENA DELA</t>
  </si>
  <si>
    <t>Zasek oziroma rezanje obstoječega asfalta debeline do 10 cm.</t>
  </si>
  <si>
    <t>Obrizg nosilne plasti bituminizirane zmesi z emulzijo za boljši oprijem nosilne in obrabne plasti.</t>
  </si>
  <si>
    <t>Hladen premaz stikov med starim in novim asfaltom s polimerno emulzijo.</t>
  </si>
  <si>
    <t>Rušenje obstoječe asfaltne prevleke debeline do 10 cm z nakladanjem na prevozno sredstvo in odvozom na trajno deponijo po izbiri izvajalca. V ceno vključene tudi vse takse in drugi stroški, ki so povezani s trajnim deponiranjem oziroma recikliranjem</t>
  </si>
  <si>
    <r>
      <t>m</t>
    </r>
    <r>
      <rPr>
        <vertAlign val="superscript"/>
        <sz val="11"/>
        <rFont val="Times New Roman"/>
        <family val="1"/>
      </rPr>
      <t>3</t>
    </r>
  </si>
  <si>
    <r>
      <t>m</t>
    </r>
    <r>
      <rPr>
        <vertAlign val="superscript"/>
        <sz val="11"/>
        <rFont val="Times New Roman"/>
        <family val="1"/>
      </rPr>
      <t>2</t>
    </r>
  </si>
  <si>
    <t>DDV (22%)</t>
  </si>
  <si>
    <t>Izkop jarkov za kanalizacijo v terenu III, IV in V ktg., širine dna jarka do 1.0m, globine do 2.0m, naklon brežin 70°-90° z nakladanjem na prevozno sredstvo, odvozom na trajno deponijo po izbiri izvajalca, komplet s stroški ravnanja materiala v deponiji.</t>
  </si>
  <si>
    <t>NEPREDVIDENA DELA (10%)</t>
  </si>
  <si>
    <t>Zakoličba osi ceste.</t>
  </si>
  <si>
    <t>Zakoličba točk robnikov s postavitvijo in zavarovanjem profilov.</t>
  </si>
  <si>
    <t xml:space="preserve"> PREDDELA SKUPAJ</t>
  </si>
  <si>
    <t>6.</t>
  </si>
  <si>
    <t>7.</t>
  </si>
  <si>
    <t>8.</t>
  </si>
  <si>
    <t>9.</t>
  </si>
  <si>
    <t>10.</t>
  </si>
  <si>
    <t>11.</t>
  </si>
  <si>
    <t>12.</t>
  </si>
  <si>
    <t>13.</t>
  </si>
  <si>
    <t>RUŠITVENA DELA SKUPAJ</t>
  </si>
  <si>
    <t>Dvig obstoječih pokrovov revizijskih jaškov podzemne infrastrukture na projektirane višine komplet z izdelavo AB obroča.</t>
  </si>
  <si>
    <t>Planiranje in valjanje planuuma temeljnih tal skladno z zahtevami iz tehničnega poročila.</t>
  </si>
  <si>
    <t xml:space="preserve"> - v terenu III ktg. (60%)</t>
  </si>
  <si>
    <t xml:space="preserve"> - v terenu IV ktg. (40%)</t>
  </si>
  <si>
    <t>Izkop jarkov za kanalizacijo v terenu III, IV in V ktg., širine dna jarka do 1.0 m, globine do 2.0 m, naklon brežin 70°-90° z nakladanjem na prevozno sredstvo, odvozom na trajno deponijo po izbiri izvajalca, komplet s stroški ravnanja materiala v deponiji.</t>
  </si>
  <si>
    <t>14.</t>
  </si>
  <si>
    <t>Dobava in polaganje dvignjenih poševnih betonskih robnikov 10/25 cm na  betonsko posteljico iz C12/15, vključno z obbetoniranjem in fugiranjem.</t>
  </si>
  <si>
    <t xml:space="preserve"> - v terenu III ktg. (40%)</t>
  </si>
  <si>
    <t>Dobava in vgradnja pokrova iz litega železa po EN124 D400 vključno z AB vencem,  protihrupnim vložkom iz kompozitnega materiala, premera 600mm z odprtinami za prezračevanje (npr. REXESS CDRK 60EYX44 ali enakovreden). V postavki vključena vsa potrebna dela za postavitev pokrova na potrebno višino in nagib.</t>
  </si>
  <si>
    <t>Dobava in vgradnja pokrova iz litega železa po EN124 najmanj D400 vključno z AB obročem, protihrupnim vložkom iz kompozitnega materiala, premera 600mm-pod voznimi površinami. (npr. REXESS CDRK60FYX44 ali enakovredno) V postavki vključena vsa potrebna dela za postavitev pokrova na potrebno višino in nagib.</t>
  </si>
  <si>
    <t>PRENOVA LAVRIČEVE ULICE V AJDOVŠČINI</t>
  </si>
  <si>
    <t>CESTA A</t>
  </si>
  <si>
    <t>Izdelava varnostnega načrta gradbišča pred začetkom gradnje po gradbenih predpisih za celoten objekt (cesta, kanalizacija in vodovod)</t>
  </si>
  <si>
    <t>Obveščanje javnosti o izvajanju del preko časopisa in radia o zaporah in drugih ovirah za prebivalce - 1 krat objava v lokalnem časopisu, 1 krat tedensko objava na lokalnem radiu.</t>
  </si>
  <si>
    <t>Rezkanje asfalta z nakladanjem na prevozno sredstvo in z odvozom na gradbeno deponijo po izboru izvajalca z vsemi stroški deponiranja</t>
  </si>
  <si>
    <t>Izdelava planuma nevezane nosilne plasti - podloga za izvedbo zgornje nosilne vezane plasti.</t>
  </si>
  <si>
    <t>Izdelava nosilne plasti bituminizirane zmesi AC 16 base A4 B 50/70 v debelini 5 cm.</t>
  </si>
  <si>
    <t>Izdelava obrabne plasti bituminizirane zmesi  AC 8 surf B 50/70 A4 v debelini 3 cm (vozišče).</t>
  </si>
  <si>
    <r>
      <t>m</t>
    </r>
    <r>
      <rPr>
        <vertAlign val="superscript"/>
        <sz val="10"/>
        <rFont val="Arial CE"/>
        <family val="0"/>
      </rPr>
      <t>3</t>
    </r>
  </si>
  <si>
    <t>Izkop jarka za zid v terenu III. in IV. ktg., širine dna jarka do 1.0 m, globine do 1.0 m, naklon brežin 70°-90° z odmetom materiala min. 1.0 m od roba jarka.</t>
  </si>
  <si>
    <t>Planiranje dna jarka zidu s točnostjo +/- 1 cm</t>
  </si>
  <si>
    <t>Zasip za zidom z materialom izkopa ter komprimiranje v plasteh po 30 cm (pod nevoznimi površinami)</t>
  </si>
  <si>
    <t>Zasip pred zidom z nevezanim materialom, vgrajevanje in zahteve materiala po TSC 06.100:2003; 0-63 mm, vključno z dobavo, komprimiranjem in finim planiranjem v plasteh do 30 cm (pod voznimi površinami)</t>
  </si>
  <si>
    <t>Prestavitev NN nadzemnih kablovodov in obstoječe luči JR na nov drog K9.</t>
  </si>
  <si>
    <t>Demontaža žične ograje z nakladanjem na prevozno sredstvo in odvozom na gradbiščno deponijo za poznejšo uporabo.</t>
  </si>
  <si>
    <t>Rušenje AB zidu višine 0.4 m, širine 0.2 m z nakladanjem ruševin na prevozno sredstvo in odvozom na trajno deponijo po izboru izvajalca. V ceno so vključene tudi vse takse in drugi stroški, ki so povezani s trajnim deponiranjem oziroma recikliranjem.</t>
  </si>
  <si>
    <t>Izkop humusa  v sloju debeline do 20 cm s prevozom na gradbiščno deponijo (ograjni zid)</t>
  </si>
  <si>
    <t>Planiranje dna jame temelja za drog s točnostjo +/- 1 cm</t>
  </si>
  <si>
    <t>Zasip temelja z materialom izkopa ter komprimiranje v plasteh po 30 cm (pod nevoznimi površinami)</t>
  </si>
  <si>
    <t>Nakladanje in odvoz odvečnega materiala od izkopa na deponijo po izbiri izvajalca, komplet z vsemi stroški ravnanja in trajnega deponiranja</t>
  </si>
  <si>
    <t>Dovoz iz gradbiščne deponije in raztiranje humusa v sloju debeline 20 cm</t>
  </si>
  <si>
    <r>
      <t>Fino planiranje, odstranjevanje kamna, sejanje travne mešanice 30 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in dodajanje granulat mineralnega gnojila 30 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valjanjem s travnim valjarjem.</t>
    </r>
  </si>
  <si>
    <r>
      <t>m</t>
    </r>
    <r>
      <rPr>
        <vertAlign val="superscript"/>
        <sz val="10"/>
        <rFont val="Arial CE"/>
        <family val="0"/>
      </rPr>
      <t>2</t>
    </r>
  </si>
  <si>
    <t>ZEMELJSKA DELA SKUPAJ</t>
  </si>
  <si>
    <t>TESARSKA DELA</t>
  </si>
  <si>
    <r>
      <t>m</t>
    </r>
    <r>
      <rPr>
        <vertAlign val="superscript"/>
        <sz val="11"/>
        <rFont val="Arial Narrow"/>
        <family val="2"/>
      </rPr>
      <t>2</t>
    </r>
  </si>
  <si>
    <t>Dodatek za vstavitev PVC trikotnih letvic 15 mm.</t>
  </si>
  <si>
    <t>Dvostranski opaž zidu iz gradbenih plošč skupaj z razopaževanjem in čiščenjem po končanih delih ter vsemi potrebnimi transporti po gradbišču.</t>
  </si>
  <si>
    <t>TESARSKA DELA SKUPAJ</t>
  </si>
  <si>
    <t>BETONSKA IN ARMIRANOBETONSKA DELA</t>
  </si>
  <si>
    <r>
      <t>m</t>
    </r>
    <r>
      <rPr>
        <vertAlign val="superscript"/>
        <sz val="11"/>
        <rFont val="Arial Narrow"/>
        <family val="2"/>
      </rPr>
      <t>3</t>
    </r>
  </si>
  <si>
    <t>kg</t>
  </si>
  <si>
    <t>Izdelava temelja za drog K9 iz betonske cevi premera 60 cm globine 1.8 m. V postavki je vključena dobava in dovoz cevi ter postavitev na podložni beton C12/15 debeline 10 cm ter utrditev cevi z betonom.</t>
  </si>
  <si>
    <r>
      <t>Dobava in vgrajevanje nearmiranega podložnega betona pr.0,08 do 0,12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, C12/15 (ograjni zid).</t>
    </r>
  </si>
  <si>
    <r>
      <t>Dobava in vgrajevanje nearmiranega podložnega betona pr.0,08 do 0,12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, C12/15 (temelj stebra).</t>
    </r>
  </si>
  <si>
    <t>Izkop jarka za temelj stebra v terenu III. in IV. ktg., širine dna jarka do 1.0 m, globine do 1.0 m, naklon brežin 70°-90° z odmetom materiala min. 1.0 m od roba jarka.</t>
  </si>
  <si>
    <r>
      <t>Dobava in vgrajevanje betona C25/30 v armiranje konstrukcije - ograjni zid pr. 0,12 do 0,20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</t>
    </r>
  </si>
  <si>
    <r>
      <t>Dobava in vgrajevanje betona C25/30 v betonsko cev temelja stebra pr. 0,08 do 0,12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</t>
    </r>
  </si>
  <si>
    <t>Dobava, dovoz in montaža droga K9 v betonsko cev fi 60 cm. Globina temeljenja droga l = 1.8m.</t>
  </si>
  <si>
    <t>OSTALA DELA SKUPAJ</t>
  </si>
  <si>
    <t>BETONSKA DELA SKUPAJ</t>
  </si>
  <si>
    <t>Izkop jarka za propust v terenu III in IV ktg, globine do 1 m, z nakladanjem na prevozno sredstvo in odvozom na trajno deponijo po izbiri izvajalca, komplet s stroški ravnanja materiala v deponiji.</t>
  </si>
  <si>
    <t>Planiranje dna jarka propusta s točnostjo +/- 1 cm</t>
  </si>
  <si>
    <t>15.</t>
  </si>
  <si>
    <t>16.</t>
  </si>
  <si>
    <t>Rušenje obstoječe kamnite obloge dna struge vodotoka ter betonske preklade preko struge z nakladanjem ruševin na prevozno sredstvo in z odvozom na gradbeno deponijo po izboru izvajalca z vsemi stroški deponiranja</t>
  </si>
  <si>
    <t>Dobava in vgradnja armature S500 (palice in mreže skupaj za ograjni zid).</t>
  </si>
  <si>
    <t>Dobava in vgradnja armature S500 (palice za temelj ograje).</t>
  </si>
  <si>
    <t>Dvostranski opaž temelja ograje iz gradbenih plošč skupaj z razopaževanjem in čiščenjem po končanih delih ter vsemi potrebnimi transporti po gradbišču.</t>
  </si>
  <si>
    <t>-ograjni zid</t>
  </si>
  <si>
    <t>-temelj ograje</t>
  </si>
  <si>
    <t>Izdelava obloge dna struge s kamnitim lomljencem debeline do 20 cm vtisnjenim v min. 10 cm podložnega betona C12/15. V postavko je vključena dobava in dovoz lomljenca in betona.</t>
  </si>
  <si>
    <t>Izdelava konusnega usedalnika  iz kamnitega lomljenca debeline do 20 cm vtisnjenega v min. 10 cm podložnega betona C12/15. Širina usedalnika dolvodno je 1.24m, širina gorvodno je 1.65m. Dolžina je 1.1m. Globina dolvodno je 0.65 m, globina gorvodno je 0.95 m. V postavki je vključena dobava,ž dovoz in vgradnja kamnitega lomljenca, podložnega betona in ves potreben opaž.</t>
  </si>
  <si>
    <t>Dobava in polaganje betonske cevi fi 120 cm  na betonsko posteljico C12/15 debeline 10 cm s polnim obbetoniranjem po detajlu (1.10 m3/m)- propust. Stiki cevi se zapolnijo z GCM 1:2.</t>
  </si>
  <si>
    <t>Postavitev in zavarovanje profilov.</t>
  </si>
  <si>
    <t>Izdelava varnostnega načrta za celoten objekt (cesta kanalizacija in vodovod).</t>
  </si>
  <si>
    <t>CESTA B</t>
  </si>
  <si>
    <t>Demontaža žične ograje z nakladanjem na prevozno sredstvo in odvozom na trajno deponijo deponijo po izbiri izvajalca. V ceno vključene tudi vse takse in drugi stroški, ki so povezani s trajnim deponiranjem oziroma recikliranjem.</t>
  </si>
  <si>
    <t>Posek žive meje z nakladanjem na prevozno sredstvo in odvozom na trajno deponijo deponijo po izbiri izvajalca. V ceno vključene tudi vse takse in drugi stroški, ki so povezani s trajnim deponiranjem oziroma recikliranjem.</t>
  </si>
  <si>
    <t>Dobava in montaža jeklene varnostne ograje ob propustu višine 1,1 m  iz elementa dolžine 2,00 m, vključno z vsemi vijaki za montažo na AB zid, po detajlu. Ograja je vroče cinkana.</t>
  </si>
  <si>
    <t>Dovoz iz gradbiščne deponije in ponovna montaža žične ograje na ograjni zid komplet z vsem pritrdilnim materialom in morebitna sanacija poškodovanih delov ograje.</t>
  </si>
  <si>
    <t>Nakladanje kamenja debeline do 30 cm na prevozno sredstvo in odvoz na trajno deponijo po izbiri izvajalca, komplet s stroški ravnanja materiala v deponiji.</t>
  </si>
  <si>
    <t>Široki izkop v terenu III in IV ktg, globine do 30 cm, z nakladanjem na prevozno sredstvo in odvoz na trajno deponijo po izbiri izvajalca, komplet s stroški ravnanja materiala v deponiji. (samo material, ki ni ustrezen za spodnji ustroj).</t>
  </si>
  <si>
    <t>Izdelava obrabne plasti bituminizirane zmesi  AC 8 surf B 50/70 A4 v debelini 4 cm (pločnik).</t>
  </si>
  <si>
    <t>Planiranje in valjanje planuuma temeljnih tal skladno z zahtevami iz tehničnega poročila (cesta in pločnik).</t>
  </si>
  <si>
    <t>17.</t>
  </si>
  <si>
    <t>Dobava drobljenca in izdelava nevezane nosilne plasti enakomerno zrnatega drobljenca po SIST 13242:2003, vgrajevanje in zahteve materiala po TSC 06.200:2003 iz kamnine 0-32 mm v debelini do 20 cm. Deformacijski modul Ev2&gt; 100MPa (pločnik)</t>
  </si>
  <si>
    <t>Dobava drobljenca in izdelava nevezane nosilne plasti enakomerno zrnatega drobljenca po SIST 13242:2003, vgrajevanje in zahteve materiala po TSC 06.200:2003 iz kamnine 0-32 mm v debelini do 25 cm. Deformacijski modul Ev2&gt; 100MPa (cesta)</t>
  </si>
  <si>
    <t>Dobava in polaganje betonskih robnikov 8/20 cm na  betonsko posteljico iz C12/15 za zaključek asfaltirane površine pred propustom, vključno z obbetoniranjem in fugiranjem.</t>
  </si>
  <si>
    <t>Dobava, dovoz in raztiranje humusa za robniki v sloju debeline 20 cm.</t>
  </si>
  <si>
    <t>PROMETNA OPREMA</t>
  </si>
  <si>
    <t>PROMETNA OPREMA SKUPAJ</t>
  </si>
  <si>
    <r>
      <t>Izdelava tankoslojne označbe z enokomponentno belo barvo strojno prekinjene črte v rastru 1/1/1 m, plast suhe snovi je 250 mikronov,</t>
    </r>
    <r>
      <rPr>
        <sz val="10"/>
        <rFont val="Arial"/>
        <family val="2"/>
      </rPr>
      <t xml:space="preserve"> širina črte je 10 cm.  (5123)</t>
    </r>
  </si>
  <si>
    <r>
      <t>Izdelava tankoslojne označbe z enokomponentno belo barvo strojno - neprekinjena široka prečna črta, plast suhe snovi je 250 mikronov,</t>
    </r>
    <r>
      <rPr>
        <sz val="10"/>
        <rFont val="Arial"/>
        <family val="2"/>
      </rPr>
      <t xml:space="preserve"> širina črte je 50 cm.  (5211)</t>
    </r>
  </si>
  <si>
    <t>Izdelava temelja minimalne globine 75 cm iz betonske cevi fi 30cm dolžine 50cm zapolnjene z betonom C16/20 na 10cm podložnem betonu, komplet z izkopom, zasipom in odvozom izkopanega materiala na trajno deponijo po izboru izvajalca komplet z vsemi stroški deponiranja</t>
  </si>
  <si>
    <t xml:space="preserve">Dobava in postavitev droga za prometni znak iz vroče cinkane jeklene cevi fi 64mm  dolžine do 3.0m </t>
  </si>
  <si>
    <t>Dobava in postavitev prometnega znaka podlaga iz aluminijaste pločevine okrogle oblike premera 60 cm, znak z odsevno folijo tipa II, komplet z vsem pritrdilnim materialom</t>
  </si>
  <si>
    <t>Dobava in postavitev prometnega znaka podlaga iz aluminijaste pločevine pravokotne oblike z dolžino stranice 60 cm, znak z odsevno folijo tipa II, komplet z vsem pritrdilnim materialom</t>
  </si>
  <si>
    <t>Izdelava obrabne plasti bituminizirane zmesi  AC 8 surf B 50/70 A4 v debelini 3 cm.</t>
  </si>
  <si>
    <t>Dvig obstoječih rešetk na projektirane višine komplet z izdelavo AB obroča.</t>
  </si>
  <si>
    <t>METEORNI KANAL LAVRIČEVA 2</t>
  </si>
  <si>
    <t xml:space="preserve">OPOMBA: V izkopih je upoštevano odstranjevanje in odvoz obstoječe kanalizacije, kjer se zaradi nove ruši, po načelu polno za prazno (cevi in revizijski jaški do vključno fi 800 mm)! </t>
  </si>
  <si>
    <t xml:space="preserve"> - v terenu V ktg. (10%)</t>
  </si>
  <si>
    <t xml:space="preserve"> - v terenu IV ktg. (50%)</t>
  </si>
  <si>
    <t>Zasip jarka z nevezanim materialom, vgrajevanje in zahteve materiala po TSC 06.100:2003; 0-63 mm, vključno z dobavo, komprimiranjem in finim planiranjem v plasteh do 30 cm (pod voznimi površinami)</t>
  </si>
  <si>
    <r>
      <t>Dobava in polaganje PVC gladkih kanalizacijskih cevi SN4 DN 315, standard EN 1401-1, na betonsko posteljico debeline 10 cm iz betona C12/15 in polno obbetoniranje cevi (0.23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/m betona).</t>
    </r>
  </si>
  <si>
    <r>
      <t>Dobava in polaganje PVC gladkih kanalizacijskih cevi SN4 DN 160, standard EN 1401-1, na betonsko posteljico debeline 10 cm iz betona C12/15 in polno obbetoniranje cevi (0.13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/m betona).</t>
    </r>
  </si>
  <si>
    <t>Izdelava jaška v sestavi: betonski podstavek C12/15 0,95 x 0,95 m, višine do 0,25 m  na podložni beton d=10 cm, betonska cev fi 60 cm, z vsem opažnim in drugim materialom za izvedbo jaška, vključno z izdelavo mulde, vtokom in iztokom ter prilagajanjem gornjega roba jaška glede na naklon in višino terena. Dejanska višina jaška je določena z niveleto kanala in višino terena in se prilagaja z višino in številom betonskih cevi in pokrova. (Meri se globina jaška od vrha pokrova do dna mulde) - višine do 1.5 m</t>
  </si>
  <si>
    <t>Izdelava iztočne glave (MLa2_1). Postavka vključuje prevrtanje betonske cevi DN 120 cm s kronskim svedrom za cev DN 315 mm.</t>
  </si>
  <si>
    <t>METEORNI KANAL LAVRIČEVA 3</t>
  </si>
  <si>
    <t>Izdelava dodatnega priključka na BC jašku za cev PVC DN 160 mm.</t>
  </si>
  <si>
    <t>Izdelava požiralnika iz BC DN 500, z betonskim temeljem, vtok pod robnikom, obdelavo vtoka in priključka za odtok, globine 1,0 m, skupaj z dobavo materiala vključno z LTŽ pokrovovom B 125 50/50 cm.</t>
  </si>
  <si>
    <t>FEKALNI KANAL LAVRIČEVA 3</t>
  </si>
  <si>
    <t>Dobava, montaža, uporaba in demontaža varovalnega opaža jarka v semi vertikalnem izkopu, tehnologije po izbiri izvajalca. Višina opažanja od 1.0 do 1.5 m. obračun po m1 trase kanala enostransko razprto!</t>
  </si>
  <si>
    <t>245</t>
  </si>
  <si>
    <r>
      <t>Dobava in polaganje PVC gladkih kanalizacijskih cevi SN4 DN 315, standard EN 1401-1, na betonsko posteljico debeline 10 cm iz betona C12/15 in polno obbetoniranje cevi (0.23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/m betona) komplet s koleni.</t>
    </r>
  </si>
  <si>
    <r>
      <t>Dobava in polaganje PVC gladkih kanalizacijskih cevi SN4 DN 200, standard EN 1401-1, na betonsko posteljico debeline 10 cm iz betona C12/15 in polno obbetoniranje cevi (0.15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/m betona) komplet s koleni.</t>
    </r>
  </si>
  <si>
    <t>Dobava in montaža prefabriciranega poliesterskega jaška svetlega premera 600 mm, vključno z muldo, vtokom in iztokom, podbetoniranjem jaška z betonom in prilagajanjem gornjega roba jaška glede na naklon terena. (Meri se globina jaška od vrha pokrova do dna mulde!) - višina do 1.5 m</t>
  </si>
  <si>
    <t>Dobava in montaža prefabriciranega poliesterskega jaška svetlega premera 600 mm na obstoječo cev mešanega kanala iz BC DN 40 cm, vključno z muldo, vtokom in iztokom, podbetoniranjem jaška z betonom in prilagajanjem gornjega roba jaška glede na naklon terena. (Meri se globina jaška od vrha pokrova do dna mulde!) - višina do 1.5 m</t>
  </si>
  <si>
    <t>Dodatek za izdelavo novega priključka obstoječe cevi iz BC DN 20 cm na nov poliesterski jašek.</t>
  </si>
  <si>
    <t>Izdelava jaška na obstoječi cevi mešane kanalizacije iz BC DN 40 cm v sestavi: betonski podstavek C12/15 0,95 x 0,95 m, višine do 0,25 m  na podložni beton d=10 cm, betonska cev fi 60 cm, z vsem opažnim in drugim materialom za izvedbo jaška, vključno z izdelavo mulde, vtokom in iztokom ter prilagajanjem gornjega roba jaška glede na naklon in višino terena. Dejanska višina jaška je določena z niveleto kanala in višino terena in se prilagaja z višino in številom betonskih cevi in pokrova. (Meri se globina jaška od vrha pokrova do dna mulde) - višine do 1.5 m</t>
  </si>
  <si>
    <t>VODOVOD V1</t>
  </si>
  <si>
    <t>Zakoličba trase vodovoda z niveliranjem</t>
  </si>
  <si>
    <t>Izkop jarkov za vodovod v terenu III, IV in V ktg., širine dna jarka do 1.0 m, globine do 2.0 m, naklon brežin 70°-90° z nakladanjem na prevozno sredstvo, odvozom na trajno deponijo po izbiri izvajalca, komplet s stroški ravnanja materiala v deponiji.</t>
  </si>
  <si>
    <t>OPOMBA: V postavki je upoštevano odstranjevanje in odvoz obstoječe infrastrukture, kjer se zaradi nove ruši, po načelu polno za prazno!</t>
  </si>
  <si>
    <t>Planiranje dna rova vodovoda s točnostjo +/- 1 cm</t>
  </si>
  <si>
    <t>441</t>
  </si>
  <si>
    <r>
      <t>Izdelava posteljice deb. 10 cm, obsip in zasip cevi z gramoznim materialom 4-8mm ter ročno komprimiranje v plasteh po 15 cm do višine 15 cm nad temenom cevi. (0.40 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/m)</t>
    </r>
  </si>
  <si>
    <t>VODOVODNI MATERIAL Z MONTAŽO IN TRANSPORTI</t>
  </si>
  <si>
    <t>A</t>
  </si>
  <si>
    <t>CEVI</t>
  </si>
  <si>
    <t>MATERIAL Z MONTAŽO IN TRANSPORTI SKUPAJ:</t>
  </si>
  <si>
    <t>B</t>
  </si>
  <si>
    <t>FAZONI</t>
  </si>
  <si>
    <t>Posamezna postavka zajema vsa dela in material, kot npr. dobavo, prenose, montažo, tesnilni in vijačni material. Ves material je NP 16.</t>
  </si>
  <si>
    <t>MMK DN 150/11,25°</t>
  </si>
  <si>
    <t>MMK DN 150/22,5°</t>
  </si>
  <si>
    <t>MMK DN 150/30°</t>
  </si>
  <si>
    <t>EU DN 150</t>
  </si>
  <si>
    <t>FFR DN 150/100/200</t>
  </si>
  <si>
    <t>EU DN 100</t>
  </si>
  <si>
    <t>MMB DN 150/80</t>
  </si>
  <si>
    <t>ARMATURE</t>
  </si>
  <si>
    <t>C</t>
  </si>
  <si>
    <t>posamezna postavka zajema vsa dela in material, kot npr. dobavo, prenose, montažo, tesnilni in vijačni material.</t>
  </si>
  <si>
    <t>NADZEMNI HIDRANT DN 80</t>
  </si>
  <si>
    <t>EU DN 80</t>
  </si>
  <si>
    <t>N DN 80</t>
  </si>
  <si>
    <t>FF DN 80/200</t>
  </si>
  <si>
    <t>OKZ F5 DN 80</t>
  </si>
  <si>
    <t>teleskopska vgradna garnitura</t>
  </si>
  <si>
    <t>cestna kapa φ125</t>
  </si>
  <si>
    <t>MMA DN 100/50</t>
  </si>
  <si>
    <t>FFQ DN 50</t>
  </si>
  <si>
    <t>PKZ DN 50</t>
  </si>
  <si>
    <t>enokrogelni odzračevalni ventil DN 50 NP 10</t>
  </si>
  <si>
    <t>Izdelava betonskih sidrnih blokov iz betona C16/20, komplet z opažanjem, dobavo in vgrajevanjem betona, za sidranje cevovoda.</t>
  </si>
  <si>
    <t>Izdelava betonskih podstavkov dim. 40x40x10cm iz betona C16/20, komplet z opažanjem, dobavo in vgrajevanjem betona, za montažo cestnih kap.</t>
  </si>
  <si>
    <t>Tlačni preizkus vodovoda</t>
  </si>
  <si>
    <t>Izpiranje in dezinfekcija vodovoda</t>
  </si>
  <si>
    <t>kolo za zasun</t>
  </si>
  <si>
    <t>Izdelava betonskih sidrnih blokov dim. 40x20x20cm iz betona C16/20, komplet z opažanjem, dobavo in vgrajevanjem betona, za montažo nadzemnega hidranta</t>
  </si>
  <si>
    <t>Izdelava jaška na obroču iz podložnega betona d=10 cm (zračnik); postavka zajema betonsko cev fi 80 cm L= 0.5 m, AB konusni nastavek 80/60 cm, z vsem opažnim in drugim materialom za izvedbo jaška ter LTŽ pokrov po eN 124 D400 premera 60 cm. Dejanska višina jaška je določena z niveleto cevi in višino terena in se prilagaja z višino betonske cevi in pokrova.</t>
  </si>
  <si>
    <t>Izvedba dodatne zaščite TK in plinovoda ob nadzoru upravljalca (dodatna zaščitna cev obsip s peskom frakcije 0-8 mm.)</t>
  </si>
  <si>
    <t>METEORNI KANAL MLa2</t>
  </si>
  <si>
    <t>METEORNI KANAL MLa3</t>
  </si>
  <si>
    <t>FEKALNI KANAL FLa3</t>
  </si>
  <si>
    <t>Zavarovanje prometa med gradnjo ZA CELOTEN OBJEKT (cesta, kanalizacija in vodovod) z ustrezno dokumentacijo, pridobitev dovoljenja za cestno zaporo, z ureditvijo prometnega režima v času gradnje (obvestilo, zavarovanje gradbene jame in gradbišča, postavitev prometne signalizacije, postavitev zaščitne ograje, premostitvenih objektov za pešče in ostali promet). Z usmerjanjem prometa v času gradnje. Po končanih delih odstraniti prometno signalizacijo in vzpostaviti prometni režim v prvotno stanje.</t>
  </si>
  <si>
    <t>Zakoličba obstoječih komunalnih naprav.</t>
  </si>
  <si>
    <t>Prevezava obstoječih inštalacij za čas izvedbe rekonstrukcije vodovoda iz PE cevi DN 25 mm (zajema ves potreben spojni material, cevi, vse delo, vključno z odstranitvijo po uporabi) za celoten obseg prevezav.</t>
  </si>
  <si>
    <t>Izdelava požiralnika s peskolovom iz BC cevi DN 500, z izkopom, zasipom, betonskim temeljem, obdelavo priključka na odtok, globine 1.0 m, skupaj z LTŽ rešetko 50x50 cm AB vencem in obročem, dobavo materiala in vsemi potrebnimi deli</t>
  </si>
  <si>
    <t>Prenašanje  in spuščanje v jarek cevi dolžine do 6 m iz nodularne litine DN 150, po EN 545/ISO 2531, klase C40 z dobavo in montažo; standardni (Tyton) spoj. Postavka vključuje ves potrebni spojni material in opozorilni trak z indikatorjem.</t>
  </si>
  <si>
    <t>Prenašanje  in spuščanje v jarek cevi dolžine do 6 m iz nodularne litine DN 80, po EN 545/ISO 2531, klase C40 z dobavo in montažo; standardni (Tyton) spoj. Postavka vključuje ves potrebni spojni material in opozorilni trak z indikatorjem.</t>
  </si>
  <si>
    <t>Odstranitev betonskega droga NN z nakladanjem na prevozno sredstvo in odvozom na trajno deponijo po izboru izvajalca. V ceno so vključene tudi vse takse in drugi stroški, ki so povezani s trajnim deponiranjem oziroma recikliranjem.</t>
  </si>
  <si>
    <t>PROJEKTANTSKI POPIS S PREDIZMERAMI IN STROŠKOVNO OCENO</t>
  </si>
  <si>
    <t>R E K A P I T U L A C I J A</t>
  </si>
  <si>
    <t>I.</t>
  </si>
  <si>
    <t>Javna Razsvetljava   (JR)</t>
  </si>
  <si>
    <t>GRADBENA DELA  ZA JR</t>
  </si>
  <si>
    <t>ELEKTROMONTAŽNA DELA ZA JR</t>
  </si>
  <si>
    <t>IZDELAVA NAČRTA PID</t>
  </si>
  <si>
    <t>s</t>
  </si>
  <si>
    <t>S</t>
  </si>
  <si>
    <t>SKUPAJ REKAPITULACIJA        ( brez DDV)</t>
  </si>
  <si>
    <t>Javna  razsvetljava   (JR)</t>
  </si>
  <si>
    <t>ME</t>
  </si>
  <si>
    <t>količina</t>
  </si>
  <si>
    <t>cena</t>
  </si>
  <si>
    <t>znesek skupaj</t>
  </si>
  <si>
    <t>Dobava, vgradnja, izdelava, montaža in preizkus</t>
  </si>
  <si>
    <t>A.</t>
  </si>
  <si>
    <t>GRADBENA DELA za JR</t>
  </si>
  <si>
    <t xml:space="preserve"> Zakoličba trase predvidene  kabelske kanalizacije JR</t>
  </si>
  <si>
    <t>Zakoličba obstoječih komunalnih naprav ZA CELOTNO OMREŽJE JR (križanja in približevanja) in označitev - elektroinstalacije, telefona, vodovoda, kanalizacije po pogojih in navodilih upravljalca cca 150m.</t>
  </si>
  <si>
    <t>Strojni in deloma ročni izkop kabelskega kanala v terenu IV. ktg.dim 0,4 x 0,9 m, izdelava podloge iz suhega betona C8/10 v sloju 10 cm, dobava in polaganje 1x stigmafleks cevi premera 110 mm (vključno z distančniki, čepi, tesnili, koleni, ...), obbetoniranje z betonom C8/10 v sloju 10 cm nad temenom cevi, zasip s tamponskim gramozom ter nabijanje v slojih po 20 cm,  polaganje ozemljilnega valjanca in PVC opozorilnega traku, nakladanje in odvoz materiala na stalno deponijo po izboru izvajalca z vsemi stroški deponiranja</t>
  </si>
  <si>
    <t>Strojni in deloma ročni izkop kabelskega kanala v terenu IV. ktg.dim 0,4 x 0,9 m, izdelava podloge iz suhega betona C8/10 v sloju 10 cm, dobava in polaganje 1x stigmafleks cevi premera 110 mm (vključno z distančniki, čepi, tesnili, koleni, ...), zasip s peskom granulacije 0-4mm  v sloju 10 cm nad temenom cevi, zasip s tamponskim gramozom ter nabijanje v slojih po 20 cm,  polaganje ozemljilnega valjanca in PVC opozorilnega traku, nakladanje in odvoz materiala na stalno deponijo po izboru izvajalca z vsemi stroški deponiranja</t>
  </si>
  <si>
    <t>Izkop  v terenu IV. kat. in komplet izgradnja betonskega temelja za drog cestne razsvetljave višine 7m,  dim. 500x500x1200 mm z betonom C 25/30, armaturo, podložnim betonom,postavitvijo cevi za drog, vgradnjo neperforiranih cevi premera 63 mm</t>
  </si>
  <si>
    <t>Izkop  v terenu IV. kat. in komplet izgradnja tipskega manipulativnega kabelskega jaška f 60 cm, z betonom C 25/30,, litoželeznim pokrovom za lahki promet 600mm, z napisom ELEKTRIKA</t>
  </si>
  <si>
    <t>Izdelava križanj z ostalimi komunalnimi vodi</t>
  </si>
  <si>
    <t>Izdelava preboja skozi obstoječi NN-JR kabelski jašek za cev fi 110mm</t>
  </si>
  <si>
    <t>Stigmaflex cev, dobava in montaža</t>
  </si>
  <si>
    <t>- f 63 mm</t>
  </si>
  <si>
    <t>Izdelava osnov za vnos v kataster komunalnih vodov</t>
  </si>
  <si>
    <t>SKUPAJ GRADBENA DELA ZA JR</t>
  </si>
  <si>
    <t>B.</t>
  </si>
  <si>
    <t>ELEKTROMONTAŽNA DELA za JR</t>
  </si>
  <si>
    <t>ELEKTROINSTALACIJE (dobava in montaža). Navedbe proizvajalcev, tipov in nazivov opreme in materialov v popisu del so navedene le kot primer, katere lastnosti (kvaliteta, dizajn, izgled in podobno) naj bi imela projektirana oprema!!</t>
  </si>
  <si>
    <t>Svetilke morajo imeti zagotovljeno sledljivost po BIN kodi in elipsi McAdam</t>
  </si>
  <si>
    <t>Vključeno v cenah: Dobava, prevoz, montaža, preizkus, drobni, vezni in pritrdilni material, manipulativni stroški, pripravljalna in zaključna dela ter odstranjevanje odpadkov v skladu s predpisi</t>
  </si>
  <si>
    <t>ELEKTROMONTAŽNA DELA</t>
  </si>
  <si>
    <t>Dobava, prevoz, montaža, preizkus, svetlobni viri, predstikalne naprave, vezni in pritrdilni material</t>
  </si>
  <si>
    <t>Kabel NAYY-J položen v kabelsko kanalizacijo, skupaj s kabelskimi končniki in priklopom</t>
  </si>
  <si>
    <t>- 4x16+2,5 mm2</t>
  </si>
  <si>
    <t>Kabel NYY, NYY-J položen v kabelsko kanalizacijo, kandelabre, instalacijske cevi, skupaj s kabelskimi končniki in priklopom</t>
  </si>
  <si>
    <t>- 3x2,5 mm2</t>
  </si>
  <si>
    <t>Priklop novega kabla JR na obstoječem stebru NNO-JR</t>
  </si>
  <si>
    <t>Vodnik P/F-Y 25 mm2</t>
  </si>
  <si>
    <t xml:space="preserve">Steber CR - vročecinkan, h=7 m od tal,  s privarjeno prirobnico za montažo na izveden bet. temelj s sidrnimi vijaki, prilagojen za direktno montažo svetilke, z izrezom za priklop kablov, opremljen s priključno sponko za pritrditev ozemljitve z vijačenjem, priključno ploščo PMV  in kompletnim ožičenjem ter postavljen na temelj in povezan na valjanec. Kandelaber mora ustrezati standardu SIST EN 40-5 in tretji vetrovni coni.  Ustreza tipu: C7/P 7m Terralux ali podobno  </t>
  </si>
  <si>
    <t>Doplačilo za polaganje kabla NYY, NYY-J v izolacijo npr:Armaflex XG, cevi za maksimalni premer kabla do 8 mm, debelina izolacije 9 mm - npr. XG-09X006 ali XG-09X008, najmanj v celotni dolžini kandelabra od svetilke do temelja.</t>
  </si>
  <si>
    <t>SV01 - Cestna svetilka za montažo na steber višine 7 m. Svetilka je izdelana iz tlačno litega aluminija, prašno obarvana v srebrno sivo barvo.
Zaščitno steklo je iz 4 mm debelega, kaljenega stekla visoke prosojnosti.
Predstikalna naprava: redukcija virtual-midnight
- LED svetlobni vir:
  - življenjsko dobo L80/B10@≥ 100.000 h
  - McAdam &lt; 3,
  - efektivni svetlobni tok ≥ 2.610 lm ± 10 %
  - temperatura barve svetlobe 3.000 K
  - barvni indeks CRI ≥ 70
- Priključna moč ≤  20,3 W
- Stopnja zaščite ≥ IP66
- Mehanska trdnost ≥ IK09
- Razred izolacije: II
kot npr.: Disano 3290 Sella 8 LED 19 W</t>
  </si>
  <si>
    <t>Pocinkani valjanec FeZn 25x4 mm, položen v izkopan kabelski jarek, vključno s križnimi sponkami INOX izvedbe, priključitvami na kandelabre cestne razsvetljave in ostale ozemljilne sisteme, s protikorozijsko zaščito z bitumensko maso,...</t>
  </si>
  <si>
    <t xml:space="preserve"> </t>
  </si>
  <si>
    <t>Izvedba antikorozijske zaščite spoja valjanca v zemlji:</t>
  </si>
  <si>
    <t>PVC opozorilni trak z napisom LEKTRIKA</t>
  </si>
  <si>
    <t>Svetlobnotehnične in ostale meritve, pregledi, preizkusi, spuščanje v pogon</t>
  </si>
  <si>
    <t>12</t>
  </si>
  <si>
    <t>Izdelava dokazila (statičnega računa) za  ustreznost stebra za vetrovno cono glede na izbrano svetilko.</t>
  </si>
  <si>
    <t>Drobni material</t>
  </si>
  <si>
    <t xml:space="preserve"> %</t>
  </si>
  <si>
    <t>SKUPAJ ELEKTROMONTAŽNA DELA ZA JR</t>
  </si>
  <si>
    <t>JAVNA RAZSVETLJAVA</t>
  </si>
  <si>
    <t>Lavričeva ulica</t>
  </si>
  <si>
    <t>Izdelava geodetskega načrta novega stanja skladno z GZ in navodili upravljalca ter vris vseh vodovo v kataster pri upravljalcu KSD.</t>
  </si>
  <si>
    <t>Izdelava geodetskega načrta novega stanja skladno z GZ in navodili upravljalca</t>
  </si>
  <si>
    <t>Izdelava geodetskega načrta novega stanja skladno z GZ in navodili upravljalca ter vris JR v kataster pri upravljalcu KSD</t>
  </si>
  <si>
    <t>13</t>
  </si>
  <si>
    <t>I. Za obračun DDV</t>
  </si>
  <si>
    <t>II. Obrnjena davčna obveznost</t>
  </si>
  <si>
    <t>SKUPAJ BREZ DDV</t>
  </si>
  <si>
    <t>SKUPAJ I. BREZ DDV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</si>
</sst>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_S_I_T"/>
    <numFmt numFmtId="173" formatCode="#,##0\ &quot;SIT&quot;"/>
    <numFmt numFmtId="174" formatCode="#,##0.0\ _S_I_T"/>
    <numFmt numFmtId="175" formatCode="#,##0.00\ _S_I_T"/>
    <numFmt numFmtId="176" formatCode="0.0E+00"/>
    <numFmt numFmtId="177" formatCode="dd/mm/yyyy"/>
    <numFmt numFmtId="178" formatCode="0000"/>
    <numFmt numFmtId="179" formatCode="0E+00"/>
    <numFmt numFmtId="180" formatCode="0.000"/>
    <numFmt numFmtId="181" formatCode="#,##0.00\ &quot;€&quot;"/>
    <numFmt numFmtId="182" formatCode="#,##0.0"/>
    <numFmt numFmtId="183" formatCode="000"/>
    <numFmt numFmtId="184" formatCode="dd/mm/yyyy;@"/>
    <numFmt numFmtId="185" formatCode="#,##0.00\ [$€-1];[Red]\-#,##0.00\ [$€-1]"/>
    <numFmt numFmtId="186" formatCode="#,##0.0\ &quot;€&quot;"/>
    <numFmt numFmtId="187" formatCode="[$-424]d\.\ mmmm\ yyyy"/>
    <numFmt numFmtId="188" formatCode="#,##0.00\ [$€-1]"/>
  </numFmts>
  <fonts count="7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Courier"/>
      <family val="3"/>
    </font>
    <font>
      <sz val="10"/>
      <name val="Times New Roman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vertAlign val="superscript"/>
      <sz val="10"/>
      <name val="Arial CE"/>
      <family val="0"/>
    </font>
    <font>
      <vertAlign val="superscript"/>
      <sz val="11"/>
      <name val="Arial Narrow"/>
      <family val="2"/>
    </font>
    <font>
      <sz val="11"/>
      <color indexed="10"/>
      <name val="Arial Narrow"/>
      <family val="2"/>
    </font>
    <font>
      <vertAlign val="superscript"/>
      <sz val="11"/>
      <name val="Calibri"/>
      <family val="2"/>
    </font>
    <font>
      <sz val="12"/>
      <color indexed="8"/>
      <name val="Calibri Light"/>
      <family val="2"/>
    </font>
    <font>
      <b/>
      <sz val="12"/>
      <color indexed="8"/>
      <name val="Calibri Light"/>
      <family val="2"/>
    </font>
    <font>
      <sz val="10"/>
      <color indexed="8"/>
      <name val="Calibri Light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color indexed="8"/>
      <name val="Calibri Light"/>
      <family val="2"/>
    </font>
    <font>
      <sz val="12"/>
      <color indexed="14"/>
      <name val="Calibri Light"/>
      <family val="2"/>
    </font>
    <font>
      <sz val="12"/>
      <name val="Calibri Light"/>
      <family val="2"/>
    </font>
    <font>
      <b/>
      <sz val="12"/>
      <color indexed="14"/>
      <name val="Calibri Light"/>
      <family val="2"/>
    </font>
    <font>
      <b/>
      <sz val="12"/>
      <color indexed="10"/>
      <name val="Calibri Light"/>
      <family val="2"/>
    </font>
    <font>
      <b/>
      <sz val="12"/>
      <name val="Calibri Light"/>
      <family val="2"/>
    </font>
    <font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8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59" fillId="2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4" fillId="22" borderId="0" applyNumberFormat="0" applyBorder="0" applyAlignment="0" applyProtection="0"/>
    <xf numFmtId="171" fontId="7" fillId="0" borderId="0">
      <alignment/>
      <protection/>
    </xf>
    <xf numFmtId="0" fontId="8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21" borderId="8" applyNumberFormat="0" applyAlignment="0" applyProtection="0"/>
    <xf numFmtId="0" fontId="7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6" fillId="0" borderId="0" applyFont="0" applyFill="0" applyBorder="0" applyAlignment="0" applyProtection="0"/>
    <xf numFmtId="0" fontId="71" fillId="32" borderId="8" applyNumberFormat="0" applyAlignment="0" applyProtection="0"/>
    <xf numFmtId="0" fontId="72" fillId="0" borderId="9" applyNumberFormat="0" applyFill="0" applyAlignment="0" applyProtection="0"/>
  </cellStyleXfs>
  <cellXfs count="229">
    <xf numFmtId="49" fontId="0" fillId="0" borderId="0" xfId="0" applyAlignment="1">
      <alignment/>
    </xf>
    <xf numFmtId="49" fontId="0" fillId="0" borderId="0" xfId="0" applyAlignment="1">
      <alignment wrapText="1"/>
    </xf>
    <xf numFmtId="2" fontId="0" fillId="0" borderId="0" xfId="0" applyNumberFormat="1" applyAlignment="1">
      <alignment/>
    </xf>
    <xf numFmtId="49" fontId="0" fillId="0" borderId="0" xfId="0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49" fontId="4" fillId="0" borderId="0" xfId="0" applyNumberFormat="1" applyFont="1" applyAlignment="1">
      <alignment horizontal="left" vertical="top" wrapText="1" readingOrder="1"/>
    </xf>
    <xf numFmtId="49" fontId="5" fillId="0" borderId="0" xfId="0" applyFont="1" applyAlignment="1">
      <alignment/>
    </xf>
    <xf numFmtId="49" fontId="5" fillId="0" borderId="0" xfId="0" applyNumberFormat="1" applyFont="1" applyAlignment="1">
      <alignment vertical="top" wrapText="1"/>
    </xf>
    <xf numFmtId="49" fontId="52" fillId="0" borderId="0" xfId="0" applyFont="1" applyAlignment="1">
      <alignment/>
    </xf>
    <xf numFmtId="4" fontId="52" fillId="0" borderId="0" xfId="0" applyNumberFormat="1" applyFont="1" applyAlignment="1">
      <alignment horizontal="right"/>
    </xf>
    <xf numFmtId="1" fontId="52" fillId="0" borderId="0" xfId="0" applyNumberFormat="1" applyFont="1" applyAlignment="1">
      <alignment vertical="top"/>
    </xf>
    <xf numFmtId="49" fontId="18" fillId="0" borderId="0" xfId="0" applyFont="1" applyAlignment="1">
      <alignment/>
    </xf>
    <xf numFmtId="49" fontId="52" fillId="0" borderId="0" xfId="0" applyFont="1" applyAlignment="1">
      <alignment wrapText="1"/>
    </xf>
    <xf numFmtId="0" fontId="52" fillId="0" borderId="0" xfId="0" applyNumberFormat="1" applyFont="1" applyAlignment="1">
      <alignment vertical="top" wrapText="1"/>
    </xf>
    <xf numFmtId="49" fontId="5" fillId="0" borderId="0" xfId="0" applyFont="1" applyAlignment="1">
      <alignment vertical="top" wrapText="1"/>
    </xf>
    <xf numFmtId="49" fontId="5" fillId="0" borderId="0" xfId="0" applyFont="1" applyBorder="1" applyAlignment="1">
      <alignment/>
    </xf>
    <xf numFmtId="4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left" vertical="distributed" wrapText="1" readingOrder="1"/>
    </xf>
    <xf numFmtId="49" fontId="10" fillId="0" borderId="0" xfId="0" applyFont="1" applyAlignment="1">
      <alignment wrapText="1"/>
    </xf>
    <xf numFmtId="49" fontId="11" fillId="0" borderId="0" xfId="0" applyFont="1" applyAlignment="1">
      <alignment/>
    </xf>
    <xf numFmtId="4" fontId="11" fillId="0" borderId="0" xfId="0" applyNumberFormat="1" applyFont="1" applyAlignment="1">
      <alignment horizontal="right"/>
    </xf>
    <xf numFmtId="49" fontId="11" fillId="0" borderId="0" xfId="0" applyFont="1" applyAlignment="1">
      <alignment wrapText="1"/>
    </xf>
    <xf numFmtId="49" fontId="5" fillId="0" borderId="0" xfId="0" applyFont="1" applyAlignment="1">
      <alignment horizontal="left" vertical="top" wrapText="1"/>
    </xf>
    <xf numFmtId="2" fontId="11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 wrapText="1"/>
    </xf>
    <xf numFmtId="49" fontId="10" fillId="0" borderId="0" xfId="0" applyFont="1" applyBorder="1" applyAlignment="1">
      <alignment wrapText="1"/>
    </xf>
    <xf numFmtId="49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9" fontId="11" fillId="0" borderId="0" xfId="0" applyFont="1" applyAlignment="1">
      <alignment horizontal="left" vertical="top" wrapText="1"/>
    </xf>
    <xf numFmtId="4" fontId="73" fillId="0" borderId="0" xfId="0" applyNumberFormat="1" applyFont="1" applyBorder="1" applyAlignment="1">
      <alignment horizontal="right"/>
    </xf>
    <xf numFmtId="0" fontId="74" fillId="0" borderId="0" xfId="41" applyFont="1" applyAlignment="1">
      <alignment horizontal="left" vertical="top" wrapText="1"/>
      <protection/>
    </xf>
    <xf numFmtId="4" fontId="10" fillId="0" borderId="0" xfId="0" applyNumberFormat="1" applyFont="1" applyAlignment="1">
      <alignment horizontal="right"/>
    </xf>
    <xf numFmtId="4" fontId="73" fillId="0" borderId="0" xfId="0" applyNumberFormat="1" applyFont="1" applyAlignment="1">
      <alignment horizontal="right"/>
    </xf>
    <xf numFmtId="1" fontId="14" fillId="0" borderId="10" xfId="0" applyNumberFormat="1" applyFont="1" applyBorder="1" applyAlignment="1">
      <alignment vertical="top"/>
    </xf>
    <xf numFmtId="49" fontId="14" fillId="0" borderId="11" xfId="0" applyFont="1" applyBorder="1" applyAlignment="1">
      <alignment wrapText="1"/>
    </xf>
    <xf numFmtId="4" fontId="14" fillId="0" borderId="12" xfId="0" applyNumberFormat="1" applyFont="1" applyBorder="1" applyAlignment="1">
      <alignment horizontal="right"/>
    </xf>
    <xf numFmtId="1" fontId="14" fillId="0" borderId="13" xfId="0" applyNumberFormat="1" applyFont="1" applyBorder="1" applyAlignment="1">
      <alignment vertical="top"/>
    </xf>
    <xf numFmtId="49" fontId="14" fillId="0" borderId="14" xfId="0" applyFont="1" applyBorder="1" applyAlignment="1">
      <alignment wrapText="1"/>
    </xf>
    <xf numFmtId="4" fontId="14" fillId="0" borderId="15" xfId="0" applyNumberFormat="1" applyFont="1" applyBorder="1" applyAlignment="1">
      <alignment horizontal="right"/>
    </xf>
    <xf numFmtId="1" fontId="14" fillId="0" borderId="16" xfId="0" applyNumberFormat="1" applyFont="1" applyBorder="1" applyAlignment="1">
      <alignment vertical="top"/>
    </xf>
    <xf numFmtId="49" fontId="14" fillId="0" borderId="17" xfId="0" applyFont="1" applyFill="1" applyBorder="1" applyAlignment="1">
      <alignment wrapText="1"/>
    </xf>
    <xf numFmtId="4" fontId="14" fillId="0" borderId="18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 vertical="top"/>
    </xf>
    <xf numFmtId="49" fontId="14" fillId="0" borderId="20" xfId="0" applyFont="1" applyBorder="1" applyAlignment="1">
      <alignment wrapText="1"/>
    </xf>
    <xf numFmtId="4" fontId="14" fillId="0" borderId="21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vertical="top"/>
    </xf>
    <xf numFmtId="49" fontId="5" fillId="0" borderId="11" xfId="0" applyFont="1" applyBorder="1" applyAlignment="1">
      <alignment wrapText="1"/>
    </xf>
    <xf numFmtId="4" fontId="5" fillId="0" borderId="12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vertical="top"/>
    </xf>
    <xf numFmtId="49" fontId="5" fillId="0" borderId="14" xfId="0" applyFont="1" applyBorder="1" applyAlignment="1">
      <alignment wrapText="1"/>
    </xf>
    <xf numFmtId="4" fontId="5" fillId="0" borderId="15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vertical="top"/>
    </xf>
    <xf numFmtId="49" fontId="5" fillId="0" borderId="17" xfId="0" applyFont="1" applyFill="1" applyBorder="1" applyAlignment="1">
      <alignment wrapText="1"/>
    </xf>
    <xf numFmtId="4" fontId="5" fillId="0" borderId="18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vertical="top"/>
    </xf>
    <xf numFmtId="49" fontId="5" fillId="0" borderId="20" xfId="0" applyFont="1" applyBorder="1" applyAlignment="1">
      <alignment wrapText="1"/>
    </xf>
    <xf numFmtId="4" fontId="5" fillId="0" borderId="21" xfId="0" applyNumberFormat="1" applyFont="1" applyBorder="1" applyAlignment="1">
      <alignment horizontal="right"/>
    </xf>
    <xf numFmtId="49" fontId="9" fillId="0" borderId="0" xfId="0" applyFont="1" applyAlignment="1">
      <alignment wrapText="1"/>
    </xf>
    <xf numFmtId="1" fontId="5" fillId="0" borderId="0" xfId="0" applyNumberFormat="1" applyFont="1" applyAlignment="1">
      <alignment vertical="top"/>
    </xf>
    <xf numFmtId="49" fontId="5" fillId="0" borderId="0" xfId="0" applyFont="1" applyAlignment="1">
      <alignment wrapText="1"/>
    </xf>
    <xf numFmtId="2" fontId="5" fillId="0" borderId="0" xfId="0" applyNumberFormat="1" applyFont="1" applyAlignment="1">
      <alignment horizontal="left" vertical="top"/>
    </xf>
    <xf numFmtId="49" fontId="9" fillId="0" borderId="22" xfId="0" applyFont="1" applyBorder="1" applyAlignment="1">
      <alignment wrapText="1"/>
    </xf>
    <xf numFmtId="49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49" fontId="9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9" fontId="5" fillId="0" borderId="0" xfId="0" applyFont="1" applyBorder="1" applyAlignment="1">
      <alignment horizontal="left" vertical="top" wrapText="1"/>
    </xf>
    <xf numFmtId="4" fontId="9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center" vertical="center" wrapText="1"/>
    </xf>
    <xf numFmtId="49" fontId="17" fillId="0" borderId="0" xfId="0" applyFont="1" applyAlignment="1">
      <alignment horizontal="right"/>
    </xf>
    <xf numFmtId="181" fontId="14" fillId="0" borderId="0" xfId="0" applyNumberFormat="1" applyFont="1" applyAlignment="1">
      <alignment/>
    </xf>
    <xf numFmtId="49" fontId="17" fillId="0" borderId="0" xfId="0" applyFont="1" applyBorder="1" applyAlignment="1">
      <alignment horizontal="right"/>
    </xf>
    <xf numFmtId="181" fontId="14" fillId="0" borderId="0" xfId="0" applyNumberFormat="1" applyFont="1" applyBorder="1" applyAlignment="1">
      <alignment/>
    </xf>
    <xf numFmtId="49" fontId="17" fillId="0" borderId="24" xfId="0" applyFont="1" applyBorder="1" applyAlignment="1">
      <alignment horizontal="right"/>
    </xf>
    <xf numFmtId="49" fontId="17" fillId="0" borderId="25" xfId="0" applyFont="1" applyBorder="1" applyAlignment="1">
      <alignment horizontal="right"/>
    </xf>
    <xf numFmtId="181" fontId="14" fillId="0" borderId="25" xfId="0" applyNumberFormat="1" applyFont="1" applyBorder="1" applyAlignment="1">
      <alignment/>
    </xf>
    <xf numFmtId="181" fontId="0" fillId="0" borderId="0" xfId="0" applyNumberFormat="1" applyAlignment="1">
      <alignment horizontal="center"/>
    </xf>
    <xf numFmtId="49" fontId="9" fillId="0" borderId="0" xfId="0" applyFont="1" applyFill="1" applyAlignment="1">
      <alignment horizontal="right" vertical="top"/>
    </xf>
    <xf numFmtId="49" fontId="9" fillId="0" borderId="0" xfId="0" applyNumberFormat="1" applyFont="1" applyFill="1" applyAlignment="1">
      <alignment wrapText="1"/>
    </xf>
    <xf numFmtId="49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49" fontId="5" fillId="0" borderId="0" xfId="0" applyFont="1" applyFill="1" applyAlignment="1">
      <alignment horizontal="right" vertical="top"/>
    </xf>
    <xf numFmtId="49" fontId="5" fillId="0" borderId="0" xfId="0" applyNumberFormat="1" applyFont="1" applyFill="1" applyBorder="1" applyAlignment="1">
      <alignment wrapText="1"/>
    </xf>
    <xf numFmtId="49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9" fontId="9" fillId="0" borderId="24" xfId="0" applyNumberFormat="1" applyFont="1" applyFill="1" applyBorder="1" applyAlignment="1">
      <alignment wrapText="1"/>
    </xf>
    <xf numFmtId="49" fontId="5" fillId="0" borderId="24" xfId="0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justify" wrapText="1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top" wrapText="1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5" fillId="0" borderId="0" xfId="41" applyFont="1" applyAlignment="1">
      <alignment horizontal="left" vertical="top" wrapText="1"/>
      <protection/>
    </xf>
    <xf numFmtId="1" fontId="9" fillId="0" borderId="0" xfId="0" applyNumberFormat="1" applyFont="1" applyAlignment="1">
      <alignment horizontal="right" vertical="top"/>
    </xf>
    <xf numFmtId="1" fontId="5" fillId="0" borderId="0" xfId="0" applyNumberFormat="1" applyFont="1" applyAlignment="1">
      <alignment horizontal="right" vertical="top"/>
    </xf>
    <xf numFmtId="1" fontId="18" fillId="0" borderId="0" xfId="0" applyNumberFormat="1" applyFont="1" applyAlignment="1">
      <alignment horizontal="right" vertical="top"/>
    </xf>
    <xf numFmtId="49" fontId="14" fillId="0" borderId="14" xfId="0" applyFont="1" applyBorder="1" applyAlignment="1">
      <alignment horizontal="center"/>
    </xf>
    <xf numFmtId="49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9" fontId="3" fillId="0" borderId="0" xfId="0" applyFont="1" applyAlignment="1">
      <alignment horizontal="left" vertical="top" wrapText="1"/>
    </xf>
    <xf numFmtId="4" fontId="0" fillId="0" borderId="0" xfId="0" applyNumberFormat="1" applyAlignment="1">
      <alignment horizontal="right"/>
    </xf>
    <xf numFmtId="49" fontId="0" fillId="0" borderId="0" xfId="0" applyFont="1" applyAlignment="1">
      <alignment vertical="top" wrapText="1"/>
    </xf>
    <xf numFmtId="49" fontId="75" fillId="0" borderId="0" xfId="0" applyFont="1" applyAlignment="1">
      <alignment horizontal="left" vertical="top" wrapText="1"/>
    </xf>
    <xf numFmtId="4" fontId="18" fillId="0" borderId="0" xfId="0" applyNumberFormat="1" applyFont="1" applyAlignment="1">
      <alignment horizontal="right"/>
    </xf>
    <xf numFmtId="0" fontId="23" fillId="0" borderId="0" xfId="47" applyFont="1" applyAlignment="1">
      <alignment vertical="top"/>
      <protection/>
    </xf>
    <xf numFmtId="0" fontId="24" fillId="0" borderId="0" xfId="47" applyFont="1" applyBorder="1" applyAlignment="1">
      <alignment vertical="top"/>
      <protection/>
    </xf>
    <xf numFmtId="0" fontId="24" fillId="0" borderId="0" xfId="47" applyFont="1" applyBorder="1" applyAlignment="1">
      <alignment horizontal="left" vertical="top" wrapText="1"/>
      <protection/>
    </xf>
    <xf numFmtId="0" fontId="24" fillId="0" borderId="0" xfId="47" applyFont="1" applyBorder="1" applyAlignment="1">
      <alignment vertical="top" wrapText="1"/>
      <protection/>
    </xf>
    <xf numFmtId="0" fontId="24" fillId="0" borderId="0" xfId="47" applyFont="1" applyBorder="1" applyAlignment="1">
      <alignment horizontal="right" vertical="top" wrapText="1"/>
      <protection/>
    </xf>
    <xf numFmtId="0" fontId="23" fillId="0" borderId="0" xfId="47" applyFont="1" applyAlignment="1">
      <alignment horizontal="right" vertical="top"/>
      <protection/>
    </xf>
    <xf numFmtId="0" fontId="25" fillId="0" borderId="0" xfId="47" applyFont="1" applyAlignment="1">
      <alignment vertical="top"/>
      <protection/>
    </xf>
    <xf numFmtId="0" fontId="26" fillId="0" borderId="0" xfId="47" applyFont="1" applyAlignment="1">
      <alignment vertical="top"/>
      <protection/>
    </xf>
    <xf numFmtId="0" fontId="24" fillId="0" borderId="0" xfId="47" applyFont="1" applyBorder="1" applyAlignment="1">
      <alignment horizontal="justify" vertical="top"/>
      <protection/>
    </xf>
    <xf numFmtId="0" fontId="24" fillId="0" borderId="0" xfId="47" applyFont="1" applyBorder="1" applyAlignment="1">
      <alignment horizontal="right" vertical="top"/>
      <protection/>
    </xf>
    <xf numFmtId="2" fontId="24" fillId="0" borderId="0" xfId="47" applyNumberFormat="1" applyFont="1" applyBorder="1" applyAlignment="1">
      <alignment horizontal="right" vertical="top"/>
      <protection/>
    </xf>
    <xf numFmtId="181" fontId="23" fillId="0" borderId="0" xfId="47" applyNumberFormat="1" applyFont="1" applyBorder="1" applyAlignment="1">
      <alignment horizontal="right" vertical="top"/>
      <protection/>
    </xf>
    <xf numFmtId="0" fontId="27" fillId="0" borderId="0" xfId="47" applyFont="1" applyAlignment="1">
      <alignment vertical="top"/>
      <protection/>
    </xf>
    <xf numFmtId="181" fontId="23" fillId="0" borderId="0" xfId="47" applyNumberFormat="1" applyFont="1" applyAlignment="1">
      <alignment horizontal="right" vertical="top"/>
      <protection/>
    </xf>
    <xf numFmtId="0" fontId="24" fillId="33" borderId="14" xfId="47" applyFont="1" applyFill="1" applyBorder="1" applyAlignment="1">
      <alignment vertical="top"/>
      <protection/>
    </xf>
    <xf numFmtId="0" fontId="24" fillId="33" borderId="14" xfId="47" applyFont="1" applyFill="1" applyBorder="1" applyAlignment="1">
      <alignment horizontal="justify" vertical="top"/>
      <protection/>
    </xf>
    <xf numFmtId="0" fontId="23" fillId="33" borderId="14" xfId="47" applyFont="1" applyFill="1" applyBorder="1" applyAlignment="1">
      <alignment vertical="top"/>
      <protection/>
    </xf>
    <xf numFmtId="0" fontId="23" fillId="33" borderId="14" xfId="47" applyFont="1" applyFill="1" applyBorder="1" applyAlignment="1">
      <alignment vertical="top" wrapText="1"/>
      <protection/>
    </xf>
    <xf numFmtId="2" fontId="23" fillId="33" borderId="14" xfId="47" applyNumberFormat="1" applyFont="1" applyFill="1" applyBorder="1" applyAlignment="1">
      <alignment horizontal="right" vertical="top"/>
      <protection/>
    </xf>
    <xf numFmtId="181" fontId="23" fillId="33" borderId="14" xfId="47" applyNumberFormat="1" applyFont="1" applyFill="1" applyBorder="1" applyAlignment="1">
      <alignment horizontal="right" vertical="top"/>
      <protection/>
    </xf>
    <xf numFmtId="181" fontId="24" fillId="33" borderId="14" xfId="47" applyNumberFormat="1" applyFont="1" applyFill="1" applyBorder="1" applyAlignment="1">
      <alignment horizontal="right" vertical="top"/>
      <protection/>
    </xf>
    <xf numFmtId="0" fontId="23" fillId="0" borderId="0" xfId="47" applyFont="1" applyBorder="1" applyAlignment="1">
      <alignment horizontal="justify" vertical="top"/>
      <protection/>
    </xf>
    <xf numFmtId="0" fontId="23" fillId="0" borderId="0" xfId="47" applyFont="1" applyBorder="1" applyAlignment="1">
      <alignment vertical="top"/>
      <protection/>
    </xf>
    <xf numFmtId="0" fontId="23" fillId="0" borderId="0" xfId="47" applyFont="1" applyBorder="1" applyAlignment="1">
      <alignment vertical="top" wrapText="1"/>
      <protection/>
    </xf>
    <xf numFmtId="2" fontId="23" fillId="0" borderId="0" xfId="47" applyNumberFormat="1" applyFont="1" applyBorder="1" applyAlignment="1">
      <alignment horizontal="right" vertical="top"/>
      <protection/>
    </xf>
    <xf numFmtId="2" fontId="23" fillId="0" borderId="0" xfId="47" applyNumberFormat="1" applyFont="1" applyAlignment="1">
      <alignment horizontal="right" vertical="top"/>
      <protection/>
    </xf>
    <xf numFmtId="0" fontId="28" fillId="0" borderId="0" xfId="47" applyFont="1" applyBorder="1" applyAlignment="1">
      <alignment vertical="top"/>
      <protection/>
    </xf>
    <xf numFmtId="0" fontId="28" fillId="0" borderId="25" xfId="47" applyFont="1" applyBorder="1" applyAlignment="1">
      <alignment vertical="top" wrapText="1"/>
      <protection/>
    </xf>
    <xf numFmtId="2" fontId="28" fillId="0" borderId="25" xfId="47" applyNumberFormat="1" applyFont="1" applyBorder="1" applyAlignment="1">
      <alignment horizontal="right" vertical="top" wrapText="1"/>
      <protection/>
    </xf>
    <xf numFmtId="0" fontId="28" fillId="0" borderId="25" xfId="47" applyFont="1" applyBorder="1" applyAlignment="1">
      <alignment horizontal="right" vertical="top" wrapText="1"/>
      <protection/>
    </xf>
    <xf numFmtId="0" fontId="23" fillId="0" borderId="0" xfId="47" applyNumberFormat="1" applyFont="1" applyBorder="1" applyAlignment="1">
      <alignment vertical="top" wrapText="1"/>
      <protection/>
    </xf>
    <xf numFmtId="0" fontId="23" fillId="0" borderId="0" xfId="47" applyFont="1" applyBorder="1" applyAlignment="1">
      <alignment horizontal="center" vertical="top"/>
      <protection/>
    </xf>
    <xf numFmtId="0" fontId="24" fillId="0" borderId="0" xfId="47" applyFont="1" applyBorder="1" applyAlignment="1">
      <alignment horizontal="center" vertical="top"/>
      <protection/>
    </xf>
    <xf numFmtId="49" fontId="29" fillId="0" borderId="0" xfId="47" applyNumberFormat="1" applyFont="1" applyFill="1" applyAlignment="1" applyProtection="1">
      <alignment/>
      <protection/>
    </xf>
    <xf numFmtId="0" fontId="29" fillId="0" borderId="0" xfId="47" applyFont="1" applyFill="1" applyAlignment="1" applyProtection="1">
      <alignment/>
      <protection/>
    </xf>
    <xf numFmtId="0" fontId="29" fillId="0" borderId="0" xfId="47" applyFont="1" applyFill="1" applyAlignment="1" applyProtection="1">
      <alignment vertical="top" wrapText="1"/>
      <protection/>
    </xf>
    <xf numFmtId="2" fontId="29" fillId="0" borderId="0" xfId="47" applyNumberFormat="1" applyFont="1" applyFill="1" applyAlignment="1" applyProtection="1">
      <alignment horizontal="right" vertical="top"/>
      <protection/>
    </xf>
    <xf numFmtId="4" fontId="29" fillId="0" borderId="0" xfId="47" applyNumberFormat="1" applyFont="1" applyFill="1" applyBorder="1" applyAlignment="1" applyProtection="1">
      <alignment horizontal="right" vertical="top"/>
      <protection/>
    </xf>
    <xf numFmtId="0" fontId="30" fillId="0" borderId="0" xfId="47" applyFont="1" applyFill="1" applyBorder="1" applyAlignment="1" applyProtection="1">
      <alignment horizontal="center" vertical="top"/>
      <protection/>
    </xf>
    <xf numFmtId="0" fontId="30" fillId="0" borderId="0" xfId="47" applyFont="1" applyFill="1" applyAlignment="1" applyProtection="1">
      <alignment horizontal="justify" vertical="top"/>
      <protection/>
    </xf>
    <xf numFmtId="0" fontId="30" fillId="0" borderId="0" xfId="47" applyFont="1" applyBorder="1" applyAlignment="1">
      <alignment vertical="top"/>
      <protection/>
    </xf>
    <xf numFmtId="49" fontId="30" fillId="0" borderId="0" xfId="48" applyNumberFormat="1" applyFont="1" applyFill="1" applyAlignment="1" applyProtection="1">
      <alignment vertical="top" wrapText="1"/>
      <protection/>
    </xf>
    <xf numFmtId="2" fontId="30" fillId="0" borderId="0" xfId="48" applyNumberFormat="1" applyFont="1" applyFill="1" applyAlignment="1" applyProtection="1">
      <alignment horizontal="right" vertical="top"/>
      <protection/>
    </xf>
    <xf numFmtId="4" fontId="30" fillId="0" borderId="0" xfId="47" applyNumberFormat="1" applyFont="1" applyFill="1" applyBorder="1" applyAlignment="1" applyProtection="1">
      <alignment horizontal="right" vertical="top"/>
      <protection/>
    </xf>
    <xf numFmtId="0" fontId="29" fillId="0" borderId="0" xfId="47" applyFont="1" applyFill="1" applyAlignment="1" applyProtection="1">
      <alignment horizontal="justify"/>
      <protection/>
    </xf>
    <xf numFmtId="188" fontId="29" fillId="0" borderId="0" xfId="47" applyNumberFormat="1" applyFont="1" applyFill="1" applyBorder="1" applyAlignment="1" applyProtection="1">
      <alignment horizontal="right" vertical="top"/>
      <protection/>
    </xf>
    <xf numFmtId="0" fontId="30" fillId="0" borderId="0" xfId="47" applyFont="1" applyFill="1" applyAlignment="1" applyProtection="1">
      <alignment horizontal="center" vertical="top"/>
      <protection/>
    </xf>
    <xf numFmtId="49" fontId="30" fillId="0" borderId="0" xfId="47" applyNumberFormat="1" applyFont="1" applyFill="1" applyAlignment="1" applyProtection="1">
      <alignment vertical="top" wrapText="1"/>
      <protection/>
    </xf>
    <xf numFmtId="2" fontId="30" fillId="0" borderId="0" xfId="47" applyNumberFormat="1" applyFont="1" applyFill="1" applyAlignment="1" applyProtection="1">
      <alignment horizontal="right" vertical="top"/>
      <protection/>
    </xf>
    <xf numFmtId="0" fontId="29" fillId="0" borderId="0" xfId="47" applyFont="1" applyFill="1" applyAlignment="1" applyProtection="1">
      <alignment horizontal="center" vertical="top"/>
      <protection/>
    </xf>
    <xf numFmtId="0" fontId="29" fillId="0" borderId="0" xfId="47" applyFont="1" applyFill="1" applyAlignment="1" applyProtection="1">
      <alignment horizontal="justify" vertical="top"/>
      <protection/>
    </xf>
    <xf numFmtId="49" fontId="29" fillId="0" borderId="0" xfId="47" applyNumberFormat="1" applyFont="1" applyFill="1" applyAlignment="1" applyProtection="1">
      <alignment vertical="top" wrapText="1"/>
      <protection/>
    </xf>
    <xf numFmtId="188" fontId="30" fillId="0" borderId="0" xfId="47" applyNumberFormat="1" applyFont="1" applyFill="1" applyBorder="1" applyAlignment="1" applyProtection="1">
      <alignment horizontal="right" vertical="top"/>
      <protection/>
    </xf>
    <xf numFmtId="0" fontId="30" fillId="0" borderId="0" xfId="47" applyFont="1" applyFill="1" applyAlignment="1" applyProtection="1">
      <alignment vertical="top" wrapText="1"/>
      <protection/>
    </xf>
    <xf numFmtId="49" fontId="30" fillId="0" borderId="0" xfId="47" applyNumberFormat="1" applyFont="1" applyFill="1" applyAlignment="1" applyProtection="1">
      <alignment horizontal="justify" vertical="top"/>
      <protection/>
    </xf>
    <xf numFmtId="0" fontId="23" fillId="0" borderId="0" xfId="47" applyFont="1" applyFill="1" applyBorder="1" applyAlignment="1">
      <alignment horizontal="justify" vertical="top"/>
      <protection/>
    </xf>
    <xf numFmtId="2" fontId="23" fillId="0" borderId="0" xfId="47" applyNumberFormat="1" applyFont="1" applyFill="1" applyBorder="1" applyAlignment="1">
      <alignment horizontal="right" vertical="top"/>
      <protection/>
    </xf>
    <xf numFmtId="0" fontId="23" fillId="0" borderId="0" xfId="47" applyFont="1" applyFill="1" applyBorder="1" applyAlignment="1">
      <alignment vertical="top"/>
      <protection/>
    </xf>
    <xf numFmtId="0" fontId="23" fillId="0" borderId="0" xfId="47" applyFont="1" applyAlignment="1">
      <alignment vertical="top" wrapText="1"/>
      <protection/>
    </xf>
    <xf numFmtId="49" fontId="31" fillId="0" borderId="0" xfId="47" applyNumberFormat="1" applyFont="1" applyFill="1" applyAlignment="1" applyProtection="1">
      <alignment horizontal="center"/>
      <protection/>
    </xf>
    <xf numFmtId="49" fontId="31" fillId="0" borderId="0" xfId="47" applyNumberFormat="1" applyFont="1" applyFill="1" applyAlignment="1" applyProtection="1">
      <alignment/>
      <protection/>
    </xf>
    <xf numFmtId="0" fontId="29" fillId="0" borderId="0" xfId="47" applyFont="1" applyFill="1" applyAlignment="1" applyProtection="1">
      <alignment horizontal="center"/>
      <protection/>
    </xf>
    <xf numFmtId="0" fontId="29" fillId="0" borderId="0" xfId="47" applyFont="1" applyFill="1" applyBorder="1" applyAlignment="1" applyProtection="1">
      <alignment vertical="top" wrapText="1"/>
      <protection/>
    </xf>
    <xf numFmtId="2" fontId="29" fillId="0" borderId="0" xfId="47" applyNumberFormat="1" applyFont="1" applyFill="1" applyBorder="1" applyAlignment="1" applyProtection="1">
      <alignment horizontal="right" vertical="top"/>
      <protection locked="0"/>
    </xf>
    <xf numFmtId="49" fontId="29" fillId="0" borderId="0" xfId="47" applyNumberFormat="1" applyFont="1" applyFill="1" applyAlignment="1" applyProtection="1">
      <alignment horizontal="center"/>
      <protection/>
    </xf>
    <xf numFmtId="2" fontId="29" fillId="0" borderId="0" xfId="47" applyNumberFormat="1" applyFont="1" applyFill="1" applyAlignment="1" applyProtection="1">
      <alignment horizontal="right" vertical="top"/>
      <protection locked="0"/>
    </xf>
    <xf numFmtId="0" fontId="24" fillId="0" borderId="0" xfId="47" applyFont="1" applyFill="1" applyAlignment="1" applyProtection="1">
      <alignment horizontal="justify"/>
      <protection/>
    </xf>
    <xf numFmtId="0" fontId="32" fillId="0" borderId="0" xfId="47" applyFont="1" applyFill="1" applyAlignment="1" applyProtection="1">
      <alignment horizontal="justify"/>
      <protection/>
    </xf>
    <xf numFmtId="0" fontId="33" fillId="0" borderId="0" xfId="47" applyFont="1" applyFill="1" applyAlignment="1" applyProtection="1">
      <alignment horizontal="justify" vertical="top"/>
      <protection/>
    </xf>
    <xf numFmtId="0" fontId="31" fillId="0" borderId="0" xfId="47" applyFont="1" applyFill="1" applyAlignment="1" applyProtection="1">
      <alignment horizontal="justify"/>
      <protection/>
    </xf>
    <xf numFmtId="49" fontId="33" fillId="0" borderId="0" xfId="47" applyNumberFormat="1" applyFont="1" applyFill="1" applyAlignment="1" applyProtection="1">
      <alignment horizontal="center"/>
      <protection/>
    </xf>
    <xf numFmtId="49" fontId="33" fillId="0" borderId="0" xfId="47" applyNumberFormat="1" applyFont="1" applyFill="1" applyAlignment="1" applyProtection="1">
      <alignment horizontal="justify"/>
      <protection/>
    </xf>
    <xf numFmtId="0" fontId="30" fillId="0" borderId="0" xfId="47" applyFont="1" applyFill="1" applyAlignment="1" applyProtection="1">
      <alignment horizontal="center"/>
      <protection/>
    </xf>
    <xf numFmtId="2" fontId="30" fillId="0" borderId="0" xfId="47" applyNumberFormat="1" applyFont="1" applyFill="1" applyAlignment="1" applyProtection="1">
      <alignment horizontal="right" vertical="top"/>
      <protection locked="0"/>
    </xf>
    <xf numFmtId="181" fontId="30" fillId="0" borderId="0" xfId="47" applyNumberFormat="1" applyFont="1" applyBorder="1" applyAlignment="1">
      <alignment horizontal="right" vertical="top"/>
      <protection/>
    </xf>
    <xf numFmtId="49" fontId="30" fillId="0" borderId="0" xfId="47" applyNumberFormat="1" applyFont="1" applyFill="1" applyAlignment="1" applyProtection="1">
      <alignment horizontal="justify"/>
      <protection/>
    </xf>
    <xf numFmtId="49" fontId="30" fillId="0" borderId="0" xfId="47" applyNumberFormat="1" applyFont="1" applyFill="1" applyAlignment="1" applyProtection="1">
      <alignment horizontal="left"/>
      <protection/>
    </xf>
    <xf numFmtId="181" fontId="30" fillId="0" borderId="0" xfId="47" applyNumberFormat="1" applyFont="1" applyFill="1" applyBorder="1" applyAlignment="1">
      <alignment horizontal="right" vertical="top"/>
      <protection/>
    </xf>
    <xf numFmtId="49" fontId="30" fillId="0" borderId="0" xfId="47" applyNumberFormat="1" applyFont="1" applyFill="1" applyAlignment="1" applyProtection="1">
      <alignment horizontal="center"/>
      <protection/>
    </xf>
    <xf numFmtId="0" fontId="30" fillId="0" borderId="0" xfId="47" applyFont="1" applyFill="1" applyAlignment="1" applyProtection="1">
      <alignment horizontal="justify"/>
      <protection/>
    </xf>
    <xf numFmtId="49" fontId="30" fillId="0" borderId="0" xfId="47" applyNumberFormat="1" applyFont="1" applyFill="1" applyAlignment="1" applyProtection="1">
      <alignment horizontal="center" vertical="top"/>
      <protection/>
    </xf>
    <xf numFmtId="0" fontId="31" fillId="0" borderId="0" xfId="47" applyFont="1" applyFill="1" applyBorder="1" applyAlignment="1" applyProtection="1">
      <alignment horizontal="center" vertical="top"/>
      <protection/>
    </xf>
    <xf numFmtId="0" fontId="34" fillId="0" borderId="0" xfId="47" applyFont="1" applyAlignment="1">
      <alignment/>
      <protection/>
    </xf>
    <xf numFmtId="4" fontId="34" fillId="0" borderId="0" xfId="47" applyNumberFormat="1" applyFont="1" applyAlignment="1">
      <alignment horizontal="right"/>
      <protection/>
    </xf>
    <xf numFmtId="49" fontId="30" fillId="0" borderId="0" xfId="47" applyNumberFormat="1" applyFont="1" applyFill="1" applyAlignment="1" applyProtection="1">
      <alignment horizontal="justify" vertical="top" wrapText="1"/>
      <protection/>
    </xf>
    <xf numFmtId="0" fontId="34" fillId="0" borderId="0" xfId="47" applyFont="1">
      <alignment/>
      <protection/>
    </xf>
    <xf numFmtId="0" fontId="30" fillId="0" borderId="0" xfId="47" applyFont="1" applyFill="1" applyAlignment="1" applyProtection="1">
      <alignment horizontal="center" vertical="justify"/>
      <protection/>
    </xf>
    <xf numFmtId="9" fontId="30" fillId="0" borderId="0" xfId="56" applyFont="1" applyFill="1" applyAlignment="1" applyProtection="1">
      <alignment horizontal="right" vertical="top"/>
      <protection/>
    </xf>
    <xf numFmtId="0" fontId="29" fillId="0" borderId="0" xfId="47" applyNumberFormat="1" applyFont="1" applyFill="1" applyBorder="1" applyAlignment="1" applyProtection="1">
      <alignment horizontal="center" vertical="top"/>
      <protection/>
    </xf>
    <xf numFmtId="0" fontId="29" fillId="0" borderId="0" xfId="47" applyFont="1" applyFill="1" applyBorder="1" applyAlignment="1" applyProtection="1">
      <alignment vertical="top"/>
      <protection/>
    </xf>
    <xf numFmtId="0" fontId="29" fillId="0" borderId="0" xfId="47" applyFont="1" applyFill="1" applyBorder="1" applyAlignment="1" applyProtection="1">
      <alignment horizontal="center"/>
      <protection/>
    </xf>
    <xf numFmtId="4" fontId="29" fillId="0" borderId="0" xfId="47" applyNumberFormat="1" applyFont="1" applyFill="1" applyBorder="1" applyAlignment="1" applyProtection="1">
      <alignment vertical="top" wrapText="1"/>
      <protection/>
    </xf>
    <xf numFmtId="181" fontId="26" fillId="0" borderId="0" xfId="47" applyNumberFormat="1" applyFont="1" applyAlignment="1">
      <alignment vertical="top"/>
      <protection/>
    </xf>
    <xf numFmtId="49" fontId="17" fillId="0" borderId="0" xfId="0" applyFont="1" applyAlignment="1">
      <alignment horizontal="left"/>
    </xf>
    <xf numFmtId="49" fontId="16" fillId="0" borderId="0" xfId="0" applyFont="1" applyBorder="1" applyAlignment="1">
      <alignment horizontal="center"/>
    </xf>
    <xf numFmtId="181" fontId="17" fillId="0" borderId="24" xfId="0" applyNumberFormat="1" applyFont="1" applyBorder="1" applyAlignment="1">
      <alignment/>
    </xf>
    <xf numFmtId="181" fontId="17" fillId="0" borderId="0" xfId="0" applyNumberFormat="1" applyFont="1" applyBorder="1" applyAlignment="1">
      <alignment/>
    </xf>
    <xf numFmtId="49" fontId="14" fillId="0" borderId="0" xfId="0" applyFont="1" applyAlignment="1">
      <alignment horizontal="right"/>
    </xf>
    <xf numFmtId="49" fontId="14" fillId="0" borderId="25" xfId="0" applyFont="1" applyBorder="1" applyAlignment="1">
      <alignment horizontal="right"/>
    </xf>
    <xf numFmtId="0" fontId="16" fillId="0" borderId="0" xfId="0" applyNumberFormat="1" applyFont="1" applyAlignment="1">
      <alignment horizontal="center" vertical="center" wrapText="1"/>
    </xf>
    <xf numFmtId="49" fontId="16" fillId="0" borderId="17" xfId="0" applyFont="1" applyBorder="1" applyAlignment="1">
      <alignment horizontal="center"/>
    </xf>
    <xf numFmtId="49" fontId="14" fillId="0" borderId="14" xfId="0" applyFont="1" applyBorder="1" applyAlignment="1">
      <alignment horizontal="center"/>
    </xf>
    <xf numFmtId="49" fontId="14" fillId="0" borderId="20" xfId="0" applyFont="1" applyBorder="1" applyAlignment="1">
      <alignment horizontal="center"/>
    </xf>
    <xf numFmtId="0" fontId="12" fillId="0" borderId="0" xfId="0" applyNumberFormat="1" applyFont="1" applyAlignment="1">
      <alignment horizontal="center" wrapText="1"/>
    </xf>
    <xf numFmtId="49" fontId="13" fillId="0" borderId="0" xfId="0" applyFont="1" applyAlignment="1">
      <alignment horizontal="center" wrapText="1"/>
    </xf>
    <xf numFmtId="1" fontId="11" fillId="0" borderId="26" xfId="0" applyNumberFormat="1" applyFont="1" applyBorder="1" applyAlignment="1">
      <alignment horizontal="center" vertical="top"/>
    </xf>
    <xf numFmtId="49" fontId="14" fillId="0" borderId="27" xfId="0" applyFont="1" applyBorder="1" applyAlignment="1">
      <alignment horizontal="center"/>
    </xf>
    <xf numFmtId="49" fontId="14" fillId="0" borderId="28" xfId="0" applyFont="1" applyBorder="1" applyAlignment="1">
      <alignment horizontal="center"/>
    </xf>
    <xf numFmtId="49" fontId="5" fillId="0" borderId="14" xfId="0" applyFont="1" applyBorder="1" applyAlignment="1">
      <alignment horizontal="center"/>
    </xf>
    <xf numFmtId="49" fontId="5" fillId="0" borderId="28" xfId="0" applyFont="1" applyBorder="1" applyAlignment="1">
      <alignment horizontal="center"/>
    </xf>
    <xf numFmtId="49" fontId="5" fillId="0" borderId="20" xfId="0" applyFont="1" applyBorder="1" applyAlignment="1">
      <alignment horizontal="center"/>
    </xf>
    <xf numFmtId="0" fontId="15" fillId="0" borderId="0" xfId="0" applyNumberFormat="1" applyFont="1" applyAlignment="1">
      <alignment horizontal="center" wrapText="1"/>
    </xf>
    <xf numFmtId="49" fontId="9" fillId="0" borderId="0" xfId="0" applyFont="1" applyAlignment="1">
      <alignment horizontal="center" wrapText="1"/>
    </xf>
    <xf numFmtId="1" fontId="5" fillId="0" borderId="26" xfId="0" applyNumberFormat="1" applyFont="1" applyBorder="1" applyAlignment="1">
      <alignment horizontal="center" vertical="top"/>
    </xf>
    <xf numFmtId="49" fontId="5" fillId="0" borderId="27" xfId="0" applyFont="1" applyBorder="1" applyAlignment="1">
      <alignment horizontal="center"/>
    </xf>
  </cellXfs>
  <cellStyles count="6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2 2" xfId="42"/>
    <cellStyle name="Navadno 3" xfId="43"/>
    <cellStyle name="Navadno 4" xfId="44"/>
    <cellStyle name="Navadno 5" xfId="45"/>
    <cellStyle name="Navadno 6" xfId="46"/>
    <cellStyle name="Navadno 7" xfId="47"/>
    <cellStyle name="Navadno_Gradbena dela" xfId="48"/>
    <cellStyle name="Nevtralno" xfId="49"/>
    <cellStyle name="Normal 2" xfId="50"/>
    <cellStyle name="Normal 3" xfId="51"/>
    <cellStyle name="Normal 5" xfId="52"/>
    <cellStyle name="Normal 6" xfId="53"/>
    <cellStyle name="Normal_Sheet1" xfId="54"/>
    <cellStyle name="Followed Hyperlink" xfId="55"/>
    <cellStyle name="Percent" xfId="56"/>
    <cellStyle name="Opomba" xfId="57"/>
    <cellStyle name="Opozorilo" xfId="58"/>
    <cellStyle name="Pojasnjevalno besedilo" xfId="59"/>
    <cellStyle name="Poudarek1" xfId="60"/>
    <cellStyle name="Poudarek2" xfId="61"/>
    <cellStyle name="Poudarek3" xfId="62"/>
    <cellStyle name="Poudarek4" xfId="63"/>
    <cellStyle name="Poudarek5" xfId="64"/>
    <cellStyle name="Poudarek6" xfId="65"/>
    <cellStyle name="Povezana celica" xfId="66"/>
    <cellStyle name="Preveri celico" xfId="67"/>
    <cellStyle name="Računanje" xfId="68"/>
    <cellStyle name="Slabo" xfId="69"/>
    <cellStyle name="Currency" xfId="70"/>
    <cellStyle name="Currency [0]" xfId="71"/>
    <cellStyle name="Valuta 2" xfId="72"/>
    <cellStyle name="Comma" xfId="73"/>
    <cellStyle name="Comma [0]" xfId="74"/>
    <cellStyle name="Vejica 2" xfId="75"/>
    <cellStyle name="Vnos" xfId="76"/>
    <cellStyle name="Vsota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64</xdr:row>
      <xdr:rowOff>0</xdr:rowOff>
    </xdr:from>
    <xdr:ext cx="13335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4350" y="22031325"/>
          <a:ext cx="1333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1906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14350" y="22031325"/>
          <a:ext cx="11906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3335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514350" y="22031325"/>
          <a:ext cx="1333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3335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514350" y="23174325"/>
          <a:ext cx="1333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906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514350" y="23174325"/>
          <a:ext cx="11906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333500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514350" y="23174325"/>
          <a:ext cx="1333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906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514350" y="23174325"/>
          <a:ext cx="11906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333500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514350" y="23174325"/>
          <a:ext cx="1333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906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514350" y="23174325"/>
          <a:ext cx="11906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333500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514350" y="23174325"/>
          <a:ext cx="1333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90625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514350" y="23174325"/>
          <a:ext cx="11906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190625" cy="152400"/>
    <xdr:sp fLocksText="0">
      <xdr:nvSpPr>
        <xdr:cNvPr id="12" name="Text Box 2"/>
        <xdr:cNvSpPr txBox="1">
          <a:spLocks noChangeArrowheads="1"/>
        </xdr:cNvSpPr>
      </xdr:nvSpPr>
      <xdr:spPr>
        <a:xfrm>
          <a:off x="514350" y="24126825"/>
          <a:ext cx="11906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333500" cy="152400"/>
    <xdr:sp fLocksText="0">
      <xdr:nvSpPr>
        <xdr:cNvPr id="13" name="Text Box 1"/>
        <xdr:cNvSpPr txBox="1">
          <a:spLocks noChangeArrowheads="1"/>
        </xdr:cNvSpPr>
      </xdr:nvSpPr>
      <xdr:spPr>
        <a:xfrm>
          <a:off x="514350" y="24126825"/>
          <a:ext cx="1333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90625" cy="200025"/>
    <xdr:sp fLocksText="0">
      <xdr:nvSpPr>
        <xdr:cNvPr id="14" name="Text Box 2"/>
        <xdr:cNvSpPr txBox="1">
          <a:spLocks noChangeArrowheads="1"/>
        </xdr:cNvSpPr>
      </xdr:nvSpPr>
      <xdr:spPr>
        <a:xfrm>
          <a:off x="514350" y="23174325"/>
          <a:ext cx="11906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333500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514350" y="23174325"/>
          <a:ext cx="1333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22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53.625" style="0" customWidth="1"/>
    <col min="2" max="2" width="16.375" style="0" customWidth="1"/>
    <col min="3" max="3" width="18.375" style="0" customWidth="1"/>
    <col min="4" max="4" width="10.875" style="0" customWidth="1"/>
    <col min="5" max="5" width="10.25390625" style="0" customWidth="1"/>
    <col min="6" max="6" width="10.75390625" style="0" bestFit="1" customWidth="1"/>
  </cols>
  <sheetData>
    <row r="1" spans="1:2" ht="66" customHeight="1">
      <c r="A1" s="213" t="s">
        <v>60</v>
      </c>
      <c r="B1" s="213"/>
    </row>
    <row r="2" spans="1:2" ht="18.75">
      <c r="A2" s="71"/>
      <c r="B2" s="71"/>
    </row>
    <row r="3" spans="1:2" ht="18.75">
      <c r="A3" s="71"/>
      <c r="B3" s="71"/>
    </row>
    <row r="4" spans="1:2" ht="19.5" thickBot="1">
      <c r="A4" s="214" t="s">
        <v>18</v>
      </c>
      <c r="B4" s="214"/>
    </row>
    <row r="5" spans="1:2" ht="19.5" thickTop="1">
      <c r="A5" s="207" t="s">
        <v>276</v>
      </c>
      <c r="B5" s="208"/>
    </row>
    <row r="6" spans="1:2" ht="15.75">
      <c r="A6" s="211" t="s">
        <v>61</v>
      </c>
      <c r="B6" s="73">
        <f>'cesta A'!F11</f>
        <v>0</v>
      </c>
    </row>
    <row r="7" spans="1:2" ht="15.75">
      <c r="A7" s="211" t="s">
        <v>116</v>
      </c>
      <c r="B7" s="73">
        <f>'cesta B'!F10</f>
        <v>0</v>
      </c>
    </row>
    <row r="8" spans="1:2" ht="15.75">
      <c r="A8" s="211" t="s">
        <v>204</v>
      </c>
      <c r="B8" s="73">
        <f>MLa2!F9</f>
        <v>0</v>
      </c>
    </row>
    <row r="9" spans="1:2" ht="15.75">
      <c r="A9" s="211" t="s">
        <v>205</v>
      </c>
      <c r="B9" s="73">
        <f>MLa3!F9</f>
        <v>0</v>
      </c>
    </row>
    <row r="10" spans="1:2" ht="15.75">
      <c r="A10" s="211" t="s">
        <v>270</v>
      </c>
      <c r="B10" s="73">
        <f>+JR!H13</f>
        <v>0</v>
      </c>
    </row>
    <row r="11" spans="1:2" ht="15.75">
      <c r="A11" s="212" t="s">
        <v>37</v>
      </c>
      <c r="B11" s="78">
        <f>SUM(B6:B10)*0.1</f>
        <v>0</v>
      </c>
    </row>
    <row r="12" spans="1:2" ht="15.75">
      <c r="A12" s="74" t="s">
        <v>279</v>
      </c>
      <c r="B12" s="210">
        <f>SUM(B6:B11)</f>
        <v>0</v>
      </c>
    </row>
    <row r="13" spans="1:2" ht="15.75">
      <c r="A13" s="72" t="s">
        <v>35</v>
      </c>
      <c r="B13" s="73">
        <f>B12*0.22</f>
        <v>0</v>
      </c>
    </row>
    <row r="14" spans="1:2" ht="15.75">
      <c r="A14" s="77" t="s">
        <v>27</v>
      </c>
      <c r="B14" s="78">
        <f>B13+B12</f>
        <v>0</v>
      </c>
    </row>
    <row r="15" spans="1:2" ht="15.75">
      <c r="A15" s="207" t="s">
        <v>277</v>
      </c>
      <c r="B15" s="73"/>
    </row>
    <row r="16" spans="1:2" ht="15.75">
      <c r="A16" s="211" t="s">
        <v>206</v>
      </c>
      <c r="B16" s="73">
        <f>FLa3!F9</f>
        <v>0</v>
      </c>
    </row>
    <row r="17" spans="1:2" ht="15.75">
      <c r="A17" s="211" t="s">
        <v>161</v>
      </c>
      <c r="B17" s="73">
        <f>'V1'!F9</f>
        <v>0</v>
      </c>
    </row>
    <row r="18" spans="1:2" ht="15.75">
      <c r="A18" s="74" t="s">
        <v>37</v>
      </c>
      <c r="B18" s="75">
        <f>SUM(B16:B17)*0.1</f>
        <v>0</v>
      </c>
    </row>
    <row r="19" spans="1:2" ht="15.75">
      <c r="A19" s="76" t="s">
        <v>278</v>
      </c>
      <c r="B19" s="209">
        <f>SUM(B16:B18)</f>
        <v>0</v>
      </c>
    </row>
    <row r="20" spans="1:2" ht="15.75">
      <c r="A20" s="72"/>
      <c r="B20" s="73"/>
    </row>
    <row r="21" spans="1:2" ht="15.75">
      <c r="A21" s="72"/>
      <c r="B21" s="73"/>
    </row>
    <row r="22" spans="1:3" ht="15.75">
      <c r="A22" s="74"/>
      <c r="B22" s="75"/>
      <c r="C22" s="79"/>
    </row>
  </sheetData>
  <sheetProtection/>
  <mergeCells count="2">
    <mergeCell ref="A1:B1"/>
    <mergeCell ref="A4:B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&amp;C&amp;8stran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85"/>
  <sheetViews>
    <sheetView view="pageBreakPreview" zoomScaleSheetLayoutView="100" workbookViewId="0" topLeftCell="A157">
      <selection activeCell="C176" sqref="C176"/>
    </sheetView>
  </sheetViews>
  <sheetFormatPr defaultColWidth="9.00390625" defaultRowHeight="12.75"/>
  <cols>
    <col min="1" max="1" width="6.75390625" style="10" customWidth="1"/>
    <col min="2" max="2" width="42.75390625" style="12" customWidth="1"/>
    <col min="3" max="3" width="8.125" style="8" customWidth="1"/>
    <col min="4" max="4" width="9.125" style="9" customWidth="1"/>
    <col min="5" max="5" width="9.375" style="9" customWidth="1"/>
    <col min="6" max="6" width="13.875" style="9" customWidth="1"/>
    <col min="7" max="7" width="14.75390625" style="2" customWidth="1"/>
    <col min="8" max="9" width="11.75390625" style="0" bestFit="1" customWidth="1"/>
  </cols>
  <sheetData>
    <row r="1" spans="1:6" ht="17.25" customHeight="1">
      <c r="A1" s="217" t="str">
        <f>'skupna rekapitulacija'!A1:B1</f>
        <v>PRENOVA LAVRIČEVE ULICE V AJDOVŠČINI</v>
      </c>
      <c r="B1" s="217"/>
      <c r="C1" s="217"/>
      <c r="D1" s="217"/>
      <c r="E1" s="217"/>
      <c r="F1" s="217"/>
    </row>
    <row r="2" spans="1:6" ht="17.25" customHeight="1">
      <c r="A2" s="218" t="s">
        <v>61</v>
      </c>
      <c r="B2" s="218"/>
      <c r="C2" s="218"/>
      <c r="D2" s="218"/>
      <c r="E2" s="218"/>
      <c r="F2" s="218"/>
    </row>
    <row r="3" spans="1:6" ht="17.25" customHeight="1">
      <c r="A3" s="218" t="s">
        <v>18</v>
      </c>
      <c r="B3" s="218"/>
      <c r="C3" s="218"/>
      <c r="D3" s="218"/>
      <c r="E3" s="218"/>
      <c r="F3" s="218"/>
    </row>
    <row r="4" spans="1:6" ht="13.5" thickBot="1">
      <c r="A4" s="219"/>
      <c r="B4" s="219"/>
      <c r="C4" s="219"/>
      <c r="D4" s="219"/>
      <c r="E4" s="219"/>
      <c r="F4" s="219"/>
    </row>
    <row r="5" spans="1:6" ht="15.75">
      <c r="A5" s="34" t="s">
        <v>0</v>
      </c>
      <c r="B5" s="35" t="s">
        <v>1</v>
      </c>
      <c r="C5" s="220"/>
      <c r="D5" s="220"/>
      <c r="E5" s="220"/>
      <c r="F5" s="36">
        <f>F32</f>
        <v>0</v>
      </c>
    </row>
    <row r="6" spans="1:6" ht="15.75">
      <c r="A6" s="37" t="s">
        <v>2</v>
      </c>
      <c r="B6" s="38" t="s">
        <v>28</v>
      </c>
      <c r="C6" s="215"/>
      <c r="D6" s="215"/>
      <c r="E6" s="215"/>
      <c r="F6" s="39">
        <f>F50</f>
        <v>0</v>
      </c>
    </row>
    <row r="7" spans="1:6" ht="15.75">
      <c r="A7" s="37" t="s">
        <v>4</v>
      </c>
      <c r="B7" s="38" t="s">
        <v>11</v>
      </c>
      <c r="C7" s="105"/>
      <c r="D7" s="105"/>
      <c r="E7" s="105"/>
      <c r="F7" s="39">
        <f>F96</f>
        <v>0</v>
      </c>
    </row>
    <row r="8" spans="1:6" ht="15.75">
      <c r="A8" s="37" t="s">
        <v>6</v>
      </c>
      <c r="B8" s="38" t="s">
        <v>84</v>
      </c>
      <c r="C8" s="105"/>
      <c r="D8" s="105"/>
      <c r="E8" s="105"/>
      <c r="F8" s="39">
        <f>F108</f>
        <v>0</v>
      </c>
    </row>
    <row r="9" spans="1:6" ht="31.5">
      <c r="A9" s="37" t="s">
        <v>16</v>
      </c>
      <c r="B9" s="38" t="s">
        <v>89</v>
      </c>
      <c r="C9" s="105"/>
      <c r="D9" s="105"/>
      <c r="E9" s="105"/>
      <c r="F9" s="39">
        <f>F136</f>
        <v>0</v>
      </c>
    </row>
    <row r="10" spans="1:6" ht="16.5" thickBot="1">
      <c r="A10" s="37" t="s">
        <v>41</v>
      </c>
      <c r="B10" s="38" t="s">
        <v>7</v>
      </c>
      <c r="C10" s="215"/>
      <c r="D10" s="215"/>
      <c r="E10" s="215"/>
      <c r="F10" s="39">
        <f>F166</f>
        <v>0</v>
      </c>
    </row>
    <row r="11" spans="1:6" ht="17.25" thickBot="1" thickTop="1">
      <c r="A11" s="43"/>
      <c r="B11" s="44" t="s">
        <v>22</v>
      </c>
      <c r="C11" s="216"/>
      <c r="D11" s="216"/>
      <c r="E11" s="216"/>
      <c r="F11" s="45">
        <f>SUM(F5:F10)</f>
        <v>0</v>
      </c>
    </row>
    <row r="12" spans="1:6" ht="15">
      <c r="A12" s="80" t="s">
        <v>0</v>
      </c>
      <c r="B12" s="81" t="s">
        <v>8</v>
      </c>
      <c r="C12" s="82"/>
      <c r="D12" s="83"/>
      <c r="E12" s="83"/>
      <c r="F12" s="83"/>
    </row>
    <row r="13" spans="1:6" ht="15">
      <c r="A13" s="80"/>
      <c r="B13" s="81"/>
      <c r="C13" s="82"/>
      <c r="D13" s="83"/>
      <c r="E13" s="83"/>
      <c r="F13" s="83"/>
    </row>
    <row r="14" spans="1:6" ht="15">
      <c r="A14" s="84" t="s">
        <v>0</v>
      </c>
      <c r="B14" s="85" t="s">
        <v>38</v>
      </c>
      <c r="C14" s="86" t="s">
        <v>9</v>
      </c>
      <c r="D14" s="87">
        <v>104.08</v>
      </c>
      <c r="E14" s="87"/>
      <c r="F14" s="87">
        <f>+E14*$D14</f>
        <v>0</v>
      </c>
    </row>
    <row r="15" spans="1:6" ht="15">
      <c r="A15" s="84"/>
      <c r="B15" s="85"/>
      <c r="C15" s="86"/>
      <c r="D15" s="87"/>
      <c r="E15" s="87"/>
      <c r="F15" s="87"/>
    </row>
    <row r="16" spans="1:6" ht="15">
      <c r="A16" s="84" t="s">
        <v>2</v>
      </c>
      <c r="B16" s="85" t="s">
        <v>114</v>
      </c>
      <c r="C16" s="86" t="s">
        <v>10</v>
      </c>
      <c r="D16" s="87">
        <v>6</v>
      </c>
      <c r="E16" s="87"/>
      <c r="F16" s="87">
        <f>+E16*$D16</f>
        <v>0</v>
      </c>
    </row>
    <row r="17" spans="1:6" ht="15">
      <c r="A17" s="84"/>
      <c r="B17" s="85"/>
      <c r="C17" s="86"/>
      <c r="D17" s="87"/>
      <c r="E17" s="87"/>
      <c r="F17" s="87"/>
    </row>
    <row r="18" spans="1:6" ht="30">
      <c r="A18" s="84" t="s">
        <v>4</v>
      </c>
      <c r="B18" s="85" t="s">
        <v>39</v>
      </c>
      <c r="C18" s="86" t="s">
        <v>10</v>
      </c>
      <c r="D18" s="87">
        <v>5</v>
      </c>
      <c r="E18" s="87"/>
      <c r="F18" s="87">
        <f>+E18*$D18</f>
        <v>0</v>
      </c>
    </row>
    <row r="19" spans="1:6" ht="15">
      <c r="A19" s="84"/>
      <c r="B19" s="85"/>
      <c r="C19" s="86"/>
      <c r="D19" s="87"/>
      <c r="E19" s="87"/>
      <c r="F19" s="87"/>
    </row>
    <row r="20" spans="1:6" ht="30">
      <c r="A20" s="84" t="s">
        <v>6</v>
      </c>
      <c r="B20" s="85" t="s">
        <v>115</v>
      </c>
      <c r="C20" s="86" t="s">
        <v>10</v>
      </c>
      <c r="D20" s="87">
        <v>1</v>
      </c>
      <c r="E20" s="87"/>
      <c r="F20" s="87">
        <f>+E20*$D20</f>
        <v>0</v>
      </c>
    </row>
    <row r="21" spans="1:6" ht="15">
      <c r="A21" s="84"/>
      <c r="B21" s="85"/>
      <c r="C21" s="86"/>
      <c r="D21" s="87"/>
      <c r="E21" s="87"/>
      <c r="F21" s="87"/>
    </row>
    <row r="22" spans="1:6" ht="165" customHeight="1">
      <c r="A22" s="84" t="s">
        <v>16</v>
      </c>
      <c r="B22" s="24" t="s">
        <v>207</v>
      </c>
      <c r="C22" s="86" t="s">
        <v>25</v>
      </c>
      <c r="D22" s="87">
        <v>1</v>
      </c>
      <c r="E22" s="87"/>
      <c r="F22" s="87">
        <f>+E22*$D22</f>
        <v>0</v>
      </c>
    </row>
    <row r="23" spans="1:6" ht="15">
      <c r="A23" s="84"/>
      <c r="B23" s="24"/>
      <c r="C23" s="86"/>
      <c r="D23" s="87"/>
      <c r="E23" s="87"/>
      <c r="F23" s="87"/>
    </row>
    <row r="24" spans="1:6" ht="45">
      <c r="A24" s="84" t="s">
        <v>41</v>
      </c>
      <c r="B24" s="24" t="s">
        <v>62</v>
      </c>
      <c r="C24" s="86" t="s">
        <v>25</v>
      </c>
      <c r="D24" s="87">
        <v>1</v>
      </c>
      <c r="E24" s="87"/>
      <c r="F24" s="87">
        <f>+E24*$D24</f>
        <v>0</v>
      </c>
    </row>
    <row r="25" spans="1:6" ht="15">
      <c r="A25" s="84"/>
      <c r="B25" s="24"/>
      <c r="C25" s="86"/>
      <c r="D25" s="87"/>
      <c r="E25" s="87"/>
      <c r="F25" s="87"/>
    </row>
    <row r="26" spans="1:6" ht="60">
      <c r="A26" s="84" t="s">
        <v>42</v>
      </c>
      <c r="B26" s="24" t="s">
        <v>63</v>
      </c>
      <c r="C26" s="86" t="s">
        <v>25</v>
      </c>
      <c r="D26" s="87">
        <v>1</v>
      </c>
      <c r="E26" s="87"/>
      <c r="F26" s="87">
        <f>+E26*$D26</f>
        <v>0</v>
      </c>
    </row>
    <row r="27" spans="1:6" ht="15">
      <c r="A27" s="84"/>
      <c r="B27" s="24"/>
      <c r="C27" s="86"/>
      <c r="D27" s="87"/>
      <c r="E27" s="87"/>
      <c r="F27" s="87"/>
    </row>
    <row r="28" spans="1:6" ht="15">
      <c r="A28" s="84" t="s">
        <v>43</v>
      </c>
      <c r="B28" s="24" t="s">
        <v>208</v>
      </c>
      <c r="C28" s="86" t="s">
        <v>25</v>
      </c>
      <c r="D28" s="87">
        <v>1</v>
      </c>
      <c r="E28" s="87"/>
      <c r="F28" s="87">
        <f>+E28*$D28</f>
        <v>0</v>
      </c>
    </row>
    <row r="29" spans="1:6" ht="15">
      <c r="A29" s="84"/>
      <c r="B29" s="24"/>
      <c r="C29" s="86"/>
      <c r="D29" s="87"/>
      <c r="E29" s="87"/>
      <c r="F29" s="87"/>
    </row>
    <row r="30" spans="1:6" ht="30">
      <c r="A30" s="84" t="s">
        <v>44</v>
      </c>
      <c r="B30" s="24" t="s">
        <v>73</v>
      </c>
      <c r="C30" s="86" t="s">
        <v>25</v>
      </c>
      <c r="D30" s="87">
        <v>1</v>
      </c>
      <c r="E30" s="87"/>
      <c r="F30" s="87">
        <f>+E30*$D30</f>
        <v>0</v>
      </c>
    </row>
    <row r="31" spans="1:6" ht="15">
      <c r="A31" s="84"/>
      <c r="B31" s="22"/>
      <c r="C31" s="86"/>
      <c r="D31" s="87"/>
      <c r="E31" s="87"/>
      <c r="F31" s="87"/>
    </row>
    <row r="32" spans="1:6" ht="15">
      <c r="A32" s="84"/>
      <c r="B32" s="88" t="s">
        <v>40</v>
      </c>
      <c r="C32" s="89"/>
      <c r="D32" s="90"/>
      <c r="E32" s="90"/>
      <c r="F32" s="91">
        <f>SUM(F14:F31)</f>
        <v>0</v>
      </c>
    </row>
    <row r="33" spans="1:6" ht="15">
      <c r="A33" s="84"/>
      <c r="B33" s="81"/>
      <c r="C33" s="82"/>
      <c r="D33" s="83"/>
      <c r="E33" s="83"/>
      <c r="F33" s="92"/>
    </row>
    <row r="34" spans="1:6" ht="15">
      <c r="A34" s="80" t="s">
        <v>2</v>
      </c>
      <c r="B34" s="81" t="s">
        <v>28</v>
      </c>
      <c r="C34" s="82"/>
      <c r="D34" s="83"/>
      <c r="E34" s="83"/>
      <c r="F34" s="83"/>
    </row>
    <row r="35" spans="1:6" ht="15">
      <c r="A35" s="80"/>
      <c r="B35" s="81"/>
      <c r="C35" s="82"/>
      <c r="D35" s="83"/>
      <c r="E35" s="83"/>
      <c r="F35" s="83"/>
    </row>
    <row r="36" spans="1:6" ht="30">
      <c r="A36" s="84" t="s">
        <v>0</v>
      </c>
      <c r="B36" s="95" t="s">
        <v>29</v>
      </c>
      <c r="C36" s="82" t="s">
        <v>9</v>
      </c>
      <c r="D36" s="83">
        <v>8</v>
      </c>
      <c r="E36" s="83"/>
      <c r="F36" s="83">
        <f aca="true" t="shared" si="0" ref="F36:F48">+E36*$D36</f>
        <v>0</v>
      </c>
    </row>
    <row r="37" spans="1:6" ht="15">
      <c r="A37" s="84"/>
      <c r="B37" s="93"/>
      <c r="C37" s="82"/>
      <c r="D37" s="83"/>
      <c r="E37" s="83"/>
      <c r="F37" s="83"/>
    </row>
    <row r="38" spans="1:6" ht="90">
      <c r="A38" s="84" t="s">
        <v>2</v>
      </c>
      <c r="B38" s="22" t="s">
        <v>32</v>
      </c>
      <c r="C38" s="86" t="s">
        <v>34</v>
      </c>
      <c r="D38" s="87">
        <v>32</v>
      </c>
      <c r="E38" s="100"/>
      <c r="F38" s="87">
        <f t="shared" si="0"/>
        <v>0</v>
      </c>
    </row>
    <row r="39" spans="1:6" ht="15">
      <c r="A39" s="84"/>
      <c r="B39" s="22"/>
      <c r="C39" s="86"/>
      <c r="D39" s="87"/>
      <c r="E39" s="100"/>
      <c r="F39" s="87"/>
    </row>
    <row r="40" spans="1:6" ht="45">
      <c r="A40" s="84" t="s">
        <v>4</v>
      </c>
      <c r="B40" s="22" t="s">
        <v>64</v>
      </c>
      <c r="C40" s="86" t="s">
        <v>34</v>
      </c>
      <c r="D40" s="87">
        <v>2.5</v>
      </c>
      <c r="E40" s="100"/>
      <c r="F40" s="87">
        <f t="shared" si="0"/>
        <v>0</v>
      </c>
    </row>
    <row r="41" spans="1:6" ht="15">
      <c r="A41" s="84"/>
      <c r="B41" s="22"/>
      <c r="C41" s="86"/>
      <c r="D41" s="87"/>
      <c r="E41" s="100"/>
      <c r="F41" s="87"/>
    </row>
    <row r="42" spans="1:6" ht="75">
      <c r="A42" s="84" t="s">
        <v>6</v>
      </c>
      <c r="B42" s="22" t="s">
        <v>105</v>
      </c>
      <c r="C42" s="86" t="s">
        <v>68</v>
      </c>
      <c r="D42" s="87">
        <v>7.5</v>
      </c>
      <c r="E42" s="100"/>
      <c r="F42" s="87">
        <f t="shared" si="0"/>
        <v>0</v>
      </c>
    </row>
    <row r="43" spans="1:6" ht="15">
      <c r="A43" s="84"/>
      <c r="B43" s="22"/>
      <c r="C43" s="86"/>
      <c r="D43" s="87"/>
      <c r="E43" s="100"/>
      <c r="F43" s="87"/>
    </row>
    <row r="44" spans="1:6" ht="76.5" customHeight="1">
      <c r="A44" s="84" t="s">
        <v>16</v>
      </c>
      <c r="B44" s="22" t="s">
        <v>213</v>
      </c>
      <c r="C44" s="86" t="s">
        <v>10</v>
      </c>
      <c r="D44" s="87">
        <v>1</v>
      </c>
      <c r="E44" s="100"/>
      <c r="F44" s="87">
        <f t="shared" si="0"/>
        <v>0</v>
      </c>
    </row>
    <row r="45" spans="1:6" ht="15">
      <c r="A45" s="84"/>
      <c r="B45" s="22"/>
      <c r="C45" s="86"/>
      <c r="D45" s="87"/>
      <c r="E45" s="100"/>
      <c r="F45" s="87"/>
    </row>
    <row r="46" spans="1:6" ht="45">
      <c r="A46" s="84" t="s">
        <v>41</v>
      </c>
      <c r="B46" s="22" t="s">
        <v>74</v>
      </c>
      <c r="C46" s="86" t="s">
        <v>9</v>
      </c>
      <c r="D46" s="87">
        <v>54</v>
      </c>
      <c r="E46" s="100"/>
      <c r="F46" s="87">
        <f t="shared" si="0"/>
        <v>0</v>
      </c>
    </row>
    <row r="47" spans="1:6" ht="15">
      <c r="A47" s="84"/>
      <c r="B47" s="22"/>
      <c r="C47" s="86"/>
      <c r="D47" s="87"/>
      <c r="E47" s="100"/>
      <c r="F47" s="87"/>
    </row>
    <row r="48" spans="1:6" ht="90">
      <c r="A48" s="84" t="s">
        <v>42</v>
      </c>
      <c r="B48" s="22" t="s">
        <v>75</v>
      </c>
      <c r="C48" s="86" t="s">
        <v>68</v>
      </c>
      <c r="D48" s="87">
        <v>5.5</v>
      </c>
      <c r="E48" s="100"/>
      <c r="F48" s="87">
        <f t="shared" si="0"/>
        <v>0</v>
      </c>
    </row>
    <row r="49" spans="1:6" ht="15">
      <c r="A49" s="84"/>
      <c r="B49" s="22"/>
      <c r="C49" s="86"/>
      <c r="D49" s="87"/>
      <c r="E49" s="100"/>
      <c r="F49" s="87"/>
    </row>
    <row r="50" spans="1:6" ht="15">
      <c r="A50" s="84"/>
      <c r="B50" s="88" t="s">
        <v>49</v>
      </c>
      <c r="C50" s="89"/>
      <c r="D50" s="90"/>
      <c r="E50" s="90"/>
      <c r="F50" s="91">
        <f>SUM(F36:F49)</f>
        <v>0</v>
      </c>
    </row>
    <row r="51" spans="1:6" ht="15">
      <c r="A51" s="84"/>
      <c r="B51" s="96"/>
      <c r="C51" s="86"/>
      <c r="D51" s="87"/>
      <c r="E51" s="87"/>
      <c r="F51" s="97"/>
    </row>
    <row r="52" spans="1:6" ht="15">
      <c r="A52" s="80" t="s">
        <v>4</v>
      </c>
      <c r="B52" s="81" t="s">
        <v>11</v>
      </c>
      <c r="C52" s="82"/>
      <c r="D52" s="83"/>
      <c r="E52" s="83"/>
      <c r="F52" s="83"/>
    </row>
    <row r="53" spans="1:6" ht="15">
      <c r="A53" s="80"/>
      <c r="B53" s="81"/>
      <c r="C53" s="82"/>
      <c r="D53" s="83"/>
      <c r="E53" s="83"/>
      <c r="F53" s="83"/>
    </row>
    <row r="54" spans="1:6" ht="30">
      <c r="A54" s="84" t="s">
        <v>0</v>
      </c>
      <c r="B54" s="22" t="s">
        <v>76</v>
      </c>
      <c r="C54" s="86" t="s">
        <v>68</v>
      </c>
      <c r="D54" s="87">
        <v>16</v>
      </c>
      <c r="E54" s="100"/>
      <c r="F54" s="87">
        <f>E54*D54</f>
        <v>0</v>
      </c>
    </row>
    <row r="55" spans="1:6" ht="15">
      <c r="A55" s="84"/>
      <c r="B55" s="81"/>
      <c r="C55" s="82"/>
      <c r="D55" s="83"/>
      <c r="E55" s="83"/>
      <c r="F55" s="87"/>
    </row>
    <row r="56" spans="1:6" ht="45" customHeight="1">
      <c r="A56" s="84" t="s">
        <v>2</v>
      </c>
      <c r="B56" s="22" t="s">
        <v>69</v>
      </c>
      <c r="C56" s="86"/>
      <c r="D56" s="83"/>
      <c r="E56" s="83"/>
      <c r="F56" s="87"/>
    </row>
    <row r="57" spans="1:7" ht="15">
      <c r="A57" s="84"/>
      <c r="B57" s="22" t="s">
        <v>52</v>
      </c>
      <c r="C57" s="86" t="s">
        <v>68</v>
      </c>
      <c r="D57" s="83">
        <f>ROUND(0.6*G57,1)</f>
        <v>12.9</v>
      </c>
      <c r="E57" s="83"/>
      <c r="F57" s="87">
        <f aca="true" t="shared" si="1" ref="F57:F62">E57*D57</f>
        <v>0</v>
      </c>
      <c r="G57" s="2">
        <v>21.5</v>
      </c>
    </row>
    <row r="58" spans="1:6" ht="15">
      <c r="A58" s="84"/>
      <c r="B58" s="22" t="s">
        <v>53</v>
      </c>
      <c r="C58" s="86" t="s">
        <v>68</v>
      </c>
      <c r="D58" s="83">
        <f>G57-D57</f>
        <v>8.6</v>
      </c>
      <c r="E58" s="83"/>
      <c r="F58" s="87">
        <f t="shared" si="1"/>
        <v>0</v>
      </c>
    </row>
    <row r="59" spans="1:6" ht="15">
      <c r="A59" s="84"/>
      <c r="B59" s="22"/>
      <c r="C59" s="86"/>
      <c r="D59" s="83"/>
      <c r="E59" s="83"/>
      <c r="F59" s="87"/>
    </row>
    <row r="60" spans="1:6" ht="60">
      <c r="A60" s="84" t="s">
        <v>4</v>
      </c>
      <c r="B60" s="22" t="s">
        <v>95</v>
      </c>
      <c r="C60" s="86"/>
      <c r="D60" s="83"/>
      <c r="E60" s="83"/>
      <c r="F60" s="87"/>
    </row>
    <row r="61" spans="1:7" ht="15">
      <c r="A61" s="84"/>
      <c r="B61" s="22" t="s">
        <v>52</v>
      </c>
      <c r="C61" s="86" t="s">
        <v>68</v>
      </c>
      <c r="D61" s="83">
        <f>ROUND(0.6*G61,1)</f>
        <v>3.6</v>
      </c>
      <c r="E61" s="83"/>
      <c r="F61" s="87">
        <f t="shared" si="1"/>
        <v>0</v>
      </c>
      <c r="G61" s="2">
        <v>6</v>
      </c>
    </row>
    <row r="62" spans="1:6" ht="15">
      <c r="A62" s="84"/>
      <c r="B62" s="22" t="s">
        <v>53</v>
      </c>
      <c r="C62" s="86" t="s">
        <v>68</v>
      </c>
      <c r="D62" s="83">
        <f>G61-D61</f>
        <v>2.4</v>
      </c>
      <c r="E62" s="83"/>
      <c r="F62" s="87">
        <f t="shared" si="1"/>
        <v>0</v>
      </c>
    </row>
    <row r="63" spans="1:6" ht="15">
      <c r="A63" s="84"/>
      <c r="B63" s="22"/>
      <c r="C63" s="82"/>
      <c r="D63" s="83"/>
      <c r="E63" s="83"/>
      <c r="F63" s="87"/>
    </row>
    <row r="64" spans="1:6" ht="75">
      <c r="A64" s="84" t="s">
        <v>6</v>
      </c>
      <c r="B64" s="98" t="s">
        <v>122</v>
      </c>
      <c r="C64" s="82"/>
      <c r="D64" s="83"/>
      <c r="E64" s="83"/>
      <c r="F64" s="87"/>
    </row>
    <row r="65" spans="1:7" ht="18">
      <c r="A65" s="84"/>
      <c r="B65" s="22" t="s">
        <v>52</v>
      </c>
      <c r="C65" s="82" t="s">
        <v>33</v>
      </c>
      <c r="D65" s="83">
        <f>ROUND(0.6*G65,1)</f>
        <v>72</v>
      </c>
      <c r="E65" s="83"/>
      <c r="F65" s="83">
        <f>+E65*$D65</f>
        <v>0</v>
      </c>
      <c r="G65" s="2">
        <v>120</v>
      </c>
    </row>
    <row r="66" spans="1:6" ht="18">
      <c r="A66" s="84"/>
      <c r="B66" s="22" t="s">
        <v>53</v>
      </c>
      <c r="C66" s="82" t="s">
        <v>33</v>
      </c>
      <c r="D66" s="83">
        <f>G65-D65</f>
        <v>48</v>
      </c>
      <c r="E66" s="83"/>
      <c r="F66" s="83">
        <f>+E66*$D66</f>
        <v>0</v>
      </c>
    </row>
    <row r="67" spans="1:6" ht="15">
      <c r="A67" s="84"/>
      <c r="B67" s="22"/>
      <c r="C67" s="82"/>
      <c r="D67" s="83"/>
      <c r="E67" s="83"/>
      <c r="F67" s="83"/>
    </row>
    <row r="68" spans="1:6" ht="60" customHeight="1">
      <c r="A68" s="84" t="s">
        <v>16</v>
      </c>
      <c r="B68" s="98" t="s">
        <v>101</v>
      </c>
      <c r="C68" s="82"/>
      <c r="D68" s="83"/>
      <c r="E68" s="83"/>
      <c r="F68" s="83"/>
    </row>
    <row r="69" spans="1:7" ht="18">
      <c r="A69" s="84"/>
      <c r="B69" s="22" t="s">
        <v>52</v>
      </c>
      <c r="C69" s="82" t="s">
        <v>33</v>
      </c>
      <c r="D69" s="83">
        <f>ROUND(0.6*G69,1)</f>
        <v>9</v>
      </c>
      <c r="E69" s="83"/>
      <c r="F69" s="83">
        <f>+E69*$D69</f>
        <v>0</v>
      </c>
      <c r="G69" s="2">
        <v>15</v>
      </c>
    </row>
    <row r="70" spans="1:6" ht="18">
      <c r="A70" s="84"/>
      <c r="B70" s="22" t="s">
        <v>53</v>
      </c>
      <c r="C70" s="82" t="s">
        <v>33</v>
      </c>
      <c r="D70" s="83">
        <f>G69-D69</f>
        <v>6</v>
      </c>
      <c r="E70" s="83"/>
      <c r="F70" s="83">
        <f>+E70*$D70</f>
        <v>0</v>
      </c>
    </row>
    <row r="71" spans="1:6" ht="15">
      <c r="A71" s="84"/>
      <c r="B71" s="22"/>
      <c r="C71" s="82"/>
      <c r="D71" s="83"/>
      <c r="E71" s="83"/>
      <c r="F71" s="83"/>
    </row>
    <row r="72" spans="1:6" ht="18">
      <c r="A72" s="84" t="s">
        <v>41</v>
      </c>
      <c r="B72" s="22" t="s">
        <v>70</v>
      </c>
      <c r="C72" s="82" t="s">
        <v>34</v>
      </c>
      <c r="D72" s="83">
        <v>38</v>
      </c>
      <c r="E72" s="83"/>
      <c r="F72" s="83">
        <f>+E72*$D72</f>
        <v>0</v>
      </c>
    </row>
    <row r="73" spans="1:6" ht="15">
      <c r="A73" s="84"/>
      <c r="B73" s="22"/>
      <c r="C73" s="82"/>
      <c r="D73" s="83"/>
      <c r="E73" s="83"/>
      <c r="F73" s="83"/>
    </row>
    <row r="74" spans="1:6" ht="30">
      <c r="A74" s="84" t="s">
        <v>42</v>
      </c>
      <c r="B74" s="22" t="s">
        <v>77</v>
      </c>
      <c r="C74" s="82" t="s">
        <v>34</v>
      </c>
      <c r="D74" s="83">
        <v>1</v>
      </c>
      <c r="E74" s="83"/>
      <c r="F74" s="83">
        <f>+E74*$D74</f>
        <v>0</v>
      </c>
    </row>
    <row r="75" spans="1:6" ht="15">
      <c r="A75" s="84"/>
      <c r="B75" s="22"/>
      <c r="C75" s="82"/>
      <c r="D75" s="83"/>
      <c r="E75" s="83"/>
      <c r="F75" s="83"/>
    </row>
    <row r="76" spans="1:6" ht="17.25" customHeight="1">
      <c r="A76" s="84" t="s">
        <v>43</v>
      </c>
      <c r="B76" s="22" t="s">
        <v>102</v>
      </c>
      <c r="C76" s="82" t="s">
        <v>34</v>
      </c>
      <c r="D76" s="83">
        <v>36</v>
      </c>
      <c r="E76" s="83"/>
      <c r="F76" s="83">
        <f>+E76*$D76</f>
        <v>0</v>
      </c>
    </row>
    <row r="77" spans="1:6" ht="15">
      <c r="A77" s="84"/>
      <c r="B77" s="22"/>
      <c r="C77" s="82"/>
      <c r="D77" s="83"/>
      <c r="E77" s="83"/>
      <c r="F77" s="83"/>
    </row>
    <row r="78" spans="1:6" ht="45">
      <c r="A78" s="84" t="s">
        <v>44</v>
      </c>
      <c r="B78" s="94" t="s">
        <v>124</v>
      </c>
      <c r="C78" s="82" t="s">
        <v>34</v>
      </c>
      <c r="D78" s="83">
        <v>665</v>
      </c>
      <c r="E78" s="83"/>
      <c r="F78" s="83">
        <f>+E78*$D78</f>
        <v>0</v>
      </c>
    </row>
    <row r="79" spans="1:6" ht="15">
      <c r="A79" s="84"/>
      <c r="B79" s="94"/>
      <c r="C79" s="82"/>
      <c r="D79" s="83"/>
      <c r="E79" s="83"/>
      <c r="F79" s="83"/>
    </row>
    <row r="80" spans="1:6" ht="31.5" customHeight="1">
      <c r="A80" s="84" t="s">
        <v>45</v>
      </c>
      <c r="B80" s="94" t="s">
        <v>71</v>
      </c>
      <c r="C80" s="82" t="s">
        <v>68</v>
      </c>
      <c r="D80" s="83">
        <v>8</v>
      </c>
      <c r="E80" s="83"/>
      <c r="F80" s="83">
        <f aca="true" t="shared" si="2" ref="F80:F94">+E80*$D80</f>
        <v>0</v>
      </c>
    </row>
    <row r="81" spans="1:6" ht="15">
      <c r="A81" s="84"/>
      <c r="B81" s="94"/>
      <c r="C81" s="82"/>
      <c r="D81" s="83"/>
      <c r="E81" s="83"/>
      <c r="F81" s="83"/>
    </row>
    <row r="82" spans="1:6" ht="45">
      <c r="A82" s="84" t="s">
        <v>46</v>
      </c>
      <c r="B82" s="94" t="s">
        <v>78</v>
      </c>
      <c r="C82" s="82" t="s">
        <v>68</v>
      </c>
      <c r="D82" s="83">
        <v>5</v>
      </c>
      <c r="E82" s="83"/>
      <c r="F82" s="83">
        <f t="shared" si="2"/>
        <v>0</v>
      </c>
    </row>
    <row r="83" spans="1:6" ht="15">
      <c r="A83" s="84"/>
      <c r="B83" s="94"/>
      <c r="C83" s="82"/>
      <c r="D83" s="83"/>
      <c r="E83" s="83"/>
      <c r="F83" s="83"/>
    </row>
    <row r="84" spans="1:6" ht="75">
      <c r="A84" s="84" t="s">
        <v>47</v>
      </c>
      <c r="B84" s="94" t="s">
        <v>72</v>
      </c>
      <c r="C84" s="82" t="s">
        <v>68</v>
      </c>
      <c r="D84" s="83">
        <v>6</v>
      </c>
      <c r="E84" s="99"/>
      <c r="F84" s="83">
        <f t="shared" si="2"/>
        <v>0</v>
      </c>
    </row>
    <row r="85" spans="1:6" ht="15">
      <c r="A85" s="84"/>
      <c r="B85" s="94"/>
      <c r="C85" s="82"/>
      <c r="D85" s="83"/>
      <c r="E85" s="83"/>
      <c r="F85" s="83"/>
    </row>
    <row r="86" spans="1:9" ht="90">
      <c r="A86" s="84" t="s">
        <v>48</v>
      </c>
      <c r="B86" s="94" t="s">
        <v>127</v>
      </c>
      <c r="C86" s="82" t="s">
        <v>33</v>
      </c>
      <c r="D86" s="83">
        <v>142</v>
      </c>
      <c r="E86" s="99"/>
      <c r="F86" s="83">
        <f t="shared" si="2"/>
        <v>0</v>
      </c>
      <c r="H86" s="2"/>
      <c r="I86" s="2"/>
    </row>
    <row r="87" spans="1:9" ht="15">
      <c r="A87" s="84"/>
      <c r="B87" s="94"/>
      <c r="C87" s="82"/>
      <c r="D87" s="83"/>
      <c r="E87" s="99"/>
      <c r="F87" s="83"/>
      <c r="H87" s="2"/>
      <c r="I87" s="2"/>
    </row>
    <row r="88" spans="1:9" ht="90">
      <c r="A88" s="84" t="s">
        <v>55</v>
      </c>
      <c r="B88" s="94" t="s">
        <v>126</v>
      </c>
      <c r="C88" s="82" t="s">
        <v>33</v>
      </c>
      <c r="D88" s="83">
        <v>33</v>
      </c>
      <c r="E88" s="99"/>
      <c r="F88" s="83">
        <f t="shared" si="2"/>
        <v>0</v>
      </c>
      <c r="H88" s="2"/>
      <c r="I88" s="2"/>
    </row>
    <row r="89" spans="1:9" ht="15">
      <c r="A89" s="84"/>
      <c r="B89" s="94"/>
      <c r="C89" s="82"/>
      <c r="D89" s="83"/>
      <c r="E89" s="99"/>
      <c r="F89" s="83"/>
      <c r="H89" s="2"/>
      <c r="I89" s="2"/>
    </row>
    <row r="90" spans="1:9" ht="45">
      <c r="A90" s="84" t="s">
        <v>103</v>
      </c>
      <c r="B90" s="94" t="s">
        <v>79</v>
      </c>
      <c r="C90" s="82" t="s">
        <v>68</v>
      </c>
      <c r="D90" s="83">
        <f>1.3*(D57+D58+D61+D62)-1.05*(D80+D82)</f>
        <v>22.1</v>
      </c>
      <c r="E90" s="99"/>
      <c r="F90" s="83">
        <f t="shared" si="2"/>
        <v>0</v>
      </c>
      <c r="H90" s="2"/>
      <c r="I90" s="2"/>
    </row>
    <row r="91" spans="1:9" ht="15">
      <c r="A91" s="84"/>
      <c r="B91" s="94"/>
      <c r="C91" s="82"/>
      <c r="D91" s="83"/>
      <c r="E91" s="99"/>
      <c r="F91" s="83"/>
      <c r="H91" s="2"/>
      <c r="I91" s="2"/>
    </row>
    <row r="92" spans="1:9" ht="30">
      <c r="A92" s="84" t="s">
        <v>104</v>
      </c>
      <c r="B92" s="94" t="s">
        <v>80</v>
      </c>
      <c r="C92" s="82" t="s">
        <v>68</v>
      </c>
      <c r="D92" s="83">
        <v>16</v>
      </c>
      <c r="E92" s="99"/>
      <c r="F92" s="83">
        <f t="shared" si="2"/>
        <v>0</v>
      </c>
      <c r="H92" s="2"/>
      <c r="I92" s="2"/>
    </row>
    <row r="93" spans="1:9" ht="15">
      <c r="A93" s="84"/>
      <c r="B93" s="94"/>
      <c r="C93" s="82"/>
      <c r="D93" s="83"/>
      <c r="E93" s="99"/>
      <c r="F93" s="83"/>
      <c r="H93" s="2"/>
      <c r="I93" s="2"/>
    </row>
    <row r="94" spans="1:9" ht="66">
      <c r="A94" s="84" t="s">
        <v>125</v>
      </c>
      <c r="B94" s="94" t="s">
        <v>81</v>
      </c>
      <c r="C94" s="82" t="s">
        <v>82</v>
      </c>
      <c r="D94" s="83">
        <v>83</v>
      </c>
      <c r="E94" s="99"/>
      <c r="F94" s="83">
        <f t="shared" si="2"/>
        <v>0</v>
      </c>
      <c r="H94" s="2"/>
      <c r="I94" s="2"/>
    </row>
    <row r="95" spans="1:9" ht="15">
      <c r="A95" s="84"/>
      <c r="B95" s="94"/>
      <c r="C95" s="82"/>
      <c r="D95" s="83"/>
      <c r="E95" s="99"/>
      <c r="F95" s="83"/>
      <c r="H95" s="2"/>
      <c r="I95" s="2"/>
    </row>
    <row r="96" spans="1:9" ht="15">
      <c r="A96" s="84"/>
      <c r="B96" s="88" t="s">
        <v>83</v>
      </c>
      <c r="C96" s="89"/>
      <c r="D96" s="90"/>
      <c r="E96" s="90"/>
      <c r="F96" s="91">
        <f>SUM(F54:F95)</f>
        <v>0</v>
      </c>
      <c r="H96" s="2"/>
      <c r="I96" s="2"/>
    </row>
    <row r="97" spans="1:9" ht="15">
      <c r="A97" s="84"/>
      <c r="B97" s="96"/>
      <c r="C97" s="86"/>
      <c r="D97" s="87"/>
      <c r="E97" s="87"/>
      <c r="F97" s="97"/>
      <c r="H97" s="2"/>
      <c r="I97" s="2"/>
    </row>
    <row r="98" spans="1:9" ht="14.25">
      <c r="A98" s="80" t="s">
        <v>6</v>
      </c>
      <c r="B98" s="81" t="s">
        <v>84</v>
      </c>
      <c r="C98" s="19"/>
      <c r="D98" s="20"/>
      <c r="E98" s="20"/>
      <c r="F98" s="97"/>
      <c r="H98" s="2"/>
      <c r="I98" s="2"/>
    </row>
    <row r="99" spans="1:9" ht="15">
      <c r="A99" s="84"/>
      <c r="B99" s="94"/>
      <c r="C99" s="82"/>
      <c r="D99" s="83"/>
      <c r="E99" s="99"/>
      <c r="F99" s="97"/>
      <c r="H99" s="2"/>
      <c r="I99" s="2"/>
    </row>
    <row r="100" spans="1:9" ht="45" customHeight="1">
      <c r="A100" s="84" t="s">
        <v>0</v>
      </c>
      <c r="B100" s="94" t="s">
        <v>87</v>
      </c>
      <c r="C100" s="82" t="s">
        <v>85</v>
      </c>
      <c r="D100" s="83">
        <v>66</v>
      </c>
      <c r="E100" s="99"/>
      <c r="F100" s="83">
        <f>E100*D100</f>
        <v>0</v>
      </c>
      <c r="H100" s="2"/>
      <c r="I100" s="2"/>
    </row>
    <row r="101" spans="1:9" ht="15">
      <c r="A101" s="84"/>
      <c r="B101" s="94"/>
      <c r="C101" s="82"/>
      <c r="D101" s="83"/>
      <c r="E101" s="99"/>
      <c r="F101" s="83"/>
      <c r="H101" s="2"/>
      <c r="I101" s="2"/>
    </row>
    <row r="102" spans="1:9" ht="45.75" customHeight="1">
      <c r="A102" s="84" t="s">
        <v>2</v>
      </c>
      <c r="B102" s="94" t="s">
        <v>108</v>
      </c>
      <c r="C102" s="82" t="s">
        <v>85</v>
      </c>
      <c r="D102" s="83">
        <v>2.5</v>
      </c>
      <c r="E102" s="99"/>
      <c r="F102" s="83">
        <f>E102*D102</f>
        <v>0</v>
      </c>
      <c r="H102" s="2"/>
      <c r="I102" s="2"/>
    </row>
    <row r="103" spans="1:9" ht="15">
      <c r="A103" s="84"/>
      <c r="B103" s="94"/>
      <c r="C103" s="82"/>
      <c r="D103" s="83"/>
      <c r="E103" s="99"/>
      <c r="F103" s="83"/>
      <c r="H103" s="2"/>
      <c r="I103" s="2"/>
    </row>
    <row r="104" spans="1:9" ht="16.5" customHeight="1">
      <c r="A104" s="84" t="s">
        <v>4</v>
      </c>
      <c r="B104" s="94" t="s">
        <v>86</v>
      </c>
      <c r="C104" s="82"/>
      <c r="D104" s="83"/>
      <c r="E104" s="99"/>
      <c r="F104" s="83"/>
      <c r="H104" s="2"/>
      <c r="I104" s="2"/>
    </row>
    <row r="105" spans="1:9" ht="16.5" customHeight="1">
      <c r="A105" s="84"/>
      <c r="B105" s="94" t="s">
        <v>109</v>
      </c>
      <c r="C105" s="82" t="s">
        <v>9</v>
      </c>
      <c r="D105" s="83">
        <v>84</v>
      </c>
      <c r="E105" s="99"/>
      <c r="F105" s="83">
        <f>E105*D105</f>
        <v>0</v>
      </c>
      <c r="H105" s="2"/>
      <c r="I105" s="2"/>
    </row>
    <row r="106" spans="1:9" ht="16.5" customHeight="1">
      <c r="A106" s="84"/>
      <c r="B106" s="94" t="s">
        <v>110</v>
      </c>
      <c r="C106" s="82" t="s">
        <v>9</v>
      </c>
      <c r="D106" s="83">
        <v>5</v>
      </c>
      <c r="E106" s="99"/>
      <c r="F106" s="83">
        <f>E106*D106</f>
        <v>0</v>
      </c>
      <c r="H106" s="2"/>
      <c r="I106" s="2"/>
    </row>
    <row r="107" spans="1:9" ht="15">
      <c r="A107" s="84"/>
      <c r="B107" s="94"/>
      <c r="C107" s="82"/>
      <c r="D107" s="83"/>
      <c r="E107" s="99"/>
      <c r="F107" s="83"/>
      <c r="H107" s="2"/>
      <c r="I107" s="2"/>
    </row>
    <row r="108" spans="1:9" ht="15">
      <c r="A108" s="84"/>
      <c r="B108" s="88" t="s">
        <v>88</v>
      </c>
      <c r="C108" s="89"/>
      <c r="D108" s="90"/>
      <c r="E108" s="90"/>
      <c r="F108" s="91">
        <f>SUM(F100:F107)</f>
        <v>0</v>
      </c>
      <c r="H108" s="2"/>
      <c r="I108" s="2"/>
    </row>
    <row r="109" spans="1:9" ht="15">
      <c r="A109" s="84"/>
      <c r="B109" s="96"/>
      <c r="C109" s="86"/>
      <c r="D109" s="87"/>
      <c r="E109" s="87"/>
      <c r="F109" s="83"/>
      <c r="H109" s="2"/>
      <c r="I109" s="2"/>
    </row>
    <row r="110" spans="1:9" ht="30">
      <c r="A110" s="80" t="s">
        <v>16</v>
      </c>
      <c r="B110" s="81" t="s">
        <v>89</v>
      </c>
      <c r="C110" s="106"/>
      <c r="D110" s="107"/>
      <c r="E110" s="108"/>
      <c r="F110" s="68"/>
      <c r="H110" s="2"/>
      <c r="I110" s="2"/>
    </row>
    <row r="111" spans="1:9" ht="15">
      <c r="A111" s="84"/>
      <c r="B111" s="22"/>
      <c r="C111" s="6"/>
      <c r="D111" s="16"/>
      <c r="E111" s="16"/>
      <c r="F111" s="16"/>
      <c r="H111" s="2"/>
      <c r="I111" s="2"/>
    </row>
    <row r="112" spans="1:9" ht="33">
      <c r="A112" s="84" t="s">
        <v>0</v>
      </c>
      <c r="B112" s="94" t="s">
        <v>93</v>
      </c>
      <c r="C112" s="82" t="s">
        <v>90</v>
      </c>
      <c r="D112" s="83">
        <v>2</v>
      </c>
      <c r="E112" s="99"/>
      <c r="F112" s="16">
        <f aca="true" t="shared" si="3" ref="F112:F134">+D112*E112</f>
        <v>0</v>
      </c>
      <c r="H112" s="2"/>
      <c r="I112" s="2"/>
    </row>
    <row r="113" spans="1:9" ht="15">
      <c r="A113" s="84"/>
      <c r="B113" s="94"/>
      <c r="C113" s="82"/>
      <c r="D113" s="83"/>
      <c r="E113" s="99"/>
      <c r="F113" s="16"/>
      <c r="H113" s="2"/>
      <c r="I113" s="2"/>
    </row>
    <row r="114" spans="1:9" ht="31.5" customHeight="1">
      <c r="A114" s="84" t="s">
        <v>2</v>
      </c>
      <c r="B114" s="94" t="s">
        <v>94</v>
      </c>
      <c r="C114" s="82" t="s">
        <v>90</v>
      </c>
      <c r="D114" s="83">
        <v>0.1</v>
      </c>
      <c r="E114" s="99"/>
      <c r="F114" s="16">
        <f t="shared" si="3"/>
        <v>0</v>
      </c>
      <c r="H114" s="2"/>
      <c r="I114" s="2"/>
    </row>
    <row r="115" spans="1:9" ht="15">
      <c r="A115" s="84"/>
      <c r="B115" s="94"/>
      <c r="C115" s="82"/>
      <c r="D115" s="83"/>
      <c r="E115" s="99"/>
      <c r="F115" s="16"/>
      <c r="H115" s="2"/>
      <c r="I115" s="2"/>
    </row>
    <row r="116" spans="1:9" ht="33" customHeight="1">
      <c r="A116" s="84" t="s">
        <v>4</v>
      </c>
      <c r="B116" s="94" t="s">
        <v>96</v>
      </c>
      <c r="C116" s="82" t="s">
        <v>90</v>
      </c>
      <c r="D116" s="83">
        <v>7</v>
      </c>
      <c r="E116" s="99"/>
      <c r="F116" s="16">
        <f t="shared" si="3"/>
        <v>0</v>
      </c>
      <c r="H116" s="2"/>
      <c r="I116" s="2"/>
    </row>
    <row r="117" spans="1:9" ht="15">
      <c r="A117" s="84"/>
      <c r="B117" s="94"/>
      <c r="C117" s="82"/>
      <c r="D117" s="83"/>
      <c r="E117" s="99"/>
      <c r="F117" s="16"/>
      <c r="H117" s="2"/>
      <c r="I117" s="2"/>
    </row>
    <row r="118" spans="1:9" ht="34.5" customHeight="1">
      <c r="A118" s="84" t="s">
        <v>6</v>
      </c>
      <c r="B118" s="94" t="s">
        <v>96</v>
      </c>
      <c r="C118" s="82" t="s">
        <v>90</v>
      </c>
      <c r="D118" s="83">
        <v>0.3</v>
      </c>
      <c r="E118" s="99"/>
      <c r="F118" s="16">
        <f t="shared" si="3"/>
        <v>0</v>
      </c>
      <c r="H118" s="2"/>
      <c r="I118" s="2"/>
    </row>
    <row r="119" spans="1:9" ht="15">
      <c r="A119" s="84"/>
      <c r="B119" s="94"/>
      <c r="C119" s="82"/>
      <c r="D119" s="83"/>
      <c r="E119" s="99"/>
      <c r="F119" s="16"/>
      <c r="H119" s="2"/>
      <c r="I119" s="2"/>
    </row>
    <row r="120" spans="1:9" ht="31.5" customHeight="1">
      <c r="A120" s="84" t="s">
        <v>16</v>
      </c>
      <c r="B120" s="94" t="s">
        <v>97</v>
      </c>
      <c r="C120" s="82" t="s">
        <v>90</v>
      </c>
      <c r="D120" s="83">
        <v>0.5</v>
      </c>
      <c r="E120" s="99"/>
      <c r="F120" s="16">
        <f t="shared" si="3"/>
        <v>0</v>
      </c>
      <c r="H120" s="2"/>
      <c r="I120" s="2"/>
    </row>
    <row r="121" spans="1:9" ht="15">
      <c r="A121" s="84"/>
      <c r="B121" s="94"/>
      <c r="C121" s="82"/>
      <c r="D121" s="83"/>
      <c r="E121" s="99"/>
      <c r="F121" s="16"/>
      <c r="H121" s="2"/>
      <c r="I121" s="2"/>
    </row>
    <row r="122" spans="1:9" ht="75">
      <c r="A122" s="84" t="s">
        <v>41</v>
      </c>
      <c r="B122" s="94" t="s">
        <v>92</v>
      </c>
      <c r="C122" s="82" t="s">
        <v>10</v>
      </c>
      <c r="D122" s="83">
        <v>1</v>
      </c>
      <c r="E122" s="99"/>
      <c r="F122" s="16">
        <f t="shared" si="3"/>
        <v>0</v>
      </c>
      <c r="H122" s="2"/>
      <c r="I122" s="2"/>
    </row>
    <row r="123" spans="1:9" ht="15">
      <c r="A123" s="84"/>
      <c r="B123" s="94"/>
      <c r="C123" s="82"/>
      <c r="D123" s="83"/>
      <c r="E123" s="99"/>
      <c r="F123" s="16"/>
      <c r="H123" s="2"/>
      <c r="I123" s="2"/>
    </row>
    <row r="124" spans="1:9" ht="30">
      <c r="A124" s="84" t="s">
        <v>42</v>
      </c>
      <c r="B124" s="94" t="s">
        <v>106</v>
      </c>
      <c r="C124" s="82" t="s">
        <v>91</v>
      </c>
      <c r="D124" s="83">
        <v>850</v>
      </c>
      <c r="E124" s="99"/>
      <c r="F124" s="16">
        <f t="shared" si="3"/>
        <v>0</v>
      </c>
      <c r="H124" s="2"/>
      <c r="I124" s="2"/>
    </row>
    <row r="125" spans="1:9" ht="15">
      <c r="A125" s="84"/>
      <c r="B125" s="94"/>
      <c r="C125" s="82"/>
      <c r="D125" s="83"/>
      <c r="E125" s="99"/>
      <c r="F125" s="16"/>
      <c r="H125" s="2"/>
      <c r="I125" s="2"/>
    </row>
    <row r="126" spans="1:9" ht="30">
      <c r="A126" s="84" t="s">
        <v>43</v>
      </c>
      <c r="B126" s="94" t="s">
        <v>107</v>
      </c>
      <c r="C126" s="82" t="s">
        <v>91</v>
      </c>
      <c r="D126" s="83">
        <v>35</v>
      </c>
      <c r="E126" s="99"/>
      <c r="F126" s="16">
        <f t="shared" si="3"/>
        <v>0</v>
      </c>
      <c r="H126" s="2"/>
      <c r="I126" s="2"/>
    </row>
    <row r="127" spans="1:9" ht="15">
      <c r="A127" s="84"/>
      <c r="B127" s="94"/>
      <c r="C127" s="82"/>
      <c r="D127" s="83"/>
      <c r="E127" s="99"/>
      <c r="F127" s="16"/>
      <c r="H127" s="2"/>
      <c r="I127" s="2"/>
    </row>
    <row r="128" spans="1:9" ht="30">
      <c r="A128" s="84" t="s">
        <v>44</v>
      </c>
      <c r="B128" s="94" t="s">
        <v>98</v>
      </c>
      <c r="C128" s="82" t="s">
        <v>10</v>
      </c>
      <c r="D128" s="83">
        <v>1</v>
      </c>
      <c r="E128" s="99"/>
      <c r="F128" s="16">
        <f t="shared" si="3"/>
        <v>0</v>
      </c>
      <c r="H128" s="2"/>
      <c r="I128" s="2"/>
    </row>
    <row r="129" spans="1:9" ht="15">
      <c r="A129" s="84"/>
      <c r="B129" s="94"/>
      <c r="C129" s="82"/>
      <c r="D129" s="83"/>
      <c r="E129" s="99"/>
      <c r="F129" s="16"/>
      <c r="H129" s="2"/>
      <c r="I129" s="2"/>
    </row>
    <row r="130" spans="1:9" ht="60">
      <c r="A130" s="84" t="s">
        <v>45</v>
      </c>
      <c r="B130" s="94" t="s">
        <v>113</v>
      </c>
      <c r="C130" s="82" t="s">
        <v>9</v>
      </c>
      <c r="D130" s="83">
        <v>10</v>
      </c>
      <c r="E130" s="99"/>
      <c r="F130" s="16">
        <f t="shared" si="3"/>
        <v>0</v>
      </c>
      <c r="H130" s="2"/>
      <c r="I130" s="2"/>
    </row>
    <row r="131" spans="1:9" ht="15">
      <c r="A131" s="84"/>
      <c r="B131" s="94"/>
      <c r="C131" s="82"/>
      <c r="D131" s="83"/>
      <c r="E131" s="99"/>
      <c r="F131" s="16"/>
      <c r="H131" s="2"/>
      <c r="I131" s="2"/>
    </row>
    <row r="132" spans="1:9" ht="120" customHeight="1">
      <c r="A132" s="84" t="s">
        <v>46</v>
      </c>
      <c r="B132" s="94" t="s">
        <v>112</v>
      </c>
      <c r="C132" s="82" t="s">
        <v>25</v>
      </c>
      <c r="D132" s="83">
        <v>1</v>
      </c>
      <c r="E132" s="99"/>
      <c r="F132" s="16">
        <f t="shared" si="3"/>
        <v>0</v>
      </c>
      <c r="H132" s="2"/>
      <c r="I132" s="2"/>
    </row>
    <row r="133" spans="1:9" ht="15">
      <c r="A133" s="84"/>
      <c r="B133" s="94"/>
      <c r="C133" s="82"/>
      <c r="D133" s="83"/>
      <c r="E133" s="99"/>
      <c r="F133" s="16"/>
      <c r="H133" s="2"/>
      <c r="I133" s="2"/>
    </row>
    <row r="134" spans="1:9" ht="60">
      <c r="A134" s="84" t="s">
        <v>47</v>
      </c>
      <c r="B134" s="94" t="s">
        <v>111</v>
      </c>
      <c r="C134" s="82" t="s">
        <v>85</v>
      </c>
      <c r="D134" s="83">
        <v>17</v>
      </c>
      <c r="E134" s="99"/>
      <c r="F134" s="16">
        <f t="shared" si="3"/>
        <v>0</v>
      </c>
      <c r="H134" s="2"/>
      <c r="I134" s="2"/>
    </row>
    <row r="135" spans="1:9" ht="15">
      <c r="A135" s="84"/>
      <c r="B135" s="109"/>
      <c r="C135" s="82"/>
      <c r="D135" s="83"/>
      <c r="E135" s="99"/>
      <c r="F135" s="16"/>
      <c r="H135" s="2"/>
      <c r="I135" s="2"/>
    </row>
    <row r="136" spans="1:9" ht="15">
      <c r="A136" s="84"/>
      <c r="B136" s="88" t="s">
        <v>100</v>
      </c>
      <c r="C136" s="89"/>
      <c r="D136" s="90"/>
      <c r="E136" s="90"/>
      <c r="F136" s="91">
        <f>SUM(F112:F135)</f>
        <v>0</v>
      </c>
      <c r="H136" s="2"/>
      <c r="I136" s="2"/>
    </row>
    <row r="137" spans="1:9" ht="15">
      <c r="A137" s="84"/>
      <c r="B137" s="94"/>
      <c r="C137" s="82"/>
      <c r="D137" s="83"/>
      <c r="E137" s="99"/>
      <c r="F137" s="83"/>
      <c r="H137" s="2"/>
      <c r="I137" s="2"/>
    </row>
    <row r="138" spans="1:9" ht="15">
      <c r="A138" s="80" t="s">
        <v>41</v>
      </c>
      <c r="B138" s="81" t="s">
        <v>7</v>
      </c>
      <c r="C138" s="82"/>
      <c r="D138" s="83"/>
      <c r="E138" s="99"/>
      <c r="F138" s="83"/>
      <c r="H138" s="2"/>
      <c r="I138" s="2"/>
    </row>
    <row r="139" spans="1:9" ht="15">
      <c r="A139" s="84"/>
      <c r="B139" s="94"/>
      <c r="C139" s="82"/>
      <c r="D139" s="83"/>
      <c r="E139" s="99"/>
      <c r="F139" s="83"/>
      <c r="H139" s="2"/>
      <c r="I139" s="2"/>
    </row>
    <row r="140" spans="1:9" ht="30">
      <c r="A140" s="84" t="s">
        <v>0</v>
      </c>
      <c r="B140" s="94" t="s">
        <v>65</v>
      </c>
      <c r="C140" s="82" t="s">
        <v>34</v>
      </c>
      <c r="D140" s="83">
        <f>D78</f>
        <v>665</v>
      </c>
      <c r="E140" s="83"/>
      <c r="F140" s="83">
        <f>+E140*$D140</f>
        <v>0</v>
      </c>
      <c r="H140" s="2"/>
      <c r="I140" s="2"/>
    </row>
    <row r="141" spans="1:9" ht="15">
      <c r="A141" s="84"/>
      <c r="B141" s="94"/>
      <c r="C141" s="82"/>
      <c r="D141" s="83"/>
      <c r="E141" s="83"/>
      <c r="F141" s="83"/>
      <c r="H141" s="2"/>
      <c r="I141" s="2"/>
    </row>
    <row r="142" spans="1:6" ht="30">
      <c r="A142" s="84" t="s">
        <v>2</v>
      </c>
      <c r="B142" s="94" t="s">
        <v>31</v>
      </c>
      <c r="C142" s="82" t="s">
        <v>9</v>
      </c>
      <c r="D142" s="83">
        <f>D36</f>
        <v>8</v>
      </c>
      <c r="E142" s="83"/>
      <c r="F142" s="83">
        <f>+E142*$D142</f>
        <v>0</v>
      </c>
    </row>
    <row r="143" spans="1:6" ht="15">
      <c r="A143" s="84"/>
      <c r="B143" s="94"/>
      <c r="C143" s="82"/>
      <c r="D143" s="83"/>
      <c r="E143" s="83"/>
      <c r="F143" s="83"/>
    </row>
    <row r="144" spans="1:6" ht="30">
      <c r="A144" s="84" t="s">
        <v>4</v>
      </c>
      <c r="B144" s="94" t="s">
        <v>66</v>
      </c>
      <c r="C144" s="82" t="s">
        <v>34</v>
      </c>
      <c r="D144" s="83">
        <v>515</v>
      </c>
      <c r="E144" s="83"/>
      <c r="F144" s="83">
        <f>+E144*$D144</f>
        <v>0</v>
      </c>
    </row>
    <row r="145" spans="1:6" ht="15">
      <c r="A145" s="84"/>
      <c r="B145" s="94"/>
      <c r="C145" s="82"/>
      <c r="D145" s="83"/>
      <c r="E145" s="83"/>
      <c r="F145" s="83"/>
    </row>
    <row r="146" spans="1:6" ht="31.5" customHeight="1">
      <c r="A146" s="84" t="s">
        <v>6</v>
      </c>
      <c r="B146" s="94" t="s">
        <v>30</v>
      </c>
      <c r="C146" s="82" t="s">
        <v>34</v>
      </c>
      <c r="D146" s="83">
        <f>D144+D40</f>
        <v>517.5</v>
      </c>
      <c r="E146" s="83"/>
      <c r="F146" s="83">
        <f>+E146*$D146</f>
        <v>0</v>
      </c>
    </row>
    <row r="147" spans="1:6" ht="15">
      <c r="A147" s="84"/>
      <c r="B147" s="94"/>
      <c r="C147" s="82"/>
      <c r="D147" s="83"/>
      <c r="E147" s="83"/>
      <c r="F147" s="83"/>
    </row>
    <row r="148" spans="1:7" ht="30">
      <c r="A148" s="84" t="s">
        <v>16</v>
      </c>
      <c r="B148" s="94" t="s">
        <v>67</v>
      </c>
      <c r="C148" s="82" t="s">
        <v>34</v>
      </c>
      <c r="D148" s="83">
        <f>D146</f>
        <v>517.5</v>
      </c>
      <c r="E148" s="83"/>
      <c r="F148" s="83">
        <f>+E148*$D148</f>
        <v>0</v>
      </c>
      <c r="G148" s="4"/>
    </row>
    <row r="149" spans="1:7" ht="15">
      <c r="A149" s="84"/>
      <c r="B149" s="94"/>
      <c r="C149" s="82"/>
      <c r="D149" s="83"/>
      <c r="E149" s="83"/>
      <c r="F149" s="83"/>
      <c r="G149" s="4"/>
    </row>
    <row r="150" spans="1:7" ht="30">
      <c r="A150" s="84" t="s">
        <v>41</v>
      </c>
      <c r="B150" s="94" t="s">
        <v>123</v>
      </c>
      <c r="C150" s="82" t="s">
        <v>34</v>
      </c>
      <c r="D150" s="83">
        <v>150</v>
      </c>
      <c r="E150" s="83"/>
      <c r="F150" s="83">
        <f>+E150*$D150</f>
        <v>0</v>
      </c>
      <c r="G150" s="4"/>
    </row>
    <row r="151" spans="1:7" ht="15">
      <c r="A151" s="84"/>
      <c r="B151" s="94"/>
      <c r="C151" s="82"/>
      <c r="D151" s="83"/>
      <c r="E151" s="83"/>
      <c r="F151" s="83"/>
      <c r="G151" s="4"/>
    </row>
    <row r="152" spans="1:7" ht="45.75" customHeight="1">
      <c r="A152" s="84" t="s">
        <v>42</v>
      </c>
      <c r="B152" s="94" t="s">
        <v>56</v>
      </c>
      <c r="C152" s="82" t="s">
        <v>9</v>
      </c>
      <c r="D152" s="83">
        <v>166</v>
      </c>
      <c r="E152" s="83"/>
      <c r="F152" s="83">
        <f>+E152*$D152</f>
        <v>0</v>
      </c>
      <c r="G152" s="4"/>
    </row>
    <row r="153" spans="1:7" ht="15">
      <c r="A153" s="84"/>
      <c r="B153" s="94"/>
      <c r="C153" s="82"/>
      <c r="D153" s="83"/>
      <c r="E153" s="83"/>
      <c r="F153" s="83"/>
      <c r="G153" s="4"/>
    </row>
    <row r="154" spans="1:7" ht="60">
      <c r="A154" s="84" t="s">
        <v>43</v>
      </c>
      <c r="B154" s="94" t="s">
        <v>128</v>
      </c>
      <c r="C154" s="82" t="s">
        <v>9</v>
      </c>
      <c r="D154" s="83">
        <v>2</v>
      </c>
      <c r="E154" s="83"/>
      <c r="F154" s="83">
        <f>+E154*$D154</f>
        <v>0</v>
      </c>
      <c r="G154" s="4"/>
    </row>
    <row r="155" spans="1:7" ht="15">
      <c r="A155" s="84"/>
      <c r="B155" s="94"/>
      <c r="C155" s="82"/>
      <c r="D155" s="83"/>
      <c r="E155" s="83"/>
      <c r="F155" s="83"/>
      <c r="G155" s="4"/>
    </row>
    <row r="156" spans="1:7" ht="60">
      <c r="A156" s="84" t="s">
        <v>44</v>
      </c>
      <c r="B156" s="94" t="s">
        <v>120</v>
      </c>
      <c r="C156" s="82" t="s">
        <v>9</v>
      </c>
      <c r="D156" s="83">
        <f>D46</f>
        <v>54</v>
      </c>
      <c r="E156" s="83"/>
      <c r="F156" s="83">
        <f>+E156*$D156</f>
        <v>0</v>
      </c>
      <c r="G156" s="4"/>
    </row>
    <row r="157" spans="1:7" ht="15">
      <c r="A157" s="84"/>
      <c r="B157" s="94"/>
      <c r="C157" s="82"/>
      <c r="D157" s="83"/>
      <c r="E157" s="83"/>
      <c r="F157" s="83"/>
      <c r="G157" s="4"/>
    </row>
    <row r="158" spans="1:6" ht="45">
      <c r="A158" s="84" t="s">
        <v>45</v>
      </c>
      <c r="B158" s="94" t="s">
        <v>50</v>
      </c>
      <c r="C158" s="82" t="s">
        <v>10</v>
      </c>
      <c r="D158" s="83">
        <v>4</v>
      </c>
      <c r="E158" s="83"/>
      <c r="F158" s="83">
        <f>+E158*$D158</f>
        <v>0</v>
      </c>
    </row>
    <row r="159" spans="1:6" ht="15">
      <c r="A159" s="84"/>
      <c r="B159" s="94"/>
      <c r="C159" s="82"/>
      <c r="D159" s="83"/>
      <c r="E159" s="83"/>
      <c r="F159" s="83"/>
    </row>
    <row r="160" spans="1:6" ht="60">
      <c r="A160" s="84" t="s">
        <v>46</v>
      </c>
      <c r="B160" s="94" t="s">
        <v>119</v>
      </c>
      <c r="C160" s="82" t="s">
        <v>91</v>
      </c>
      <c r="D160" s="83">
        <v>48</v>
      </c>
      <c r="E160" s="83"/>
      <c r="F160" s="83">
        <f>+E160*$D160</f>
        <v>0</v>
      </c>
    </row>
    <row r="161" spans="1:6" ht="15">
      <c r="A161" s="84"/>
      <c r="B161" s="94"/>
      <c r="C161" s="82"/>
      <c r="D161" s="83"/>
      <c r="E161" s="83"/>
      <c r="F161" s="83"/>
    </row>
    <row r="162" spans="1:6" ht="45">
      <c r="A162" s="84" t="s">
        <v>47</v>
      </c>
      <c r="B162" s="94" t="s">
        <v>272</v>
      </c>
      <c r="C162" s="82" t="s">
        <v>9</v>
      </c>
      <c r="D162" s="83">
        <f>D14</f>
        <v>104.08</v>
      </c>
      <c r="E162" s="83"/>
      <c r="F162" s="83">
        <f>+E162*$D162</f>
        <v>0</v>
      </c>
    </row>
    <row r="163" spans="1:6" ht="15">
      <c r="A163" s="84"/>
      <c r="B163" s="94"/>
      <c r="C163" s="82"/>
      <c r="D163" s="83"/>
      <c r="E163" s="83"/>
      <c r="F163" s="83"/>
    </row>
    <row r="164" spans="1:6" ht="15">
      <c r="A164" s="84" t="s">
        <v>48</v>
      </c>
      <c r="B164" s="94" t="s">
        <v>26</v>
      </c>
      <c r="C164" s="82" t="s">
        <v>25</v>
      </c>
      <c r="D164" s="83">
        <v>1</v>
      </c>
      <c r="E164" s="83"/>
      <c r="F164" s="83">
        <f>+E164*$D164</f>
        <v>0</v>
      </c>
    </row>
    <row r="165" spans="1:6" ht="15">
      <c r="A165" s="84"/>
      <c r="B165" s="94"/>
      <c r="C165" s="82"/>
      <c r="D165" s="83"/>
      <c r="E165" s="83"/>
      <c r="F165" s="83"/>
    </row>
    <row r="166" spans="1:6" ht="15">
      <c r="A166" s="84"/>
      <c r="B166" s="88" t="s">
        <v>99</v>
      </c>
      <c r="C166" s="89"/>
      <c r="D166" s="90"/>
      <c r="E166" s="90"/>
      <c r="F166" s="91">
        <f>SUM(F139:F165)</f>
        <v>0</v>
      </c>
    </row>
    <row r="167" spans="1:6" ht="15">
      <c r="A167" s="84"/>
      <c r="B167" s="96"/>
      <c r="C167" s="86"/>
      <c r="D167" s="87"/>
      <c r="E167" s="87"/>
      <c r="F167" s="97"/>
    </row>
    <row r="171" ht="12.75">
      <c r="B171" s="8"/>
    </row>
    <row r="172" ht="12.75">
      <c r="B172" s="8"/>
    </row>
    <row r="185" ht="12.75">
      <c r="B185" s="13"/>
    </row>
  </sheetData>
  <sheetProtection/>
  <mergeCells count="8">
    <mergeCell ref="C10:E10"/>
    <mergeCell ref="C11:E11"/>
    <mergeCell ref="A1:F1"/>
    <mergeCell ref="A2:F2"/>
    <mergeCell ref="A3:F3"/>
    <mergeCell ref="A4:F4"/>
    <mergeCell ref="C5:E5"/>
    <mergeCell ref="C6:E6"/>
  </mergeCells>
  <printOptions gridLines="1"/>
  <pageMargins left="1.1023622047244095" right="0.1968503937007874" top="0.7086614173228347" bottom="0.4724409448818898" header="0" footer="0"/>
  <pageSetup horizontalDpi="600" verticalDpi="600" orientation="portrait" paperSize="9" r:id="rId1"/>
  <headerFooter alignWithMargins="0">
    <oddFooter>&amp;C&amp;9stran &amp;P</oddFooter>
  </headerFooter>
  <rowBreaks count="1" manualBreakCount="1">
    <brk id="1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20"/>
  <sheetViews>
    <sheetView view="pageBreakPreview" zoomScaleSheetLayoutView="100" workbookViewId="0" topLeftCell="A85">
      <selection activeCell="B97" sqref="B97"/>
    </sheetView>
  </sheetViews>
  <sheetFormatPr defaultColWidth="9.00390625" defaultRowHeight="12.75"/>
  <cols>
    <col min="1" max="1" width="6.75390625" style="10" customWidth="1"/>
    <col min="2" max="2" width="42.75390625" style="12" customWidth="1"/>
    <col min="3" max="3" width="8.125" style="8" customWidth="1"/>
    <col min="4" max="4" width="9.125" style="9" customWidth="1"/>
    <col min="5" max="5" width="9.375" style="9" customWidth="1"/>
    <col min="6" max="6" width="13.875" style="9" customWidth="1"/>
    <col min="7" max="7" width="14.75390625" style="2" customWidth="1"/>
    <col min="8" max="9" width="11.75390625" style="0" bestFit="1" customWidth="1"/>
  </cols>
  <sheetData>
    <row r="1" spans="1:6" ht="17.25" customHeight="1">
      <c r="A1" s="217" t="str">
        <f>'skupna rekapitulacija'!A1:B1</f>
        <v>PRENOVA LAVRIČEVE ULICE V AJDOVŠČINI</v>
      </c>
      <c r="B1" s="217"/>
      <c r="C1" s="217"/>
      <c r="D1" s="217"/>
      <c r="E1" s="217"/>
      <c r="F1" s="217"/>
    </row>
    <row r="2" spans="1:6" ht="17.25" customHeight="1">
      <c r="A2" s="218" t="s">
        <v>116</v>
      </c>
      <c r="B2" s="218"/>
      <c r="C2" s="218"/>
      <c r="D2" s="218"/>
      <c r="E2" s="218"/>
      <c r="F2" s="218"/>
    </row>
    <row r="3" spans="1:6" ht="17.25" customHeight="1">
      <c r="A3" s="218" t="s">
        <v>18</v>
      </c>
      <c r="B3" s="218"/>
      <c r="C3" s="218"/>
      <c r="D3" s="218"/>
      <c r="E3" s="218"/>
      <c r="F3" s="218"/>
    </row>
    <row r="4" spans="1:6" ht="13.5" thickBot="1">
      <c r="A4" s="219"/>
      <c r="B4" s="219"/>
      <c r="C4" s="219"/>
      <c r="D4" s="219"/>
      <c r="E4" s="219"/>
      <c r="F4" s="219"/>
    </row>
    <row r="5" spans="1:6" ht="15.75">
      <c r="A5" s="34" t="s">
        <v>0</v>
      </c>
      <c r="B5" s="35" t="s">
        <v>1</v>
      </c>
      <c r="C5" s="220"/>
      <c r="D5" s="220"/>
      <c r="E5" s="220"/>
      <c r="F5" s="36">
        <f>F29</f>
        <v>0</v>
      </c>
    </row>
    <row r="6" spans="1:6" ht="15.75">
      <c r="A6" s="37" t="s">
        <v>2</v>
      </c>
      <c r="B6" s="38" t="s">
        <v>28</v>
      </c>
      <c r="C6" s="215"/>
      <c r="D6" s="215"/>
      <c r="E6" s="215"/>
      <c r="F6" s="39">
        <f>F43</f>
        <v>0</v>
      </c>
    </row>
    <row r="7" spans="1:6" ht="15.75">
      <c r="A7" s="37" t="s">
        <v>4</v>
      </c>
      <c r="B7" s="38" t="s">
        <v>11</v>
      </c>
      <c r="C7" s="105"/>
      <c r="D7" s="105"/>
      <c r="E7" s="105"/>
      <c r="F7" s="39">
        <f>F61</f>
        <v>0</v>
      </c>
    </row>
    <row r="8" spans="1:9" s="2" customFormat="1" ht="15.75">
      <c r="A8" s="37" t="s">
        <v>6</v>
      </c>
      <c r="B8" s="38" t="s">
        <v>130</v>
      </c>
      <c r="C8" s="105"/>
      <c r="D8" s="105"/>
      <c r="E8" s="105"/>
      <c r="F8" s="39">
        <f>F77</f>
        <v>0</v>
      </c>
      <c r="H8"/>
      <c r="I8"/>
    </row>
    <row r="9" spans="1:9" s="2" customFormat="1" ht="16.5" thickBot="1">
      <c r="A9" s="37" t="s">
        <v>16</v>
      </c>
      <c r="B9" s="38" t="s">
        <v>7</v>
      </c>
      <c r="C9" s="215"/>
      <c r="D9" s="215"/>
      <c r="E9" s="215"/>
      <c r="F9" s="39">
        <f>F101</f>
        <v>0</v>
      </c>
      <c r="H9"/>
      <c r="I9"/>
    </row>
    <row r="10" spans="1:9" s="2" customFormat="1" ht="17.25" thickBot="1" thickTop="1">
      <c r="A10" s="43"/>
      <c r="B10" s="44" t="s">
        <v>22</v>
      </c>
      <c r="C10" s="216"/>
      <c r="D10" s="216"/>
      <c r="E10" s="216"/>
      <c r="F10" s="45">
        <f>SUM(F5:F9)</f>
        <v>0</v>
      </c>
      <c r="H10"/>
      <c r="I10"/>
    </row>
    <row r="11" spans="1:9" s="2" customFormat="1" ht="15">
      <c r="A11" s="80" t="s">
        <v>0</v>
      </c>
      <c r="B11" s="81" t="s">
        <v>8</v>
      </c>
      <c r="C11" s="82"/>
      <c r="D11" s="83"/>
      <c r="E11" s="83"/>
      <c r="F11" s="83"/>
      <c r="H11"/>
      <c r="I11"/>
    </row>
    <row r="12" spans="1:9" s="2" customFormat="1" ht="15">
      <c r="A12" s="80"/>
      <c r="B12" s="81"/>
      <c r="C12" s="82"/>
      <c r="D12" s="83"/>
      <c r="E12" s="83"/>
      <c r="F12" s="83"/>
      <c r="H12"/>
      <c r="I12"/>
    </row>
    <row r="13" spans="1:9" s="2" customFormat="1" ht="15">
      <c r="A13" s="84" t="s">
        <v>0</v>
      </c>
      <c r="B13" s="85" t="s">
        <v>38</v>
      </c>
      <c r="C13" s="86" t="s">
        <v>9</v>
      </c>
      <c r="D13" s="87">
        <v>91.14</v>
      </c>
      <c r="E13" s="87"/>
      <c r="F13" s="87">
        <f>+E13*$D13</f>
        <v>0</v>
      </c>
      <c r="H13"/>
      <c r="I13"/>
    </row>
    <row r="14" spans="1:9" s="2" customFormat="1" ht="15">
      <c r="A14" s="84"/>
      <c r="B14" s="85"/>
      <c r="C14" s="86"/>
      <c r="D14" s="87"/>
      <c r="E14" s="87"/>
      <c r="F14" s="87"/>
      <c r="H14"/>
      <c r="I14"/>
    </row>
    <row r="15" spans="1:9" s="2" customFormat="1" ht="15">
      <c r="A15" s="84" t="s">
        <v>2</v>
      </c>
      <c r="B15" s="85" t="s">
        <v>114</v>
      </c>
      <c r="C15" s="86" t="s">
        <v>10</v>
      </c>
      <c r="D15" s="87">
        <v>10</v>
      </c>
      <c r="E15" s="87"/>
      <c r="F15" s="87">
        <f>+E15*$D15</f>
        <v>0</v>
      </c>
      <c r="H15"/>
      <c r="I15"/>
    </row>
    <row r="16" spans="1:9" s="2" customFormat="1" ht="15">
      <c r="A16" s="84"/>
      <c r="B16" s="85"/>
      <c r="C16" s="86"/>
      <c r="D16" s="87"/>
      <c r="E16" s="87"/>
      <c r="F16" s="87"/>
      <c r="H16"/>
      <c r="I16"/>
    </row>
    <row r="17" spans="1:9" s="2" customFormat="1" ht="30">
      <c r="A17" s="84" t="s">
        <v>4</v>
      </c>
      <c r="B17" s="85" t="s">
        <v>39</v>
      </c>
      <c r="C17" s="86" t="s">
        <v>10</v>
      </c>
      <c r="D17" s="87">
        <v>10</v>
      </c>
      <c r="E17" s="87"/>
      <c r="F17" s="87">
        <f>+E17*$D17</f>
        <v>0</v>
      </c>
      <c r="H17"/>
      <c r="I17"/>
    </row>
    <row r="18" spans="1:9" s="2" customFormat="1" ht="15">
      <c r="A18" s="84"/>
      <c r="B18" s="85"/>
      <c r="C18" s="86"/>
      <c r="D18" s="87"/>
      <c r="E18" s="87"/>
      <c r="F18" s="87"/>
      <c r="H18"/>
      <c r="I18"/>
    </row>
    <row r="19" spans="1:9" s="2" customFormat="1" ht="30">
      <c r="A19" s="84" t="s">
        <v>6</v>
      </c>
      <c r="B19" s="85" t="s">
        <v>115</v>
      </c>
      <c r="C19" s="86" t="s">
        <v>10</v>
      </c>
      <c r="D19" s="87">
        <v>1</v>
      </c>
      <c r="E19" s="87"/>
      <c r="F19" s="87">
        <f>+E19*$D19</f>
        <v>0</v>
      </c>
      <c r="H19"/>
      <c r="I19"/>
    </row>
    <row r="20" spans="1:9" s="2" customFormat="1" ht="15">
      <c r="A20" s="84"/>
      <c r="B20" s="85"/>
      <c r="C20" s="86"/>
      <c r="D20" s="87"/>
      <c r="E20" s="87"/>
      <c r="F20" s="87"/>
      <c r="H20"/>
      <c r="I20"/>
    </row>
    <row r="21" spans="1:9" s="2" customFormat="1" ht="164.25" customHeight="1">
      <c r="A21" s="84" t="s">
        <v>16</v>
      </c>
      <c r="B21" s="24" t="s">
        <v>207</v>
      </c>
      <c r="C21" s="86" t="s">
        <v>25</v>
      </c>
      <c r="D21" s="87">
        <v>1</v>
      </c>
      <c r="E21" s="87"/>
      <c r="F21" s="87">
        <f>+E21*$D21</f>
        <v>0</v>
      </c>
      <c r="H21"/>
      <c r="I21"/>
    </row>
    <row r="22" spans="1:9" s="2" customFormat="1" ht="15">
      <c r="A22" s="84"/>
      <c r="B22" s="24"/>
      <c r="C22" s="86"/>
      <c r="D22" s="87"/>
      <c r="E22" s="87"/>
      <c r="F22" s="87"/>
      <c r="H22"/>
      <c r="I22"/>
    </row>
    <row r="23" spans="1:9" s="2" customFormat="1" ht="45">
      <c r="A23" s="84" t="s">
        <v>41</v>
      </c>
      <c r="B23" s="24" t="s">
        <v>62</v>
      </c>
      <c r="C23" s="86" t="s">
        <v>25</v>
      </c>
      <c r="D23" s="87">
        <v>1</v>
      </c>
      <c r="E23" s="87"/>
      <c r="F23" s="87">
        <f>+E23*$D23</f>
        <v>0</v>
      </c>
      <c r="H23"/>
      <c r="I23"/>
    </row>
    <row r="24" spans="1:9" s="2" customFormat="1" ht="15">
      <c r="A24" s="84"/>
      <c r="B24" s="24"/>
      <c r="C24" s="86"/>
      <c r="D24" s="87"/>
      <c r="E24" s="87"/>
      <c r="F24" s="87"/>
      <c r="H24"/>
      <c r="I24"/>
    </row>
    <row r="25" spans="1:9" s="2" customFormat="1" ht="60">
      <c r="A25" s="84" t="s">
        <v>42</v>
      </c>
      <c r="B25" s="24" t="s">
        <v>63</v>
      </c>
      <c r="C25" s="86" t="s">
        <v>25</v>
      </c>
      <c r="D25" s="87">
        <v>1</v>
      </c>
      <c r="E25" s="87"/>
      <c r="F25" s="87">
        <f>+E25*$D25</f>
        <v>0</v>
      </c>
      <c r="H25"/>
      <c r="I25"/>
    </row>
    <row r="26" spans="1:9" s="2" customFormat="1" ht="15">
      <c r="A26" s="84"/>
      <c r="B26" s="24"/>
      <c r="C26" s="86"/>
      <c r="D26" s="87"/>
      <c r="E26" s="87"/>
      <c r="F26" s="87"/>
      <c r="H26"/>
      <c r="I26"/>
    </row>
    <row r="27" spans="1:9" s="2" customFormat="1" ht="15">
      <c r="A27" s="84" t="s">
        <v>43</v>
      </c>
      <c r="B27" s="24" t="s">
        <v>208</v>
      </c>
      <c r="C27" s="86" t="s">
        <v>25</v>
      </c>
      <c r="D27" s="87">
        <v>1</v>
      </c>
      <c r="E27" s="87"/>
      <c r="F27" s="87">
        <f>+E27*$D27</f>
        <v>0</v>
      </c>
      <c r="H27"/>
      <c r="I27"/>
    </row>
    <row r="28" spans="1:9" s="2" customFormat="1" ht="15">
      <c r="A28" s="84"/>
      <c r="B28" s="24"/>
      <c r="C28" s="86"/>
      <c r="D28" s="87"/>
      <c r="E28" s="87"/>
      <c r="F28" s="87"/>
      <c r="H28"/>
      <c r="I28"/>
    </row>
    <row r="29" spans="1:9" s="2" customFormat="1" ht="15">
      <c r="A29" s="84"/>
      <c r="B29" s="88" t="s">
        <v>40</v>
      </c>
      <c r="C29" s="89"/>
      <c r="D29" s="90"/>
      <c r="E29" s="90"/>
      <c r="F29" s="91">
        <f>SUM(F13:F28)</f>
        <v>0</v>
      </c>
      <c r="H29"/>
      <c r="I29"/>
    </row>
    <row r="30" spans="1:9" s="2" customFormat="1" ht="15">
      <c r="A30" s="84"/>
      <c r="B30" s="81"/>
      <c r="C30" s="82"/>
      <c r="D30" s="83"/>
      <c r="E30" s="83"/>
      <c r="F30" s="92"/>
      <c r="H30"/>
      <c r="I30"/>
    </row>
    <row r="31" spans="1:9" s="2" customFormat="1" ht="15">
      <c r="A31" s="80" t="s">
        <v>2</v>
      </c>
      <c r="B31" s="81" t="s">
        <v>28</v>
      </c>
      <c r="C31" s="82"/>
      <c r="D31" s="83"/>
      <c r="E31" s="83"/>
      <c r="F31" s="83"/>
      <c r="H31"/>
      <c r="I31"/>
    </row>
    <row r="32" spans="1:9" s="2" customFormat="1" ht="15">
      <c r="A32" s="80"/>
      <c r="B32" s="81"/>
      <c r="C32" s="82"/>
      <c r="D32" s="83"/>
      <c r="E32" s="83"/>
      <c r="F32" s="83"/>
      <c r="H32"/>
      <c r="I32"/>
    </row>
    <row r="33" spans="1:9" s="2" customFormat="1" ht="30">
      <c r="A33" s="84" t="s">
        <v>0</v>
      </c>
      <c r="B33" s="95" t="s">
        <v>29</v>
      </c>
      <c r="C33" s="82" t="s">
        <v>9</v>
      </c>
      <c r="D33" s="83">
        <v>50</v>
      </c>
      <c r="E33" s="83"/>
      <c r="F33" s="83">
        <f aca="true" t="shared" si="0" ref="F33:F41">+E33*$D33</f>
        <v>0</v>
      </c>
      <c r="H33"/>
      <c r="I33"/>
    </row>
    <row r="34" spans="1:9" s="2" customFormat="1" ht="15">
      <c r="A34" s="84"/>
      <c r="B34" s="93"/>
      <c r="C34" s="82"/>
      <c r="D34" s="83"/>
      <c r="E34" s="83"/>
      <c r="F34" s="83"/>
      <c r="H34"/>
      <c r="I34"/>
    </row>
    <row r="35" spans="1:9" s="2" customFormat="1" ht="90">
      <c r="A35" s="84" t="s">
        <v>2</v>
      </c>
      <c r="B35" s="22" t="s">
        <v>32</v>
      </c>
      <c r="C35" s="86" t="s">
        <v>34</v>
      </c>
      <c r="D35" s="87">
        <v>160</v>
      </c>
      <c r="E35" s="100"/>
      <c r="F35" s="87">
        <f t="shared" si="0"/>
        <v>0</v>
      </c>
      <c r="H35"/>
      <c r="I35"/>
    </row>
    <row r="36" spans="1:9" s="2" customFormat="1" ht="15">
      <c r="A36" s="84"/>
      <c r="B36" s="22"/>
      <c r="C36" s="86"/>
      <c r="D36" s="87"/>
      <c r="E36" s="100"/>
      <c r="F36" s="87"/>
      <c r="H36"/>
      <c r="I36"/>
    </row>
    <row r="37" spans="1:9" s="2" customFormat="1" ht="45">
      <c r="A37" s="84" t="s">
        <v>4</v>
      </c>
      <c r="B37" s="22" t="s">
        <v>64</v>
      </c>
      <c r="C37" s="86" t="s">
        <v>34</v>
      </c>
      <c r="D37" s="87">
        <v>26</v>
      </c>
      <c r="E37" s="100"/>
      <c r="F37" s="87">
        <f t="shared" si="0"/>
        <v>0</v>
      </c>
      <c r="H37"/>
      <c r="I37"/>
    </row>
    <row r="38" spans="1:9" s="2" customFormat="1" ht="15">
      <c r="A38" s="84"/>
      <c r="B38" s="22"/>
      <c r="C38" s="86"/>
      <c r="D38" s="87"/>
      <c r="E38" s="100"/>
      <c r="F38" s="87"/>
      <c r="H38"/>
      <c r="I38"/>
    </row>
    <row r="39" spans="1:9" s="2" customFormat="1" ht="75">
      <c r="A39" s="84" t="s">
        <v>6</v>
      </c>
      <c r="B39" s="22" t="s">
        <v>117</v>
      </c>
      <c r="C39" s="86" t="s">
        <v>9</v>
      </c>
      <c r="D39" s="87">
        <v>11</v>
      </c>
      <c r="E39" s="100"/>
      <c r="F39" s="87">
        <f t="shared" si="0"/>
        <v>0</v>
      </c>
      <c r="H39"/>
      <c r="I39"/>
    </row>
    <row r="40" spans="1:9" s="2" customFormat="1" ht="15">
      <c r="A40" s="84"/>
      <c r="B40" s="22"/>
      <c r="C40" s="86"/>
      <c r="D40" s="87"/>
      <c r="E40" s="100"/>
      <c r="F40" s="87"/>
      <c r="H40"/>
      <c r="I40"/>
    </row>
    <row r="41" spans="1:9" s="2" customFormat="1" ht="75">
      <c r="A41" s="84" t="s">
        <v>16</v>
      </c>
      <c r="B41" s="22" t="s">
        <v>118</v>
      </c>
      <c r="C41" s="86" t="s">
        <v>9</v>
      </c>
      <c r="D41" s="87">
        <v>16</v>
      </c>
      <c r="E41" s="100"/>
      <c r="F41" s="87">
        <f t="shared" si="0"/>
        <v>0</v>
      </c>
      <c r="H41"/>
      <c r="I41"/>
    </row>
    <row r="42" spans="1:6" ht="15">
      <c r="A42" s="84"/>
      <c r="B42" s="22"/>
      <c r="C42" s="86"/>
      <c r="D42" s="87"/>
      <c r="E42" s="100"/>
      <c r="F42" s="87"/>
    </row>
    <row r="43" spans="1:6" ht="15">
      <c r="A43" s="84"/>
      <c r="B43" s="88" t="s">
        <v>49</v>
      </c>
      <c r="C43" s="89"/>
      <c r="D43" s="90"/>
      <c r="E43" s="90"/>
      <c r="F43" s="91">
        <f>SUM(F33:F42)</f>
        <v>0</v>
      </c>
    </row>
    <row r="44" spans="1:6" ht="15">
      <c r="A44" s="84"/>
      <c r="B44" s="96"/>
      <c r="C44" s="86"/>
      <c r="D44" s="87"/>
      <c r="E44" s="87"/>
      <c r="F44" s="97"/>
    </row>
    <row r="45" spans="1:6" ht="15">
      <c r="A45" s="80" t="s">
        <v>4</v>
      </c>
      <c r="B45" s="81" t="s">
        <v>11</v>
      </c>
      <c r="C45" s="82"/>
      <c r="D45" s="83"/>
      <c r="E45" s="83"/>
      <c r="F45" s="83"/>
    </row>
    <row r="46" spans="1:6" ht="15">
      <c r="A46" s="80"/>
      <c r="B46" s="81"/>
      <c r="C46" s="82"/>
      <c r="D46" s="83"/>
      <c r="E46" s="83"/>
      <c r="F46" s="83"/>
    </row>
    <row r="47" spans="1:6" ht="75">
      <c r="A47" s="84" t="s">
        <v>0</v>
      </c>
      <c r="B47" s="98" t="s">
        <v>122</v>
      </c>
      <c r="C47" s="82"/>
      <c r="D47" s="83"/>
      <c r="E47" s="83"/>
      <c r="F47" s="87"/>
    </row>
    <row r="48" spans="1:7" ht="18">
      <c r="A48" s="84"/>
      <c r="B48" s="22" t="s">
        <v>52</v>
      </c>
      <c r="C48" s="82" t="s">
        <v>33</v>
      </c>
      <c r="D48" s="83">
        <f>ROUND(0.6*G48,1)</f>
        <v>123</v>
      </c>
      <c r="E48" s="83"/>
      <c r="F48" s="83">
        <f>+E48*$D48</f>
        <v>0</v>
      </c>
      <c r="G48" s="2">
        <v>205</v>
      </c>
    </row>
    <row r="49" spans="1:6" ht="18">
      <c r="A49" s="84"/>
      <c r="B49" s="22" t="s">
        <v>53</v>
      </c>
      <c r="C49" s="82" t="s">
        <v>33</v>
      </c>
      <c r="D49" s="83">
        <f>G48-D48</f>
        <v>82</v>
      </c>
      <c r="E49" s="83"/>
      <c r="F49" s="83">
        <f>+E49*$D49</f>
        <v>0</v>
      </c>
    </row>
    <row r="50" spans="1:6" ht="15">
      <c r="A50" s="84"/>
      <c r="B50" s="22"/>
      <c r="C50" s="82"/>
      <c r="D50" s="83"/>
      <c r="E50" s="83"/>
      <c r="F50" s="83"/>
    </row>
    <row r="51" spans="1:6" ht="60">
      <c r="A51" s="84" t="s">
        <v>2</v>
      </c>
      <c r="B51" s="22" t="s">
        <v>121</v>
      </c>
      <c r="C51" s="82" t="s">
        <v>33</v>
      </c>
      <c r="D51" s="83">
        <v>1</v>
      </c>
      <c r="E51" s="83"/>
      <c r="F51" s="83">
        <f>+E51*$D51</f>
        <v>0</v>
      </c>
    </row>
    <row r="52" spans="1:6" ht="15">
      <c r="A52" s="84"/>
      <c r="B52" s="22"/>
      <c r="C52" s="82"/>
      <c r="D52" s="83"/>
      <c r="E52" s="83"/>
      <c r="F52" s="83"/>
    </row>
    <row r="53" spans="1:6" ht="30">
      <c r="A53" s="84" t="s">
        <v>4</v>
      </c>
      <c r="B53" s="94" t="s">
        <v>51</v>
      </c>
      <c r="C53" s="82" t="s">
        <v>34</v>
      </c>
      <c r="D53" s="83">
        <v>420</v>
      </c>
      <c r="E53" s="83"/>
      <c r="F53" s="83">
        <f>+E53*$D53</f>
        <v>0</v>
      </c>
    </row>
    <row r="54" spans="1:6" ht="15">
      <c r="A54" s="84"/>
      <c r="B54" s="94"/>
      <c r="C54" s="82"/>
      <c r="D54" s="83"/>
      <c r="E54" s="83"/>
      <c r="F54" s="83"/>
    </row>
    <row r="55" spans="1:9" ht="90">
      <c r="A55" s="84" t="s">
        <v>6</v>
      </c>
      <c r="B55" s="94" t="s">
        <v>127</v>
      </c>
      <c r="C55" s="82" t="s">
        <v>33</v>
      </c>
      <c r="D55" s="83">
        <v>104</v>
      </c>
      <c r="E55" s="99"/>
      <c r="F55" s="83">
        <f>+E55*$D55</f>
        <v>0</v>
      </c>
      <c r="H55" s="2"/>
      <c r="I55" s="2"/>
    </row>
    <row r="56" spans="1:9" ht="15">
      <c r="A56" s="84"/>
      <c r="B56" s="94"/>
      <c r="C56" s="82"/>
      <c r="D56" s="83"/>
      <c r="E56" s="99"/>
      <c r="F56" s="83"/>
      <c r="H56" s="2"/>
      <c r="I56" s="2"/>
    </row>
    <row r="57" spans="1:9" ht="30">
      <c r="A57" s="84" t="s">
        <v>16</v>
      </c>
      <c r="B57" s="94" t="s">
        <v>129</v>
      </c>
      <c r="C57" s="82" t="s">
        <v>68</v>
      </c>
      <c r="D57" s="83">
        <v>13</v>
      </c>
      <c r="E57" s="99"/>
      <c r="F57" s="83">
        <f>+E57*$D57</f>
        <v>0</v>
      </c>
      <c r="H57" s="2"/>
      <c r="I57" s="2"/>
    </row>
    <row r="58" spans="1:9" ht="15">
      <c r="A58" s="84"/>
      <c r="B58" s="94"/>
      <c r="C58" s="82"/>
      <c r="D58" s="83"/>
      <c r="E58" s="99"/>
      <c r="F58" s="83"/>
      <c r="H58" s="2"/>
      <c r="I58" s="2"/>
    </row>
    <row r="59" spans="1:9" ht="66">
      <c r="A59" s="84" t="s">
        <v>42</v>
      </c>
      <c r="B59" s="94" t="s">
        <v>81</v>
      </c>
      <c r="C59" s="82" t="s">
        <v>82</v>
      </c>
      <c r="D59" s="83">
        <v>65</v>
      </c>
      <c r="E59" s="99"/>
      <c r="F59" s="83">
        <f>+E59*$D59</f>
        <v>0</v>
      </c>
      <c r="H59" s="2"/>
      <c r="I59" s="2"/>
    </row>
    <row r="60" spans="1:9" ht="15">
      <c r="A60" s="84"/>
      <c r="B60" s="94"/>
      <c r="C60" s="82"/>
      <c r="D60" s="83"/>
      <c r="E60" s="99"/>
      <c r="F60" s="83"/>
      <c r="H60" s="2"/>
      <c r="I60" s="2"/>
    </row>
    <row r="61" spans="1:9" ht="15">
      <c r="A61" s="84"/>
      <c r="B61" s="88" t="s">
        <v>83</v>
      </c>
      <c r="C61" s="89"/>
      <c r="D61" s="90"/>
      <c r="E61" s="90"/>
      <c r="F61" s="91">
        <f>SUM(F47:F60)</f>
        <v>0</v>
      </c>
      <c r="H61" s="2"/>
      <c r="I61" s="2"/>
    </row>
    <row r="62" spans="1:9" ht="15">
      <c r="A62" s="84"/>
      <c r="B62" s="96"/>
      <c r="C62" s="86"/>
      <c r="D62" s="87"/>
      <c r="E62" s="87"/>
      <c r="F62" s="83"/>
      <c r="H62" s="2"/>
      <c r="I62" s="2"/>
    </row>
    <row r="63" spans="1:9" ht="16.5">
      <c r="A63" s="80" t="s">
        <v>6</v>
      </c>
      <c r="B63" s="81" t="s">
        <v>130</v>
      </c>
      <c r="C63" s="106"/>
      <c r="D63" s="107"/>
      <c r="E63" s="83"/>
      <c r="F63" s="68"/>
      <c r="H63" s="2"/>
      <c r="I63" s="2"/>
    </row>
    <row r="64" spans="1:9" ht="15">
      <c r="A64" s="84"/>
      <c r="B64" s="94"/>
      <c r="C64" s="6"/>
      <c r="D64" s="16"/>
      <c r="E64" s="83"/>
      <c r="F64" s="16"/>
      <c r="H64" s="2"/>
      <c r="I64" s="2"/>
    </row>
    <row r="65" spans="1:9" ht="75">
      <c r="A65" s="84" t="s">
        <v>0</v>
      </c>
      <c r="B65" s="94" t="s">
        <v>132</v>
      </c>
      <c r="C65" s="6" t="s">
        <v>9</v>
      </c>
      <c r="D65" s="83">
        <v>13</v>
      </c>
      <c r="E65" s="83"/>
      <c r="F65" s="83">
        <f aca="true" t="shared" si="1" ref="F65:F75">+D65*E65</f>
        <v>0</v>
      </c>
      <c r="H65" s="2"/>
      <c r="I65" s="2"/>
    </row>
    <row r="66" spans="1:9" ht="15">
      <c r="A66" s="84"/>
      <c r="B66" s="94"/>
      <c r="C66" s="6"/>
      <c r="D66" s="83"/>
      <c r="E66" s="83"/>
      <c r="F66" s="83"/>
      <c r="H66" s="2"/>
      <c r="I66" s="2"/>
    </row>
    <row r="67" spans="1:9" ht="75">
      <c r="A67" s="84" t="s">
        <v>2</v>
      </c>
      <c r="B67" s="94" t="s">
        <v>133</v>
      </c>
      <c r="C67" s="6" t="s">
        <v>9</v>
      </c>
      <c r="D67" s="83">
        <v>16</v>
      </c>
      <c r="E67" s="83"/>
      <c r="F67" s="83">
        <f t="shared" si="1"/>
        <v>0</v>
      </c>
      <c r="H67" s="2"/>
      <c r="I67" s="2"/>
    </row>
    <row r="68" spans="1:9" ht="15">
      <c r="A68" s="84"/>
      <c r="B68" s="94"/>
      <c r="C68" s="82"/>
      <c r="D68" s="83"/>
      <c r="E68" s="83"/>
      <c r="F68" s="83"/>
      <c r="H68" s="2"/>
      <c r="I68" s="2"/>
    </row>
    <row r="69" spans="1:9" ht="90.75" customHeight="1">
      <c r="A69" s="84" t="s">
        <v>4</v>
      </c>
      <c r="B69" s="14" t="s">
        <v>134</v>
      </c>
      <c r="C69" t="s">
        <v>10</v>
      </c>
      <c r="D69" s="110">
        <v>3</v>
      </c>
      <c r="E69" s="110"/>
      <c r="F69" s="83">
        <f t="shared" si="1"/>
        <v>0</v>
      </c>
      <c r="H69" s="2"/>
      <c r="I69" s="2"/>
    </row>
    <row r="70" spans="1:9" ht="15">
      <c r="A70" s="84"/>
      <c r="B70" s="111"/>
      <c r="C70"/>
      <c r="D70" s="110"/>
      <c r="E70" s="110"/>
      <c r="F70" s="83"/>
      <c r="H70" s="2"/>
      <c r="I70" s="2"/>
    </row>
    <row r="71" spans="1:9" ht="45">
      <c r="A71" s="84" t="s">
        <v>6</v>
      </c>
      <c r="B71" s="14" t="s">
        <v>135</v>
      </c>
      <c r="C71" t="s">
        <v>10</v>
      </c>
      <c r="D71" s="110">
        <v>3</v>
      </c>
      <c r="E71" s="110"/>
      <c r="F71" s="83">
        <f t="shared" si="1"/>
        <v>0</v>
      </c>
      <c r="H71" s="2"/>
      <c r="I71" s="2"/>
    </row>
    <row r="72" spans="1:9" ht="15">
      <c r="A72" s="84"/>
      <c r="B72" s="111"/>
      <c r="C72"/>
      <c r="D72" s="110"/>
      <c r="E72" s="110"/>
      <c r="F72" s="83"/>
      <c r="H72" s="2"/>
      <c r="I72" s="2"/>
    </row>
    <row r="73" spans="1:9" ht="60">
      <c r="A73" s="84" t="s">
        <v>16</v>
      </c>
      <c r="B73" s="14" t="s">
        <v>136</v>
      </c>
      <c r="C73" t="s">
        <v>10</v>
      </c>
      <c r="D73" s="110">
        <v>2</v>
      </c>
      <c r="E73" s="110"/>
      <c r="F73" s="83">
        <f t="shared" si="1"/>
        <v>0</v>
      </c>
      <c r="H73" s="2"/>
      <c r="I73" s="2"/>
    </row>
    <row r="74" spans="1:9" ht="15">
      <c r="A74" s="84"/>
      <c r="B74" s="14"/>
      <c r="C74"/>
      <c r="D74" s="110"/>
      <c r="E74" s="110"/>
      <c r="F74" s="83"/>
      <c r="H74" s="2"/>
      <c r="I74" s="2"/>
    </row>
    <row r="75" spans="1:9" ht="60">
      <c r="A75" s="84" t="s">
        <v>41</v>
      </c>
      <c r="B75" s="14" t="s">
        <v>137</v>
      </c>
      <c r="C75" s="6" t="s">
        <v>10</v>
      </c>
      <c r="D75" s="110">
        <v>1</v>
      </c>
      <c r="E75" s="110"/>
      <c r="F75" s="83">
        <f t="shared" si="1"/>
        <v>0</v>
      </c>
      <c r="H75" s="2"/>
      <c r="I75" s="2"/>
    </row>
    <row r="76" spans="1:9" ht="15">
      <c r="A76" s="84"/>
      <c r="B76" s="109"/>
      <c r="C76" s="82"/>
      <c r="D76" s="83"/>
      <c r="E76" s="99"/>
      <c r="F76" s="16"/>
      <c r="H76" s="2"/>
      <c r="I76" s="2"/>
    </row>
    <row r="77" spans="1:9" ht="15">
      <c r="A77" s="84"/>
      <c r="B77" s="88" t="s">
        <v>131</v>
      </c>
      <c r="C77" s="89"/>
      <c r="D77" s="90"/>
      <c r="E77" s="90"/>
      <c r="F77" s="91">
        <f>SUM(F65:F76)</f>
        <v>0</v>
      </c>
      <c r="H77" s="2"/>
      <c r="I77" s="2"/>
    </row>
    <row r="78" spans="1:9" ht="15">
      <c r="A78" s="84"/>
      <c r="B78" s="94"/>
      <c r="C78" s="82"/>
      <c r="D78" s="83"/>
      <c r="E78" s="99"/>
      <c r="F78" s="83"/>
      <c r="H78" s="2"/>
      <c r="I78" s="2"/>
    </row>
    <row r="79" spans="1:9" ht="15">
      <c r="A79" s="80" t="s">
        <v>16</v>
      </c>
      <c r="B79" s="81" t="s">
        <v>7</v>
      </c>
      <c r="C79" s="82"/>
      <c r="D79" s="83"/>
      <c r="E79" s="99"/>
      <c r="F79" s="83"/>
      <c r="H79" s="2"/>
      <c r="I79" s="2"/>
    </row>
    <row r="80" spans="1:9" ht="15">
      <c r="A80" s="84"/>
      <c r="B80" s="94"/>
      <c r="C80" s="82"/>
      <c r="D80" s="83"/>
      <c r="E80" s="99"/>
      <c r="F80" s="83"/>
      <c r="H80" s="2"/>
      <c r="I80" s="2"/>
    </row>
    <row r="81" spans="1:9" ht="30">
      <c r="A81" s="84" t="s">
        <v>0</v>
      </c>
      <c r="B81" s="94" t="s">
        <v>65</v>
      </c>
      <c r="C81" s="82" t="s">
        <v>34</v>
      </c>
      <c r="D81" s="83">
        <v>400</v>
      </c>
      <c r="E81" s="83"/>
      <c r="F81" s="83">
        <f>+E81*$D81</f>
        <v>0</v>
      </c>
      <c r="H81" s="2"/>
      <c r="I81" s="2"/>
    </row>
    <row r="82" spans="1:9" ht="15">
      <c r="A82" s="84"/>
      <c r="B82" s="94"/>
      <c r="C82" s="82"/>
      <c r="D82" s="83"/>
      <c r="E82" s="83"/>
      <c r="F82" s="83"/>
      <c r="H82" s="2"/>
      <c r="I82" s="2"/>
    </row>
    <row r="83" spans="1:6" ht="30">
      <c r="A83" s="84" t="s">
        <v>2</v>
      </c>
      <c r="B83" s="94" t="s">
        <v>31</v>
      </c>
      <c r="C83" s="82" t="s">
        <v>9</v>
      </c>
      <c r="D83" s="83">
        <f>D33</f>
        <v>50</v>
      </c>
      <c r="E83" s="83"/>
      <c r="F83" s="83">
        <f>+E83*$D83</f>
        <v>0</v>
      </c>
    </row>
    <row r="84" spans="1:6" ht="15">
      <c r="A84" s="84"/>
      <c r="B84" s="94"/>
      <c r="C84" s="82"/>
      <c r="D84" s="83"/>
      <c r="E84" s="83"/>
      <c r="F84" s="83"/>
    </row>
    <row r="85" spans="1:6" ht="30">
      <c r="A85" s="84" t="s">
        <v>4</v>
      </c>
      <c r="B85" s="94" t="s">
        <v>66</v>
      </c>
      <c r="C85" s="82" t="s">
        <v>34</v>
      </c>
      <c r="D85" s="83">
        <f>D81</f>
        <v>400</v>
      </c>
      <c r="E85" s="83"/>
      <c r="F85" s="83">
        <f>+E85*$D85</f>
        <v>0</v>
      </c>
    </row>
    <row r="86" spans="1:6" ht="15">
      <c r="A86" s="84"/>
      <c r="B86" s="94"/>
      <c r="C86" s="82"/>
      <c r="D86" s="83"/>
      <c r="E86" s="83"/>
      <c r="F86" s="83"/>
    </row>
    <row r="87" spans="1:6" ht="31.5" customHeight="1">
      <c r="A87" s="84" t="s">
        <v>6</v>
      </c>
      <c r="B87" s="94" t="s">
        <v>30</v>
      </c>
      <c r="C87" s="82" t="s">
        <v>34</v>
      </c>
      <c r="D87" s="83">
        <f>D85+D37</f>
        <v>426</v>
      </c>
      <c r="E87" s="83"/>
      <c r="F87" s="83">
        <f>+E87*$D87</f>
        <v>0</v>
      </c>
    </row>
    <row r="88" spans="1:6" ht="15">
      <c r="A88" s="84"/>
      <c r="B88" s="94"/>
      <c r="C88" s="82"/>
      <c r="D88" s="83"/>
      <c r="E88" s="83"/>
      <c r="F88" s="83"/>
    </row>
    <row r="89" spans="1:7" ht="30">
      <c r="A89" s="84" t="s">
        <v>16</v>
      </c>
      <c r="B89" s="94" t="s">
        <v>138</v>
      </c>
      <c r="C89" s="82" t="s">
        <v>34</v>
      </c>
      <c r="D89" s="83">
        <f>D87</f>
        <v>426</v>
      </c>
      <c r="E89" s="83"/>
      <c r="F89" s="83">
        <f>+E89*$D89</f>
        <v>0</v>
      </c>
      <c r="G89" s="4"/>
    </row>
    <row r="90" spans="1:7" ht="15">
      <c r="A90" s="84"/>
      <c r="B90" s="94"/>
      <c r="C90" s="82"/>
      <c r="D90" s="83"/>
      <c r="E90" s="83"/>
      <c r="F90" s="83"/>
      <c r="G90" s="4"/>
    </row>
    <row r="91" spans="1:7" ht="60">
      <c r="A91" s="84" t="s">
        <v>41</v>
      </c>
      <c r="B91" s="94" t="s">
        <v>56</v>
      </c>
      <c r="C91" s="82" t="s">
        <v>9</v>
      </c>
      <c r="D91" s="83">
        <v>185</v>
      </c>
      <c r="E91" s="83"/>
      <c r="F91" s="83">
        <f aca="true" t="shared" si="2" ref="F91:F99">+E91*$D91</f>
        <v>0</v>
      </c>
      <c r="G91" s="4"/>
    </row>
    <row r="92" spans="1:7" ht="15">
      <c r="A92" s="84"/>
      <c r="B92" s="94"/>
      <c r="C92" s="82"/>
      <c r="D92" s="83"/>
      <c r="E92" s="83"/>
      <c r="F92" s="83"/>
      <c r="G92" s="4"/>
    </row>
    <row r="93" spans="1:6" ht="45">
      <c r="A93" s="84" t="s">
        <v>42</v>
      </c>
      <c r="B93" s="94" t="s">
        <v>50</v>
      </c>
      <c r="C93" s="82" t="s">
        <v>10</v>
      </c>
      <c r="D93" s="83">
        <v>1</v>
      </c>
      <c r="E93" s="83"/>
      <c r="F93" s="83">
        <f t="shared" si="2"/>
        <v>0</v>
      </c>
    </row>
    <row r="94" spans="1:6" ht="15">
      <c r="A94" s="84"/>
      <c r="B94" s="94"/>
      <c r="C94" s="82"/>
      <c r="D94" s="83"/>
      <c r="E94" s="83"/>
      <c r="F94" s="83"/>
    </row>
    <row r="95" spans="1:6" ht="30">
      <c r="A95" s="84" t="s">
        <v>43</v>
      </c>
      <c r="B95" s="94" t="s">
        <v>139</v>
      </c>
      <c r="C95" s="82" t="s">
        <v>10</v>
      </c>
      <c r="D95" s="83">
        <v>2</v>
      </c>
      <c r="E95" s="83"/>
      <c r="F95" s="83">
        <f t="shared" si="2"/>
        <v>0</v>
      </c>
    </row>
    <row r="96" spans="1:6" ht="15">
      <c r="A96" s="84"/>
      <c r="B96" s="94"/>
      <c r="C96" s="82"/>
      <c r="D96" s="83"/>
      <c r="E96" s="83"/>
      <c r="F96" s="83"/>
    </row>
    <row r="97" spans="1:6" ht="30">
      <c r="A97" s="84" t="s">
        <v>44</v>
      </c>
      <c r="B97" s="94" t="s">
        <v>273</v>
      </c>
      <c r="C97" s="82" t="s">
        <v>9</v>
      </c>
      <c r="D97" s="83">
        <f>D13</f>
        <v>91.14</v>
      </c>
      <c r="E97" s="83"/>
      <c r="F97" s="83">
        <f t="shared" si="2"/>
        <v>0</v>
      </c>
    </row>
    <row r="98" spans="1:6" ht="15">
      <c r="A98" s="84"/>
      <c r="B98" s="94"/>
      <c r="C98" s="82"/>
      <c r="D98" s="83"/>
      <c r="E98" s="83"/>
      <c r="F98" s="83"/>
    </row>
    <row r="99" spans="1:6" ht="15">
      <c r="A99" s="84" t="s">
        <v>45</v>
      </c>
      <c r="B99" s="94" t="s">
        <v>26</v>
      </c>
      <c r="C99" s="82" t="s">
        <v>25</v>
      </c>
      <c r="D99" s="83">
        <v>1</v>
      </c>
      <c r="E99" s="83"/>
      <c r="F99" s="83">
        <f t="shared" si="2"/>
        <v>0</v>
      </c>
    </row>
    <row r="100" spans="1:9" s="2" customFormat="1" ht="15">
      <c r="A100" s="84"/>
      <c r="B100" s="94"/>
      <c r="C100" s="82"/>
      <c r="D100" s="83"/>
      <c r="E100" s="83"/>
      <c r="F100" s="83"/>
      <c r="H100"/>
      <c r="I100"/>
    </row>
    <row r="101" spans="1:9" s="2" customFormat="1" ht="15">
      <c r="A101" s="84"/>
      <c r="B101" s="88" t="s">
        <v>99</v>
      </c>
      <c r="C101" s="89"/>
      <c r="D101" s="90"/>
      <c r="E101" s="90"/>
      <c r="F101" s="91">
        <f>SUM(F80:F100)</f>
        <v>0</v>
      </c>
      <c r="H101"/>
      <c r="I101"/>
    </row>
    <row r="102" spans="1:9" s="2" customFormat="1" ht="15">
      <c r="A102" s="84"/>
      <c r="B102" s="96"/>
      <c r="C102" s="86"/>
      <c r="D102" s="87"/>
      <c r="E102" s="87"/>
      <c r="F102" s="97"/>
      <c r="H102"/>
      <c r="I102"/>
    </row>
    <row r="106" spans="1:9" s="2" customFormat="1" ht="12.75">
      <c r="A106" s="10"/>
      <c r="B106" s="8"/>
      <c r="C106" s="8"/>
      <c r="D106" s="9"/>
      <c r="E106" s="9"/>
      <c r="F106" s="9"/>
      <c r="H106"/>
      <c r="I106"/>
    </row>
    <row r="107" spans="1:9" s="2" customFormat="1" ht="12.75">
      <c r="A107" s="10"/>
      <c r="B107" s="8"/>
      <c r="C107" s="8"/>
      <c r="D107" s="9"/>
      <c r="E107" s="9"/>
      <c r="F107" s="9"/>
      <c r="H107"/>
      <c r="I107"/>
    </row>
    <row r="120" spans="1:9" s="8" customFormat="1" ht="12.75">
      <c r="A120" s="10"/>
      <c r="B120" s="13"/>
      <c r="D120" s="9"/>
      <c r="E120" s="9"/>
      <c r="F120" s="9"/>
      <c r="G120" s="2"/>
      <c r="H120"/>
      <c r="I120"/>
    </row>
  </sheetData>
  <sheetProtection/>
  <mergeCells count="8">
    <mergeCell ref="C9:E9"/>
    <mergeCell ref="C10:E10"/>
    <mergeCell ref="A1:F1"/>
    <mergeCell ref="A2:F2"/>
    <mergeCell ref="A3:F3"/>
    <mergeCell ref="A4:F4"/>
    <mergeCell ref="C5:E5"/>
    <mergeCell ref="C6:E6"/>
  </mergeCells>
  <printOptions gridLines="1"/>
  <pageMargins left="1.1023622047244095" right="0.1968503937007874" top="0.7086614173228347" bottom="0.4724409448818898" header="0" footer="0"/>
  <pageSetup horizontalDpi="600" verticalDpi="600" orientation="portrait" paperSize="9" r:id="rId2"/>
  <headerFooter alignWithMargins="0">
    <oddFooter>&amp;C&amp;9stran &amp;P</oddFooter>
  </headerFooter>
  <rowBreaks count="2" manualBreakCount="2">
    <brk id="10" max="5" man="1"/>
    <brk id="62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79"/>
  <sheetViews>
    <sheetView view="pageBreakPreview" zoomScaleSheetLayoutView="100" workbookViewId="0" topLeftCell="A43">
      <selection activeCell="B54" sqref="B54"/>
    </sheetView>
  </sheetViews>
  <sheetFormatPr defaultColWidth="9.00390625" defaultRowHeight="12.75"/>
  <cols>
    <col min="1" max="1" width="6.75390625" style="10" customWidth="1"/>
    <col min="2" max="2" width="42.75390625" style="12" customWidth="1"/>
    <col min="3" max="3" width="8.125" style="8" customWidth="1"/>
    <col min="4" max="4" width="9.125" style="9" customWidth="1"/>
    <col min="5" max="5" width="9.375" style="9" customWidth="1"/>
    <col min="6" max="6" width="13.875" style="9" customWidth="1"/>
    <col min="7" max="7" width="14.75390625" style="2" customWidth="1"/>
    <col min="8" max="9" width="11.75390625" style="0" bestFit="1" customWidth="1"/>
  </cols>
  <sheetData>
    <row r="1" spans="1:6" ht="17.25" customHeight="1">
      <c r="A1" s="217" t="str">
        <f>'skupna rekapitulacija'!A1:B1</f>
        <v>PRENOVA LAVRIČEVE ULICE V AJDOVŠČINI</v>
      </c>
      <c r="B1" s="217"/>
      <c r="C1" s="217"/>
      <c r="D1" s="217"/>
      <c r="E1" s="217"/>
      <c r="F1" s="217"/>
    </row>
    <row r="2" spans="1:6" ht="17.25" customHeight="1">
      <c r="A2" s="218" t="s">
        <v>140</v>
      </c>
      <c r="B2" s="218"/>
      <c r="C2" s="218"/>
      <c r="D2" s="218"/>
      <c r="E2" s="218"/>
      <c r="F2" s="218"/>
    </row>
    <row r="3" spans="1:6" ht="17.25" customHeight="1">
      <c r="A3" s="218" t="s">
        <v>18</v>
      </c>
      <c r="B3" s="218"/>
      <c r="C3" s="218"/>
      <c r="D3" s="218"/>
      <c r="E3" s="218"/>
      <c r="F3" s="218"/>
    </row>
    <row r="4" spans="1:6" ht="13.5" thickBot="1">
      <c r="A4" s="219"/>
      <c r="B4" s="219"/>
      <c r="C4" s="219"/>
      <c r="D4" s="219"/>
      <c r="E4" s="219"/>
      <c r="F4" s="219"/>
    </row>
    <row r="5" spans="1:6" ht="15.75">
      <c r="A5" s="34" t="s">
        <v>0</v>
      </c>
      <c r="B5" s="35" t="s">
        <v>1</v>
      </c>
      <c r="C5" s="220"/>
      <c r="D5" s="220"/>
      <c r="E5" s="220"/>
      <c r="F5" s="36">
        <f>+F16</f>
        <v>0</v>
      </c>
    </row>
    <row r="6" spans="1:6" ht="15.75">
      <c r="A6" s="37" t="s">
        <v>2</v>
      </c>
      <c r="B6" s="38" t="s">
        <v>3</v>
      </c>
      <c r="C6" s="215"/>
      <c r="D6" s="215"/>
      <c r="E6" s="215"/>
      <c r="F6" s="39">
        <f>+F30</f>
        <v>0</v>
      </c>
    </row>
    <row r="7" spans="1:6" ht="15.75">
      <c r="A7" s="37" t="s">
        <v>4</v>
      </c>
      <c r="B7" s="38" t="s">
        <v>5</v>
      </c>
      <c r="C7" s="215"/>
      <c r="D7" s="215"/>
      <c r="E7" s="215"/>
      <c r="F7" s="39">
        <f>+F50</f>
        <v>0</v>
      </c>
    </row>
    <row r="8" spans="1:6" ht="16.5" thickBot="1">
      <c r="A8" s="40" t="s">
        <v>6</v>
      </c>
      <c r="B8" s="41" t="s">
        <v>7</v>
      </c>
      <c r="C8" s="221"/>
      <c r="D8" s="221"/>
      <c r="E8" s="221"/>
      <c r="F8" s="42">
        <f>+F60</f>
        <v>0</v>
      </c>
    </row>
    <row r="9" spans="1:6" ht="17.25" thickBot="1" thickTop="1">
      <c r="A9" s="43"/>
      <c r="B9" s="44" t="s">
        <v>22</v>
      </c>
      <c r="C9" s="216"/>
      <c r="D9" s="216"/>
      <c r="E9" s="216"/>
      <c r="F9" s="45">
        <f>SUM(F5:F8)</f>
        <v>0</v>
      </c>
    </row>
    <row r="10" spans="1:6" ht="14.25">
      <c r="A10" s="102" t="s">
        <v>0</v>
      </c>
      <c r="B10" s="58" t="s">
        <v>8</v>
      </c>
      <c r="C10" s="19"/>
      <c r="D10" s="20"/>
      <c r="E10" s="20"/>
      <c r="F10" s="20"/>
    </row>
    <row r="11" spans="1:6" ht="15">
      <c r="A11" s="103"/>
      <c r="B11" s="21"/>
      <c r="C11" s="19"/>
      <c r="D11" s="20"/>
      <c r="E11" s="20"/>
      <c r="F11" s="20"/>
    </row>
    <row r="12" spans="1:6" ht="15.75" customHeight="1">
      <c r="A12" s="103" t="s">
        <v>0</v>
      </c>
      <c r="B12" s="22" t="s">
        <v>23</v>
      </c>
      <c r="C12" s="6" t="s">
        <v>9</v>
      </c>
      <c r="D12" s="16">
        <v>59.41</v>
      </c>
      <c r="E12" s="16"/>
      <c r="F12" s="16">
        <f>+D12*E12</f>
        <v>0</v>
      </c>
    </row>
    <row r="13" spans="1:6" ht="15">
      <c r="A13" s="103"/>
      <c r="B13" s="23"/>
      <c r="C13" s="19"/>
      <c r="D13" s="20"/>
      <c r="E13" s="20"/>
      <c r="F13" s="20"/>
    </row>
    <row r="14" spans="1:6" ht="30">
      <c r="A14" s="103" t="s">
        <v>2</v>
      </c>
      <c r="B14" s="22" t="s">
        <v>17</v>
      </c>
      <c r="C14" s="6" t="s">
        <v>10</v>
      </c>
      <c r="D14" s="16">
        <v>4</v>
      </c>
      <c r="E14" s="16"/>
      <c r="F14" s="16">
        <f>+D14*E14</f>
        <v>0</v>
      </c>
    </row>
    <row r="15" spans="1:6" ht="15">
      <c r="A15" s="103"/>
      <c r="B15" s="22"/>
      <c r="C15" s="6"/>
      <c r="D15" s="16"/>
      <c r="E15" s="16"/>
      <c r="F15" s="16"/>
    </row>
    <row r="16" spans="1:6" ht="15">
      <c r="A16" s="103"/>
      <c r="B16" s="62" t="s">
        <v>12</v>
      </c>
      <c r="C16" s="63"/>
      <c r="D16" s="64"/>
      <c r="E16" s="64"/>
      <c r="F16" s="65">
        <f>SUM(F12:F15)</f>
        <v>0</v>
      </c>
    </row>
    <row r="17" spans="1:6" ht="15">
      <c r="A17" s="103"/>
      <c r="B17" s="25"/>
      <c r="C17" s="26"/>
      <c r="D17" s="27"/>
      <c r="E17" s="27"/>
      <c r="F17" s="28"/>
    </row>
    <row r="18" spans="1:6" ht="14.25">
      <c r="A18" s="102" t="s">
        <v>2</v>
      </c>
      <c r="B18" s="58" t="s">
        <v>11</v>
      </c>
      <c r="C18" s="19"/>
      <c r="D18" s="20"/>
      <c r="E18" s="20"/>
      <c r="F18" s="20"/>
    </row>
    <row r="19" spans="1:6" ht="15">
      <c r="A19" s="103"/>
      <c r="B19" s="21"/>
      <c r="C19" s="19"/>
      <c r="D19" s="20"/>
      <c r="E19" s="20"/>
      <c r="F19" s="20"/>
    </row>
    <row r="20" spans="1:6" ht="90">
      <c r="A20" s="103" t="s">
        <v>0</v>
      </c>
      <c r="B20" s="22" t="s">
        <v>36</v>
      </c>
      <c r="C20" s="6"/>
      <c r="D20" s="16"/>
      <c r="E20" s="16"/>
      <c r="F20" s="16"/>
    </row>
    <row r="21" spans="1:6" ht="61.5" customHeight="1">
      <c r="A21" s="103"/>
      <c r="B21" s="22" t="s">
        <v>141</v>
      </c>
      <c r="C21" s="6"/>
      <c r="D21" s="16"/>
      <c r="E21" s="16"/>
      <c r="F21" s="16"/>
    </row>
    <row r="22" spans="1:7" ht="18">
      <c r="A22" s="103"/>
      <c r="B22" s="22" t="s">
        <v>57</v>
      </c>
      <c r="C22" s="6" t="s">
        <v>33</v>
      </c>
      <c r="D22" s="16">
        <f>ROUND(G22*0.4,1)</f>
        <v>36.2</v>
      </c>
      <c r="E22" s="16"/>
      <c r="F22" s="16">
        <f>E22*D22</f>
        <v>0</v>
      </c>
      <c r="G22" s="2">
        <v>90.5</v>
      </c>
    </row>
    <row r="23" spans="1:9" ht="18">
      <c r="A23" s="103"/>
      <c r="B23" s="22" t="s">
        <v>143</v>
      </c>
      <c r="C23" s="6" t="s">
        <v>33</v>
      </c>
      <c r="D23" s="16">
        <f>ROUND(0.5*G22,1)</f>
        <v>45.3</v>
      </c>
      <c r="E23" s="16"/>
      <c r="F23" s="16">
        <f>E23*D23</f>
        <v>0</v>
      </c>
      <c r="H23" s="2"/>
      <c r="I23" s="2"/>
    </row>
    <row r="24" spans="1:9" ht="18">
      <c r="A24" s="103"/>
      <c r="B24" s="22" t="s">
        <v>142</v>
      </c>
      <c r="C24" s="6" t="s">
        <v>33</v>
      </c>
      <c r="D24" s="16">
        <f>G22-D22-D23</f>
        <v>9</v>
      </c>
      <c r="E24" s="16"/>
      <c r="F24" s="16">
        <f>E24*D24</f>
        <v>0</v>
      </c>
      <c r="H24" s="2"/>
      <c r="I24" s="2"/>
    </row>
    <row r="25" spans="1:9" ht="15">
      <c r="A25" s="103"/>
      <c r="B25" s="22"/>
      <c r="C25" s="6"/>
      <c r="D25" s="16"/>
      <c r="E25" s="16"/>
      <c r="F25" s="16"/>
      <c r="H25" s="2"/>
      <c r="I25" s="2"/>
    </row>
    <row r="26" spans="1:6" ht="30">
      <c r="A26" s="103" t="s">
        <v>2</v>
      </c>
      <c r="B26" s="22" t="s">
        <v>24</v>
      </c>
      <c r="C26" s="6" t="s">
        <v>34</v>
      </c>
      <c r="D26" s="16">
        <v>51</v>
      </c>
      <c r="E26" s="16"/>
      <c r="F26" s="16">
        <f>E26*D26</f>
        <v>0</v>
      </c>
    </row>
    <row r="27" spans="1:6" ht="15">
      <c r="A27" s="103"/>
      <c r="B27" s="22"/>
      <c r="C27" s="6"/>
      <c r="D27" s="16"/>
      <c r="E27" s="16"/>
      <c r="F27" s="16"/>
    </row>
    <row r="28" spans="1:7" ht="75" customHeight="1">
      <c r="A28" s="103" t="s">
        <v>4</v>
      </c>
      <c r="B28" s="22" t="s">
        <v>144</v>
      </c>
      <c r="C28" s="6" t="s">
        <v>33</v>
      </c>
      <c r="D28" s="16">
        <v>49</v>
      </c>
      <c r="E28" s="16"/>
      <c r="F28" s="16">
        <f>+D28*E28</f>
        <v>0</v>
      </c>
      <c r="G28" s="4"/>
    </row>
    <row r="29" spans="1:7" ht="15">
      <c r="A29" s="103"/>
      <c r="B29" s="17"/>
      <c r="C29" s="26"/>
      <c r="D29" s="27"/>
      <c r="E29" s="30"/>
      <c r="F29" s="27"/>
      <c r="G29" s="4"/>
    </row>
    <row r="30" spans="1:6" ht="15">
      <c r="A30" s="103"/>
      <c r="B30" s="62" t="s">
        <v>13</v>
      </c>
      <c r="C30" s="63"/>
      <c r="D30" s="64"/>
      <c r="E30" s="64"/>
      <c r="F30" s="65">
        <f>SUM(F20:F28)</f>
        <v>0</v>
      </c>
    </row>
    <row r="31" spans="1:6" ht="15">
      <c r="A31" s="103"/>
      <c r="B31" s="21"/>
      <c r="C31" s="19"/>
      <c r="D31" s="20"/>
      <c r="E31" s="20"/>
      <c r="F31" s="20"/>
    </row>
    <row r="32" spans="1:6" ht="14.25">
      <c r="A32" s="102" t="s">
        <v>4</v>
      </c>
      <c r="B32" s="58" t="s">
        <v>5</v>
      </c>
      <c r="C32" s="19"/>
      <c r="D32" s="20"/>
      <c r="E32" s="20"/>
      <c r="F32" s="20"/>
    </row>
    <row r="33" spans="1:6" ht="14.25">
      <c r="A33" s="102"/>
      <c r="B33" s="18"/>
      <c r="C33" s="19"/>
      <c r="D33" s="20"/>
      <c r="E33" s="20"/>
      <c r="F33" s="20"/>
    </row>
    <row r="34" spans="1:6" ht="63.75" customHeight="1">
      <c r="A34" s="103" t="s">
        <v>0</v>
      </c>
      <c r="B34" s="22" t="s">
        <v>145</v>
      </c>
      <c r="C34" s="6" t="s">
        <v>9</v>
      </c>
      <c r="D34" s="16">
        <f>D12</f>
        <v>59.41</v>
      </c>
      <c r="E34" s="16"/>
      <c r="F34" s="16">
        <f>+D34*E34</f>
        <v>0</v>
      </c>
    </row>
    <row r="35" spans="1:6" ht="15">
      <c r="A35" s="103"/>
      <c r="B35" s="22"/>
      <c r="C35" s="6"/>
      <c r="D35" s="16"/>
      <c r="E35" s="16"/>
      <c r="F35" s="16"/>
    </row>
    <row r="36" spans="1:6" ht="62.25" customHeight="1">
      <c r="A36" s="103" t="s">
        <v>2</v>
      </c>
      <c r="B36" s="22" t="s">
        <v>146</v>
      </c>
      <c r="C36" s="6" t="s">
        <v>9</v>
      </c>
      <c r="D36" s="16">
        <v>3.3</v>
      </c>
      <c r="E36" s="16"/>
      <c r="F36" s="16">
        <f>+D36*E36</f>
        <v>0</v>
      </c>
    </row>
    <row r="37" spans="1:6" ht="15">
      <c r="A37" s="103"/>
      <c r="B37" s="22"/>
      <c r="C37" s="6"/>
      <c r="D37" s="16"/>
      <c r="E37" s="16"/>
      <c r="F37" s="16"/>
    </row>
    <row r="38" spans="1:7" ht="164.25" customHeight="1">
      <c r="A38" s="103" t="s">
        <v>4</v>
      </c>
      <c r="B38" s="22" t="s">
        <v>147</v>
      </c>
      <c r="C38" s="6" t="s">
        <v>10</v>
      </c>
      <c r="D38" s="16">
        <v>3</v>
      </c>
      <c r="E38" s="16"/>
      <c r="F38" s="16">
        <f>+D38*E38</f>
        <v>0</v>
      </c>
      <c r="G38" s="3"/>
    </row>
    <row r="39" spans="1:6" ht="15">
      <c r="A39" s="103"/>
      <c r="B39" s="22"/>
      <c r="C39" s="6"/>
      <c r="D39" s="16"/>
      <c r="E39" s="16"/>
      <c r="F39" s="16"/>
    </row>
    <row r="40" spans="1:7" ht="120">
      <c r="A40" s="103" t="s">
        <v>6</v>
      </c>
      <c r="B40" s="31" t="s">
        <v>58</v>
      </c>
      <c r="C40" s="6" t="s">
        <v>10</v>
      </c>
      <c r="D40" s="16">
        <v>3</v>
      </c>
      <c r="E40" s="16"/>
      <c r="F40" s="16">
        <f>+D40*E40</f>
        <v>0</v>
      </c>
      <c r="G40" s="5"/>
    </row>
    <row r="41" spans="1:7" ht="16.5">
      <c r="A41" s="103"/>
      <c r="B41" s="31"/>
      <c r="C41" s="6"/>
      <c r="D41" s="16"/>
      <c r="E41" s="16"/>
      <c r="F41" s="16"/>
      <c r="G41" s="5"/>
    </row>
    <row r="42" spans="1:7" ht="90">
      <c r="A42" s="103" t="s">
        <v>16</v>
      </c>
      <c r="B42" s="31" t="s">
        <v>210</v>
      </c>
      <c r="C42" s="6" t="s">
        <v>10</v>
      </c>
      <c r="D42" s="16">
        <v>1</v>
      </c>
      <c r="E42" s="16"/>
      <c r="F42" s="16">
        <f>+D42*E42</f>
        <v>0</v>
      </c>
      <c r="G42" s="5"/>
    </row>
    <row r="43" spans="1:7" ht="16.5">
      <c r="A43" s="103"/>
      <c r="B43" s="31"/>
      <c r="C43" s="6"/>
      <c r="D43" s="16"/>
      <c r="E43" s="16"/>
      <c r="F43" s="16"/>
      <c r="G43" s="5"/>
    </row>
    <row r="44" spans="1:7" ht="75">
      <c r="A44" s="103" t="s">
        <v>41</v>
      </c>
      <c r="B44" s="31" t="s">
        <v>151</v>
      </c>
      <c r="C44" s="6" t="s">
        <v>10</v>
      </c>
      <c r="D44" s="16">
        <v>2</v>
      </c>
      <c r="E44" s="16"/>
      <c r="F44" s="16">
        <f>+D44*E44</f>
        <v>0</v>
      </c>
      <c r="G44" s="5"/>
    </row>
    <row r="45" spans="1:7" ht="16.5">
      <c r="A45" s="103"/>
      <c r="B45" s="31"/>
      <c r="C45" s="6"/>
      <c r="D45" s="16"/>
      <c r="E45" s="16"/>
      <c r="F45" s="16"/>
      <c r="G45" s="5"/>
    </row>
    <row r="46" spans="1:7" ht="30">
      <c r="A46" s="103" t="s">
        <v>42</v>
      </c>
      <c r="B46" s="31" t="s">
        <v>150</v>
      </c>
      <c r="C46" s="6" t="s">
        <v>10</v>
      </c>
      <c r="D46" s="16">
        <v>3</v>
      </c>
      <c r="E46" s="16"/>
      <c r="F46" s="16">
        <f>+D46*E46</f>
        <v>0</v>
      </c>
      <c r="G46" s="5"/>
    </row>
    <row r="47" spans="1:7" ht="16.5">
      <c r="A47" s="103"/>
      <c r="B47" s="31"/>
      <c r="C47" s="6"/>
      <c r="D47" s="16"/>
      <c r="E47" s="16"/>
      <c r="F47" s="16"/>
      <c r="G47" s="5"/>
    </row>
    <row r="48" spans="1:7" ht="45">
      <c r="A48" s="103" t="s">
        <v>43</v>
      </c>
      <c r="B48" s="31" t="s">
        <v>148</v>
      </c>
      <c r="C48" s="6" t="s">
        <v>25</v>
      </c>
      <c r="D48" s="16">
        <v>1</v>
      </c>
      <c r="E48" s="16"/>
      <c r="F48" s="16">
        <f>+D48*E48</f>
        <v>0</v>
      </c>
      <c r="G48" s="5"/>
    </row>
    <row r="49" spans="1:7" ht="16.5">
      <c r="A49" s="103"/>
      <c r="B49" s="31"/>
      <c r="C49" s="6"/>
      <c r="D49" s="16"/>
      <c r="E49" s="16"/>
      <c r="F49" s="16"/>
      <c r="G49" s="5"/>
    </row>
    <row r="50" spans="1:6" ht="29.25">
      <c r="A50" s="103"/>
      <c r="B50" s="62" t="s">
        <v>14</v>
      </c>
      <c r="C50" s="63"/>
      <c r="D50" s="64"/>
      <c r="E50" s="64"/>
      <c r="F50" s="65">
        <f>SUM(F34:F49)</f>
        <v>0</v>
      </c>
    </row>
    <row r="51" spans="1:6" ht="15">
      <c r="A51" s="103"/>
      <c r="B51" s="18"/>
      <c r="C51" s="19"/>
      <c r="D51" s="20"/>
      <c r="E51" s="20"/>
      <c r="F51" s="32"/>
    </row>
    <row r="52" spans="1:11" ht="14.25">
      <c r="A52" s="102" t="s">
        <v>6</v>
      </c>
      <c r="B52" s="58" t="s">
        <v>7</v>
      </c>
      <c r="C52" s="19"/>
      <c r="D52" s="20"/>
      <c r="E52" s="20"/>
      <c r="F52" s="20"/>
      <c r="K52" s="1"/>
    </row>
    <row r="53" spans="1:11" ht="15">
      <c r="A53" s="103"/>
      <c r="B53" s="22"/>
      <c r="C53" s="6"/>
      <c r="D53" s="16"/>
      <c r="E53" s="16"/>
      <c r="F53" s="16"/>
      <c r="K53" s="1"/>
    </row>
    <row r="54" spans="1:6" ht="30">
      <c r="A54" s="103" t="s">
        <v>0</v>
      </c>
      <c r="B54" s="94" t="s">
        <v>273</v>
      </c>
      <c r="C54" s="6" t="s">
        <v>9</v>
      </c>
      <c r="D54" s="16">
        <f>D12</f>
        <v>59.41</v>
      </c>
      <c r="E54" s="16"/>
      <c r="F54" s="16">
        <f>+D54*E54</f>
        <v>0</v>
      </c>
    </row>
    <row r="55" spans="1:6" ht="15">
      <c r="A55" s="103"/>
      <c r="B55" s="22"/>
      <c r="C55" s="6"/>
      <c r="D55" s="16"/>
      <c r="E55" s="16"/>
      <c r="F55" s="16"/>
    </row>
    <row r="56" spans="1:6" ht="15">
      <c r="A56" s="103" t="s">
        <v>2</v>
      </c>
      <c r="B56" s="22" t="s">
        <v>20</v>
      </c>
      <c r="C56" s="6" t="s">
        <v>9</v>
      </c>
      <c r="D56" s="16">
        <f>D54</f>
        <v>59.41</v>
      </c>
      <c r="E56" s="16"/>
      <c r="F56" s="16">
        <f>+D56*E56</f>
        <v>0</v>
      </c>
    </row>
    <row r="57" spans="1:6" ht="15">
      <c r="A57" s="103"/>
      <c r="B57" s="22"/>
      <c r="C57" s="6"/>
      <c r="D57" s="16"/>
      <c r="E57" s="16"/>
      <c r="F57" s="16"/>
    </row>
    <row r="58" spans="1:6" ht="15">
      <c r="A58" s="103" t="s">
        <v>4</v>
      </c>
      <c r="B58" s="22" t="s">
        <v>26</v>
      </c>
      <c r="C58" s="6" t="s">
        <v>25</v>
      </c>
      <c r="D58" s="16">
        <v>1</v>
      </c>
      <c r="E58" s="16"/>
      <c r="F58" s="16">
        <f>+D58*E58</f>
        <v>0</v>
      </c>
    </row>
    <row r="59" spans="1:6" ht="15">
      <c r="A59" s="103"/>
      <c r="B59" s="29"/>
      <c r="C59" s="19"/>
      <c r="D59" s="20"/>
      <c r="E59" s="33"/>
      <c r="F59" s="20"/>
    </row>
    <row r="60" spans="1:6" ht="15">
      <c r="A60" s="104"/>
      <c r="B60" s="62" t="s">
        <v>15</v>
      </c>
      <c r="C60" s="63"/>
      <c r="D60" s="64"/>
      <c r="E60" s="64"/>
      <c r="F60" s="65">
        <f>SUM(F54:F58)</f>
        <v>0</v>
      </c>
    </row>
    <row r="65" ht="12.75">
      <c r="B65" s="8"/>
    </row>
    <row r="66" ht="12.75">
      <c r="B66" s="8"/>
    </row>
    <row r="79" ht="12.75">
      <c r="B79" s="13"/>
    </row>
  </sheetData>
  <sheetProtection/>
  <mergeCells count="9">
    <mergeCell ref="C8:E8"/>
    <mergeCell ref="C9:E9"/>
    <mergeCell ref="A3:F3"/>
    <mergeCell ref="A1:F1"/>
    <mergeCell ref="A2:F2"/>
    <mergeCell ref="C6:E6"/>
    <mergeCell ref="C5:E5"/>
    <mergeCell ref="A4:F4"/>
    <mergeCell ref="C7:E7"/>
  </mergeCells>
  <printOptions gridLines="1"/>
  <pageMargins left="1.1023622047244095" right="0.1968503937007874" top="0.7086614173228347" bottom="0.4724409448818898" header="0" footer="0"/>
  <pageSetup horizontalDpi="600" verticalDpi="600" orientation="portrait" paperSize="9" scale="95" r:id="rId1"/>
  <headerFooter alignWithMargins="0">
    <oddFooter>&amp;C&amp;9stran &amp;P</oddFooter>
  </headerFooter>
  <rowBreaks count="2" manualBreakCount="2">
    <brk id="9" max="5" man="1"/>
    <brk id="3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83"/>
  <sheetViews>
    <sheetView view="pageBreakPreview" zoomScaleSheetLayoutView="100" workbookViewId="0" topLeftCell="A49">
      <selection activeCell="G8" sqref="G8"/>
    </sheetView>
  </sheetViews>
  <sheetFormatPr defaultColWidth="9.00390625" defaultRowHeight="12.75"/>
  <cols>
    <col min="1" max="1" width="6.75390625" style="10" customWidth="1"/>
    <col min="2" max="2" width="42.75390625" style="12" customWidth="1"/>
    <col min="3" max="3" width="8.125" style="8" customWidth="1"/>
    <col min="4" max="4" width="9.125" style="9" customWidth="1"/>
    <col min="5" max="5" width="9.375" style="9" customWidth="1"/>
    <col min="6" max="6" width="13.875" style="9" customWidth="1"/>
    <col min="7" max="7" width="14.75390625" style="2" customWidth="1"/>
    <col min="8" max="9" width="11.75390625" style="0" bestFit="1" customWidth="1"/>
  </cols>
  <sheetData>
    <row r="1" spans="1:6" ht="17.25" customHeight="1">
      <c r="A1" s="217" t="str">
        <f>'skupna rekapitulacija'!A1:B1</f>
        <v>PRENOVA LAVRIČEVE ULICE V AJDOVŠČINI</v>
      </c>
      <c r="B1" s="217"/>
      <c r="C1" s="217"/>
      <c r="D1" s="217"/>
      <c r="E1" s="217"/>
      <c r="F1" s="217"/>
    </row>
    <row r="2" spans="1:6" ht="17.25" customHeight="1">
      <c r="A2" s="218" t="s">
        <v>149</v>
      </c>
      <c r="B2" s="218"/>
      <c r="C2" s="218"/>
      <c r="D2" s="218"/>
      <c r="E2" s="218"/>
      <c r="F2" s="218"/>
    </row>
    <row r="3" spans="1:6" ht="17.25" customHeight="1">
      <c r="A3" s="218" t="s">
        <v>18</v>
      </c>
      <c r="B3" s="218"/>
      <c r="C3" s="218"/>
      <c r="D3" s="218"/>
      <c r="E3" s="218"/>
      <c r="F3" s="218"/>
    </row>
    <row r="4" spans="1:6" ht="13.5" thickBot="1">
      <c r="A4" s="219"/>
      <c r="B4" s="219"/>
      <c r="C4" s="219"/>
      <c r="D4" s="219"/>
      <c r="E4" s="219"/>
      <c r="F4" s="219"/>
    </row>
    <row r="5" spans="1:6" ht="15.75">
      <c r="A5" s="34" t="s">
        <v>0</v>
      </c>
      <c r="B5" s="35" t="s">
        <v>1</v>
      </c>
      <c r="C5" s="220"/>
      <c r="D5" s="220"/>
      <c r="E5" s="220"/>
      <c r="F5" s="36">
        <f>+F16</f>
        <v>0</v>
      </c>
    </row>
    <row r="6" spans="1:6" ht="15.75">
      <c r="A6" s="37" t="s">
        <v>2</v>
      </c>
      <c r="B6" s="38" t="s">
        <v>3</v>
      </c>
      <c r="C6" s="215"/>
      <c r="D6" s="215"/>
      <c r="E6" s="215"/>
      <c r="F6" s="39">
        <f>+F32</f>
        <v>0</v>
      </c>
    </row>
    <row r="7" spans="1:6" ht="15.75">
      <c r="A7" s="37" t="s">
        <v>4</v>
      </c>
      <c r="B7" s="38" t="s">
        <v>5</v>
      </c>
      <c r="C7" s="215"/>
      <c r="D7" s="215"/>
      <c r="E7" s="215"/>
      <c r="F7" s="39">
        <f>+F54</f>
        <v>0</v>
      </c>
    </row>
    <row r="8" spans="1:6" ht="16.5" thickBot="1">
      <c r="A8" s="40" t="s">
        <v>6</v>
      </c>
      <c r="B8" s="41" t="s">
        <v>7</v>
      </c>
      <c r="C8" s="221"/>
      <c r="D8" s="221"/>
      <c r="E8" s="221"/>
      <c r="F8" s="42">
        <f>+F64</f>
        <v>0</v>
      </c>
    </row>
    <row r="9" spans="1:6" ht="17.25" thickBot="1" thickTop="1">
      <c r="A9" s="43"/>
      <c r="B9" s="44" t="s">
        <v>22</v>
      </c>
      <c r="C9" s="216"/>
      <c r="D9" s="216"/>
      <c r="E9" s="216"/>
      <c r="F9" s="45">
        <f>SUM(F5:F8)</f>
        <v>0</v>
      </c>
    </row>
    <row r="10" spans="1:6" ht="14.25">
      <c r="A10" s="102" t="s">
        <v>0</v>
      </c>
      <c r="B10" s="58" t="s">
        <v>8</v>
      </c>
      <c r="C10" s="19"/>
      <c r="D10" s="20"/>
      <c r="E10" s="20"/>
      <c r="F10" s="20"/>
    </row>
    <row r="11" spans="1:6" ht="15">
      <c r="A11" s="103"/>
      <c r="B11" s="21"/>
      <c r="C11" s="19"/>
      <c r="D11" s="20"/>
      <c r="E11" s="20"/>
      <c r="F11" s="20"/>
    </row>
    <row r="12" spans="1:6" ht="15.75" customHeight="1">
      <c r="A12" s="103" t="s">
        <v>0</v>
      </c>
      <c r="B12" s="22" t="s">
        <v>23</v>
      </c>
      <c r="C12" s="6" t="s">
        <v>9</v>
      </c>
      <c r="D12" s="16">
        <v>74.1</v>
      </c>
      <c r="E12" s="16"/>
      <c r="F12" s="16">
        <f>+D12*E12</f>
        <v>0</v>
      </c>
    </row>
    <row r="13" spans="1:6" ht="15">
      <c r="A13" s="103"/>
      <c r="B13" s="23"/>
      <c r="C13" s="19"/>
      <c r="D13" s="20"/>
      <c r="E13" s="20"/>
      <c r="F13" s="20"/>
    </row>
    <row r="14" spans="1:6" ht="30">
      <c r="A14" s="103" t="s">
        <v>2</v>
      </c>
      <c r="B14" s="22" t="s">
        <v>17</v>
      </c>
      <c r="C14" s="6" t="s">
        <v>10</v>
      </c>
      <c r="D14" s="16">
        <v>7</v>
      </c>
      <c r="E14" s="16"/>
      <c r="F14" s="16">
        <f>+D14*E14</f>
        <v>0</v>
      </c>
    </row>
    <row r="15" spans="1:6" ht="15">
      <c r="A15" s="103"/>
      <c r="B15" s="22"/>
      <c r="C15" s="6"/>
      <c r="D15" s="16"/>
      <c r="E15" s="16"/>
      <c r="F15" s="16"/>
    </row>
    <row r="16" spans="1:6" ht="15">
      <c r="A16" s="103"/>
      <c r="B16" s="62" t="s">
        <v>12</v>
      </c>
      <c r="C16" s="63"/>
      <c r="D16" s="64"/>
      <c r="E16" s="64"/>
      <c r="F16" s="65">
        <f>SUM(F12:F15)</f>
        <v>0</v>
      </c>
    </row>
    <row r="17" spans="1:6" ht="15">
      <c r="A17" s="103"/>
      <c r="B17" s="25"/>
      <c r="C17" s="26"/>
      <c r="D17" s="27"/>
      <c r="E17" s="27"/>
      <c r="F17" s="28"/>
    </row>
    <row r="18" spans="1:6" ht="14.25">
      <c r="A18" s="102" t="s">
        <v>2</v>
      </c>
      <c r="B18" s="58" t="s">
        <v>11</v>
      </c>
      <c r="C18" s="19"/>
      <c r="D18" s="20"/>
      <c r="E18" s="20"/>
      <c r="F18" s="20"/>
    </row>
    <row r="19" spans="1:6" ht="15">
      <c r="A19" s="103"/>
      <c r="B19" s="21"/>
      <c r="C19" s="19"/>
      <c r="D19" s="20"/>
      <c r="E19" s="20"/>
      <c r="F19" s="20"/>
    </row>
    <row r="20" spans="1:6" ht="90">
      <c r="A20" s="103" t="s">
        <v>0</v>
      </c>
      <c r="B20" s="22" t="s">
        <v>36</v>
      </c>
      <c r="C20" s="6"/>
      <c r="D20" s="16"/>
      <c r="E20" s="16"/>
      <c r="F20" s="16"/>
    </row>
    <row r="21" spans="1:6" ht="61.5" customHeight="1">
      <c r="A21" s="103"/>
      <c r="B21" s="22" t="s">
        <v>141</v>
      </c>
      <c r="C21" s="6"/>
      <c r="D21" s="16"/>
      <c r="E21" s="16"/>
      <c r="F21" s="16"/>
    </row>
    <row r="22" spans="1:7" ht="18">
      <c r="A22" s="103"/>
      <c r="B22" s="22" t="s">
        <v>57</v>
      </c>
      <c r="C22" s="6" t="s">
        <v>33</v>
      </c>
      <c r="D22" s="16">
        <f>ROUND(G22*0.4,1)</f>
        <v>58</v>
      </c>
      <c r="E22" s="16"/>
      <c r="F22" s="16">
        <f>E22*D22</f>
        <v>0</v>
      </c>
      <c r="G22" s="2">
        <v>145</v>
      </c>
    </row>
    <row r="23" spans="1:9" ht="18">
      <c r="A23" s="103"/>
      <c r="B23" s="22" t="s">
        <v>143</v>
      </c>
      <c r="C23" s="6" t="s">
        <v>33</v>
      </c>
      <c r="D23" s="16">
        <f>ROUND(0.5*G22,1)</f>
        <v>72.5</v>
      </c>
      <c r="E23" s="16"/>
      <c r="F23" s="16">
        <f>E23*D23</f>
        <v>0</v>
      </c>
      <c r="H23" s="2"/>
      <c r="I23" s="2"/>
    </row>
    <row r="24" spans="1:9" ht="18">
      <c r="A24" s="103"/>
      <c r="B24" s="22" t="s">
        <v>142</v>
      </c>
      <c r="C24" s="6" t="s">
        <v>33</v>
      </c>
      <c r="D24" s="16">
        <f>G22-D22-D23</f>
        <v>14.5</v>
      </c>
      <c r="E24" s="16"/>
      <c r="F24" s="16">
        <f>E24*D24</f>
        <v>0</v>
      </c>
      <c r="H24" s="2"/>
      <c r="I24" s="2"/>
    </row>
    <row r="25" spans="1:9" ht="15">
      <c r="A25" s="103"/>
      <c r="B25" s="22"/>
      <c r="C25" s="6"/>
      <c r="D25" s="16"/>
      <c r="E25" s="16"/>
      <c r="F25" s="16"/>
      <c r="H25" s="2"/>
      <c r="I25" s="2"/>
    </row>
    <row r="26" spans="1:9" ht="75">
      <c r="A26" s="103" t="s">
        <v>2</v>
      </c>
      <c r="B26" s="22" t="s">
        <v>153</v>
      </c>
      <c r="C26" s="6" t="s">
        <v>9</v>
      </c>
      <c r="D26" s="16">
        <v>30</v>
      </c>
      <c r="E26" s="16"/>
      <c r="F26" s="16">
        <f>E26*D26</f>
        <v>0</v>
      </c>
      <c r="H26" s="2"/>
      <c r="I26" s="2"/>
    </row>
    <row r="27" spans="1:9" ht="15">
      <c r="A27" s="103"/>
      <c r="B27" s="22"/>
      <c r="C27" s="6"/>
      <c r="D27" s="16"/>
      <c r="E27" s="16"/>
      <c r="F27" s="16"/>
      <c r="H27" s="2"/>
      <c r="I27" s="2"/>
    </row>
    <row r="28" spans="1:6" ht="30">
      <c r="A28" s="103" t="s">
        <v>4</v>
      </c>
      <c r="B28" s="22" t="s">
        <v>24</v>
      </c>
      <c r="C28" s="6" t="s">
        <v>34</v>
      </c>
      <c r="D28" s="16">
        <v>63.5</v>
      </c>
      <c r="E28" s="16"/>
      <c r="F28" s="16">
        <f>E28*D28</f>
        <v>0</v>
      </c>
    </row>
    <row r="29" spans="1:6" ht="15">
      <c r="A29" s="103"/>
      <c r="B29" s="22"/>
      <c r="C29" s="6"/>
      <c r="D29" s="16"/>
      <c r="E29" s="16"/>
      <c r="F29" s="16"/>
    </row>
    <row r="30" spans="1:7" ht="75" customHeight="1">
      <c r="A30" s="103" t="s">
        <v>6</v>
      </c>
      <c r="B30" s="22" t="s">
        <v>144</v>
      </c>
      <c r="C30" s="6" t="s">
        <v>33</v>
      </c>
      <c r="D30" s="16">
        <v>97</v>
      </c>
      <c r="E30" s="16"/>
      <c r="F30" s="16">
        <f>+D30*E30</f>
        <v>0</v>
      </c>
      <c r="G30" s="4"/>
    </row>
    <row r="31" spans="1:7" ht="15">
      <c r="A31" s="103"/>
      <c r="B31" s="17"/>
      <c r="C31" s="26"/>
      <c r="D31" s="27"/>
      <c r="E31" s="30"/>
      <c r="F31" s="27"/>
      <c r="G31" s="4"/>
    </row>
    <row r="32" spans="1:6" ht="15">
      <c r="A32" s="103"/>
      <c r="B32" s="62" t="s">
        <v>13</v>
      </c>
      <c r="C32" s="63"/>
      <c r="D32" s="64"/>
      <c r="E32" s="64"/>
      <c r="F32" s="65">
        <f>SUM(F20:F30)</f>
        <v>0</v>
      </c>
    </row>
    <row r="33" spans="1:6" ht="15">
      <c r="A33" s="103"/>
      <c r="B33" s="21"/>
      <c r="C33" s="19"/>
      <c r="D33" s="20"/>
      <c r="E33" s="20"/>
      <c r="F33" s="20"/>
    </row>
    <row r="34" spans="1:6" ht="14.25">
      <c r="A34" s="102" t="s">
        <v>4</v>
      </c>
      <c r="B34" s="58" t="s">
        <v>5</v>
      </c>
      <c r="C34" s="19"/>
      <c r="D34" s="20"/>
      <c r="E34" s="20"/>
      <c r="F34" s="20"/>
    </row>
    <row r="35" spans="1:6" ht="14.25">
      <c r="A35" s="102"/>
      <c r="B35" s="18"/>
      <c r="C35" s="19"/>
      <c r="D35" s="20"/>
      <c r="E35" s="20"/>
      <c r="F35" s="20"/>
    </row>
    <row r="36" spans="1:6" ht="78">
      <c r="A36" s="103" t="s">
        <v>0</v>
      </c>
      <c r="B36" s="22" t="s">
        <v>155</v>
      </c>
      <c r="C36" s="6" t="s">
        <v>9</v>
      </c>
      <c r="D36" s="16">
        <f>D12+1</f>
        <v>75.1</v>
      </c>
      <c r="E36" s="16"/>
      <c r="F36" s="16">
        <f>+D36*E36</f>
        <v>0</v>
      </c>
    </row>
    <row r="37" spans="1:6" ht="15">
      <c r="A37" s="103"/>
      <c r="B37" s="22"/>
      <c r="C37" s="6"/>
      <c r="D37" s="16"/>
      <c r="E37" s="16"/>
      <c r="F37" s="16"/>
    </row>
    <row r="38" spans="1:6" ht="63" customHeight="1">
      <c r="A38" s="103" t="s">
        <v>2</v>
      </c>
      <c r="B38" s="22" t="s">
        <v>146</v>
      </c>
      <c r="C38" s="6" t="s">
        <v>9</v>
      </c>
      <c r="D38" s="16">
        <v>6.8</v>
      </c>
      <c r="E38" s="16"/>
      <c r="F38" s="16">
        <f>+D38*E38</f>
        <v>0</v>
      </c>
    </row>
    <row r="39" spans="1:6" ht="15">
      <c r="A39" s="103"/>
      <c r="B39" s="22"/>
      <c r="C39" s="6"/>
      <c r="D39" s="16"/>
      <c r="E39" s="16"/>
      <c r="F39" s="16"/>
    </row>
    <row r="40" spans="1:7" ht="164.25" customHeight="1">
      <c r="A40" s="103" t="s">
        <v>4</v>
      </c>
      <c r="B40" s="22" t="s">
        <v>147</v>
      </c>
      <c r="C40" s="6" t="s">
        <v>10</v>
      </c>
      <c r="D40" s="16">
        <v>5</v>
      </c>
      <c r="E40" s="16"/>
      <c r="F40" s="16">
        <f>+D40*E40</f>
        <v>0</v>
      </c>
      <c r="G40" s="3"/>
    </row>
    <row r="41" spans="1:7" ht="15">
      <c r="A41" s="103"/>
      <c r="B41" s="22"/>
      <c r="C41" s="6"/>
      <c r="D41" s="16"/>
      <c r="E41" s="16"/>
      <c r="F41" s="16"/>
      <c r="G41" s="3"/>
    </row>
    <row r="42" spans="1:7" ht="182.25" customHeight="1">
      <c r="A42" s="103" t="s">
        <v>6</v>
      </c>
      <c r="B42" s="22" t="s">
        <v>160</v>
      </c>
      <c r="C42" s="6" t="s">
        <v>10</v>
      </c>
      <c r="D42" s="16">
        <v>1</v>
      </c>
      <c r="E42" s="16"/>
      <c r="F42" s="16">
        <f>+D42*E42</f>
        <v>0</v>
      </c>
      <c r="G42" s="3"/>
    </row>
    <row r="43" spans="1:6" ht="15">
      <c r="A43" s="103"/>
      <c r="B43" s="22"/>
      <c r="C43" s="6"/>
      <c r="D43" s="16"/>
      <c r="E43" s="16"/>
      <c r="F43" s="16"/>
    </row>
    <row r="44" spans="1:7" ht="106.5" customHeight="1">
      <c r="A44" s="103" t="s">
        <v>16</v>
      </c>
      <c r="B44" s="31" t="s">
        <v>58</v>
      </c>
      <c r="C44" s="6" t="s">
        <v>10</v>
      </c>
      <c r="D44" s="16">
        <v>6</v>
      </c>
      <c r="E44" s="16"/>
      <c r="F44" s="16">
        <f>+D44*E44</f>
        <v>0</v>
      </c>
      <c r="G44" s="5"/>
    </row>
    <row r="45" spans="1:7" ht="16.5">
      <c r="A45" s="103"/>
      <c r="B45" s="31"/>
      <c r="C45" s="6"/>
      <c r="D45" s="16"/>
      <c r="E45" s="16"/>
      <c r="F45" s="16"/>
      <c r="G45" s="5"/>
    </row>
    <row r="46" spans="1:7" ht="90">
      <c r="A46" s="103" t="s">
        <v>41</v>
      </c>
      <c r="B46" s="31" t="s">
        <v>210</v>
      </c>
      <c r="C46" s="6" t="s">
        <v>10</v>
      </c>
      <c r="D46" s="16">
        <v>1</v>
      </c>
      <c r="E46" s="16"/>
      <c r="F46" s="16">
        <f aca="true" t="shared" si="0" ref="F46:F52">+D46*E46</f>
        <v>0</v>
      </c>
      <c r="G46" s="5"/>
    </row>
    <row r="47" spans="1:7" ht="16.5">
      <c r="A47" s="103"/>
      <c r="B47" s="31"/>
      <c r="C47" s="6"/>
      <c r="D47" s="16"/>
      <c r="E47" s="16"/>
      <c r="F47" s="16"/>
      <c r="G47" s="5"/>
    </row>
    <row r="48" spans="1:7" ht="75">
      <c r="A48" s="103" t="s">
        <v>42</v>
      </c>
      <c r="B48" s="31" t="s">
        <v>151</v>
      </c>
      <c r="C48" s="6" t="s">
        <v>10</v>
      </c>
      <c r="D48" s="16">
        <v>3</v>
      </c>
      <c r="E48" s="16"/>
      <c r="F48" s="16">
        <f t="shared" si="0"/>
        <v>0</v>
      </c>
      <c r="G48" s="5"/>
    </row>
    <row r="49" spans="1:7" ht="16.5">
      <c r="A49" s="103"/>
      <c r="B49" s="31"/>
      <c r="C49" s="6"/>
      <c r="D49" s="16"/>
      <c r="E49" s="16"/>
      <c r="F49" s="16"/>
      <c r="G49" s="5"/>
    </row>
    <row r="50" spans="1:7" ht="30">
      <c r="A50" s="103" t="s">
        <v>43</v>
      </c>
      <c r="B50" s="31" t="s">
        <v>150</v>
      </c>
      <c r="C50" s="6" t="s">
        <v>10</v>
      </c>
      <c r="D50" s="16">
        <v>4</v>
      </c>
      <c r="E50" s="16"/>
      <c r="F50" s="16">
        <f t="shared" si="0"/>
        <v>0</v>
      </c>
      <c r="G50" s="5"/>
    </row>
    <row r="51" spans="1:7" ht="16.5">
      <c r="A51" s="103"/>
      <c r="B51" s="31"/>
      <c r="C51" s="6"/>
      <c r="D51" s="16"/>
      <c r="E51" s="16"/>
      <c r="F51" s="16"/>
      <c r="G51" s="5"/>
    </row>
    <row r="52" spans="1:7" ht="45">
      <c r="A52" s="103" t="s">
        <v>44</v>
      </c>
      <c r="B52" s="22" t="s">
        <v>203</v>
      </c>
      <c r="C52" s="6" t="s">
        <v>9</v>
      </c>
      <c r="D52" s="16">
        <v>2</v>
      </c>
      <c r="E52" s="16"/>
      <c r="F52" s="16">
        <f t="shared" si="0"/>
        <v>0</v>
      </c>
      <c r="G52" s="5"/>
    </row>
    <row r="53" spans="1:7" ht="16.5">
      <c r="A53" s="103"/>
      <c r="B53" s="31"/>
      <c r="C53" s="6"/>
      <c r="D53" s="16"/>
      <c r="E53" s="16"/>
      <c r="F53" s="16"/>
      <c r="G53" s="5"/>
    </row>
    <row r="54" spans="1:6" ht="29.25">
      <c r="A54" s="103"/>
      <c r="B54" s="62" t="s">
        <v>14</v>
      </c>
      <c r="C54" s="63"/>
      <c r="D54" s="64"/>
      <c r="E54" s="64"/>
      <c r="F54" s="65">
        <f>SUM(F36:F53)</f>
        <v>0</v>
      </c>
    </row>
    <row r="55" spans="1:6" ht="15">
      <c r="A55" s="103"/>
      <c r="B55" s="18"/>
      <c r="C55" s="19"/>
      <c r="D55" s="20"/>
      <c r="E55" s="20"/>
      <c r="F55" s="32"/>
    </row>
    <row r="56" spans="1:11" ht="14.25">
      <c r="A56" s="102" t="s">
        <v>6</v>
      </c>
      <c r="B56" s="58" t="s">
        <v>7</v>
      </c>
      <c r="C56" s="19"/>
      <c r="D56" s="20"/>
      <c r="E56" s="20"/>
      <c r="F56" s="20"/>
      <c r="K56" s="1"/>
    </row>
    <row r="57" spans="1:11" ht="15">
      <c r="A57" s="103"/>
      <c r="B57" s="22"/>
      <c r="C57" s="6"/>
      <c r="D57" s="16"/>
      <c r="E57" s="16"/>
      <c r="F57" s="16"/>
      <c r="K57" s="1"/>
    </row>
    <row r="58" spans="1:6" ht="30">
      <c r="A58" s="103" t="s">
        <v>0</v>
      </c>
      <c r="B58" s="22" t="s">
        <v>19</v>
      </c>
      <c r="C58" s="6" t="s">
        <v>9</v>
      </c>
      <c r="D58" s="16">
        <f>D12</f>
        <v>74.1</v>
      </c>
      <c r="E58" s="16"/>
      <c r="F58" s="16">
        <f>+D58*E58</f>
        <v>0</v>
      </c>
    </row>
    <row r="59" spans="1:6" ht="15">
      <c r="A59" s="103"/>
      <c r="B59" s="22"/>
      <c r="C59" s="6"/>
      <c r="D59" s="16"/>
      <c r="E59" s="16"/>
      <c r="F59" s="16"/>
    </row>
    <row r="60" spans="1:6" ht="15">
      <c r="A60" s="103" t="s">
        <v>2</v>
      </c>
      <c r="B60" s="22" t="s">
        <v>20</v>
      </c>
      <c r="C60" s="6" t="s">
        <v>9</v>
      </c>
      <c r="D60" s="16">
        <f>D58</f>
        <v>74.1</v>
      </c>
      <c r="E60" s="16"/>
      <c r="F60" s="16">
        <f>+D60*E60</f>
        <v>0</v>
      </c>
    </row>
    <row r="61" spans="1:6" ht="15">
      <c r="A61" s="103"/>
      <c r="B61" s="22"/>
      <c r="C61" s="6"/>
      <c r="D61" s="16"/>
      <c r="E61" s="16"/>
      <c r="F61" s="16"/>
    </row>
    <row r="62" spans="1:6" ht="15">
      <c r="A62" s="103" t="s">
        <v>4</v>
      </c>
      <c r="B62" s="22" t="s">
        <v>26</v>
      </c>
      <c r="C62" s="6" t="s">
        <v>25</v>
      </c>
      <c r="D62" s="16">
        <v>1</v>
      </c>
      <c r="E62" s="16"/>
      <c r="F62" s="16">
        <f>+D62*E62</f>
        <v>0</v>
      </c>
    </row>
    <row r="63" spans="1:6" ht="15">
      <c r="A63" s="103"/>
      <c r="B63" s="29"/>
      <c r="C63" s="19"/>
      <c r="D63" s="20"/>
      <c r="E63" s="33"/>
      <c r="F63" s="20"/>
    </row>
    <row r="64" spans="1:6" ht="15">
      <c r="A64" s="104"/>
      <c r="B64" s="62" t="s">
        <v>15</v>
      </c>
      <c r="C64" s="63"/>
      <c r="D64" s="64"/>
      <c r="E64" s="64"/>
      <c r="F64" s="65">
        <f>SUM(F58:F62)</f>
        <v>0</v>
      </c>
    </row>
    <row r="69" ht="12.75">
      <c r="B69" s="8"/>
    </row>
    <row r="70" ht="12.75">
      <c r="B70" s="8"/>
    </row>
    <row r="83" ht="12.75">
      <c r="B83" s="13"/>
    </row>
  </sheetData>
  <sheetProtection/>
  <mergeCells count="9">
    <mergeCell ref="C7:E7"/>
    <mergeCell ref="C8:E8"/>
    <mergeCell ref="C9:E9"/>
    <mergeCell ref="A1:F1"/>
    <mergeCell ref="A2:F2"/>
    <mergeCell ref="A3:F3"/>
    <mergeCell ref="A4:F4"/>
    <mergeCell ref="C5:E5"/>
    <mergeCell ref="C6:E6"/>
  </mergeCells>
  <printOptions gridLines="1"/>
  <pageMargins left="1.1023622047244095" right="0.1968503937007874" top="0.7086614173228347" bottom="0.4724409448818898" header="0" footer="0"/>
  <pageSetup horizontalDpi="600" verticalDpi="600" orientation="portrait" paperSize="9" r:id="rId1"/>
  <headerFooter alignWithMargins="0">
    <oddFooter>&amp;C&amp;9stran &amp;P</oddFooter>
  </headerFooter>
  <rowBreaks count="2" manualBreakCount="2">
    <brk id="9" max="5" man="1"/>
    <brk id="3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G58"/>
  <sheetViews>
    <sheetView view="pageBreakPreview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6.25390625" style="11" customWidth="1"/>
    <col min="2" max="2" width="44.625" style="11" customWidth="1"/>
    <col min="3" max="3" width="7.625" style="11" customWidth="1"/>
    <col min="4" max="4" width="8.125" style="11" customWidth="1"/>
    <col min="5" max="5" width="8.375" style="11" customWidth="1"/>
    <col min="6" max="6" width="13.75390625" style="11" customWidth="1"/>
  </cols>
  <sheetData>
    <row r="1" spans="1:6" ht="18" customHeight="1">
      <c r="A1" s="225" t="str">
        <f>'skupna rekapitulacija'!A1:B1</f>
        <v>PRENOVA LAVRIČEVE ULICE V AJDOVŠČINI</v>
      </c>
      <c r="B1" s="225"/>
      <c r="C1" s="225"/>
      <c r="D1" s="225"/>
      <c r="E1" s="225"/>
      <c r="F1" s="225"/>
    </row>
    <row r="2" spans="1:6" ht="14.25">
      <c r="A2" s="226" t="s">
        <v>152</v>
      </c>
      <c r="B2" s="226"/>
      <c r="C2" s="226"/>
      <c r="D2" s="226"/>
      <c r="E2" s="226"/>
      <c r="F2" s="226"/>
    </row>
    <row r="3" spans="1:6" ht="14.25">
      <c r="A3" s="226" t="s">
        <v>18</v>
      </c>
      <c r="B3" s="226"/>
      <c r="C3" s="226"/>
      <c r="D3" s="226"/>
      <c r="E3" s="226"/>
      <c r="F3" s="226"/>
    </row>
    <row r="4" spans="1:6" ht="15.75" thickBot="1">
      <c r="A4" s="227"/>
      <c r="B4" s="227"/>
      <c r="C4" s="227"/>
      <c r="D4" s="227"/>
      <c r="E4" s="227"/>
      <c r="F4" s="227"/>
    </row>
    <row r="5" spans="1:6" ht="15">
      <c r="A5" s="46" t="s">
        <v>0</v>
      </c>
      <c r="B5" s="47" t="s">
        <v>1</v>
      </c>
      <c r="C5" s="228"/>
      <c r="D5" s="228"/>
      <c r="E5" s="228"/>
      <c r="F5" s="48">
        <f>+F16</f>
        <v>0</v>
      </c>
    </row>
    <row r="6" spans="1:6" ht="15">
      <c r="A6" s="49" t="s">
        <v>2</v>
      </c>
      <c r="B6" s="50" t="s">
        <v>3</v>
      </c>
      <c r="C6" s="222"/>
      <c r="D6" s="222"/>
      <c r="E6" s="222"/>
      <c r="F6" s="51">
        <f>+F31</f>
        <v>0</v>
      </c>
    </row>
    <row r="7" spans="1:6" ht="15">
      <c r="A7" s="49" t="s">
        <v>4</v>
      </c>
      <c r="B7" s="50" t="s">
        <v>5</v>
      </c>
      <c r="C7" s="222"/>
      <c r="D7" s="222"/>
      <c r="E7" s="222"/>
      <c r="F7" s="51">
        <f>+F47</f>
        <v>0</v>
      </c>
    </row>
    <row r="8" spans="1:6" ht="15.75" thickBot="1">
      <c r="A8" s="52" t="s">
        <v>6</v>
      </c>
      <c r="B8" s="53" t="s">
        <v>7</v>
      </c>
      <c r="C8" s="223"/>
      <c r="D8" s="223"/>
      <c r="E8" s="223"/>
      <c r="F8" s="54">
        <f>+F58</f>
        <v>0</v>
      </c>
    </row>
    <row r="9" spans="1:6" ht="16.5" thickBot="1" thickTop="1">
      <c r="A9" s="55"/>
      <c r="B9" s="56" t="s">
        <v>22</v>
      </c>
      <c r="C9" s="224"/>
      <c r="D9" s="224"/>
      <c r="E9" s="224"/>
      <c r="F9" s="57">
        <f>SUM(F5:F8)</f>
        <v>0</v>
      </c>
    </row>
    <row r="10" spans="1:6" ht="15">
      <c r="A10" s="102" t="s">
        <v>0</v>
      </c>
      <c r="B10" s="58" t="s">
        <v>8</v>
      </c>
      <c r="C10" s="6"/>
      <c r="D10" s="16"/>
      <c r="E10" s="16"/>
      <c r="F10" s="16"/>
    </row>
    <row r="11" spans="1:6" ht="15">
      <c r="A11" s="103"/>
      <c r="B11" s="60"/>
      <c r="C11" s="6"/>
      <c r="D11" s="16"/>
      <c r="E11" s="16"/>
      <c r="F11" s="16"/>
    </row>
    <row r="12" spans="1:6" ht="15.75" customHeight="1">
      <c r="A12" s="103" t="s">
        <v>0</v>
      </c>
      <c r="B12" s="22" t="s">
        <v>23</v>
      </c>
      <c r="C12" s="6" t="s">
        <v>9</v>
      </c>
      <c r="D12" s="16">
        <v>96.3</v>
      </c>
      <c r="E12" s="16"/>
      <c r="F12" s="16">
        <f>+D12*E12</f>
        <v>0</v>
      </c>
    </row>
    <row r="13" spans="1:6" ht="15">
      <c r="A13" s="103"/>
      <c r="B13" s="61"/>
      <c r="C13" s="6"/>
      <c r="D13" s="16"/>
      <c r="E13" s="16"/>
      <c r="F13" s="16"/>
    </row>
    <row r="14" spans="1:6" ht="30">
      <c r="A14" s="103" t="s">
        <v>2</v>
      </c>
      <c r="B14" s="22" t="s">
        <v>17</v>
      </c>
      <c r="C14" s="6" t="s">
        <v>10</v>
      </c>
      <c r="D14" s="16">
        <v>8</v>
      </c>
      <c r="E14" s="16"/>
      <c r="F14" s="16">
        <f>+D14*E14</f>
        <v>0</v>
      </c>
    </row>
    <row r="15" spans="1:6" ht="15">
      <c r="A15" s="103"/>
      <c r="B15" s="22"/>
      <c r="C15" s="6"/>
      <c r="D15" s="16"/>
      <c r="E15" s="16"/>
      <c r="F15" s="16"/>
    </row>
    <row r="16" spans="1:6" ht="15">
      <c r="A16" s="103"/>
      <c r="B16" s="62" t="s">
        <v>12</v>
      </c>
      <c r="C16" s="63"/>
      <c r="D16" s="64"/>
      <c r="E16" s="64"/>
      <c r="F16" s="65">
        <f>SUM(F12:F15)</f>
        <v>0</v>
      </c>
    </row>
    <row r="17" spans="1:6" ht="15">
      <c r="A17" s="103"/>
      <c r="B17" s="66"/>
      <c r="C17" s="15"/>
      <c r="D17" s="67"/>
      <c r="E17" s="67"/>
      <c r="F17" s="68"/>
    </row>
    <row r="18" spans="1:6" ht="15">
      <c r="A18" s="102" t="s">
        <v>2</v>
      </c>
      <c r="B18" s="58" t="s">
        <v>11</v>
      </c>
      <c r="C18" s="6"/>
      <c r="D18" s="16"/>
      <c r="E18" s="16"/>
      <c r="F18" s="16"/>
    </row>
    <row r="19" spans="1:6" ht="15">
      <c r="A19" s="103"/>
      <c r="B19" s="22"/>
      <c r="C19" s="6"/>
      <c r="D19" s="16"/>
      <c r="E19" s="16"/>
      <c r="F19" s="16"/>
    </row>
    <row r="20" spans="1:6" ht="90">
      <c r="A20" s="103" t="s">
        <v>0</v>
      </c>
      <c r="B20" s="22" t="s">
        <v>54</v>
      </c>
      <c r="C20" s="6"/>
      <c r="D20" s="16"/>
      <c r="E20" s="16"/>
      <c r="F20" s="67"/>
    </row>
    <row r="21" spans="1:7" ht="18">
      <c r="A21" s="103"/>
      <c r="B21" s="22" t="s">
        <v>57</v>
      </c>
      <c r="C21" s="6" t="s">
        <v>33</v>
      </c>
      <c r="D21" s="16">
        <f>ROUND(0.4*G21,1)</f>
        <v>98</v>
      </c>
      <c r="E21" s="67"/>
      <c r="F21" s="67">
        <f>E21*D21</f>
        <v>0</v>
      </c>
      <c r="G21" t="s">
        <v>154</v>
      </c>
    </row>
    <row r="22" spans="1:6" ht="18">
      <c r="A22" s="103"/>
      <c r="B22" s="22" t="s">
        <v>143</v>
      </c>
      <c r="C22" s="6" t="s">
        <v>33</v>
      </c>
      <c r="D22" s="16">
        <f>ROUND(0.5*G21,1)</f>
        <v>122.5</v>
      </c>
      <c r="E22" s="67"/>
      <c r="F22" s="67">
        <f>E22*D22</f>
        <v>0</v>
      </c>
    </row>
    <row r="23" spans="1:6" ht="18">
      <c r="A23" s="103"/>
      <c r="B23" s="22" t="s">
        <v>142</v>
      </c>
      <c r="C23" s="6" t="s">
        <v>33</v>
      </c>
      <c r="D23" s="16">
        <f>G21-D21-D22</f>
        <v>24.5</v>
      </c>
      <c r="E23" s="67"/>
      <c r="F23" s="67">
        <f>E23*D23</f>
        <v>0</v>
      </c>
    </row>
    <row r="24" spans="1:6" ht="15">
      <c r="A24" s="103"/>
      <c r="B24" s="22"/>
      <c r="C24" s="6"/>
      <c r="D24" s="16"/>
      <c r="E24" s="67"/>
      <c r="F24" s="67"/>
    </row>
    <row r="25" spans="1:6" ht="59.25" customHeight="1">
      <c r="A25" s="103" t="s">
        <v>2</v>
      </c>
      <c r="B25" s="22" t="s">
        <v>153</v>
      </c>
      <c r="C25" s="6" t="s">
        <v>9</v>
      </c>
      <c r="D25" s="16">
        <v>30</v>
      </c>
      <c r="E25" s="16"/>
      <c r="F25" s="67">
        <f>E25*D25</f>
        <v>0</v>
      </c>
    </row>
    <row r="26" spans="1:6" ht="15">
      <c r="A26" s="103"/>
      <c r="B26" s="22"/>
      <c r="C26" s="6"/>
      <c r="D26" s="16"/>
      <c r="E26" s="16"/>
      <c r="F26" s="67"/>
    </row>
    <row r="27" spans="1:6" ht="15.75" customHeight="1">
      <c r="A27" s="103" t="s">
        <v>4</v>
      </c>
      <c r="B27" s="69" t="s">
        <v>24</v>
      </c>
      <c r="C27" s="15" t="s">
        <v>34</v>
      </c>
      <c r="D27" s="67">
        <v>83</v>
      </c>
      <c r="E27" s="67"/>
      <c r="F27" s="67">
        <f>E27*D27</f>
        <v>0</v>
      </c>
    </row>
    <row r="28" spans="1:6" ht="15">
      <c r="A28" s="103"/>
      <c r="B28" s="69"/>
      <c r="C28" s="15"/>
      <c r="D28" s="67"/>
      <c r="E28" s="67"/>
      <c r="F28" s="67"/>
    </row>
    <row r="29" spans="1:6" ht="75">
      <c r="A29" s="103" t="s">
        <v>6</v>
      </c>
      <c r="B29" s="22" t="s">
        <v>144</v>
      </c>
      <c r="C29" s="15" t="s">
        <v>33</v>
      </c>
      <c r="D29" s="67">
        <v>175</v>
      </c>
      <c r="E29" s="67"/>
      <c r="F29" s="67">
        <f>+D29*E29</f>
        <v>0</v>
      </c>
    </row>
    <row r="30" spans="1:6" ht="15">
      <c r="A30" s="103"/>
      <c r="B30" s="22"/>
      <c r="C30" s="15"/>
      <c r="D30" s="67"/>
      <c r="E30" s="67"/>
      <c r="F30" s="67"/>
    </row>
    <row r="31" spans="1:6" ht="15">
      <c r="A31" s="103"/>
      <c r="B31" s="62" t="s">
        <v>13</v>
      </c>
      <c r="C31" s="63"/>
      <c r="D31" s="64"/>
      <c r="E31" s="64"/>
      <c r="F31" s="65">
        <f>SUM(F20:F30)</f>
        <v>0</v>
      </c>
    </row>
    <row r="32" spans="1:6" ht="15">
      <c r="A32" s="103"/>
      <c r="B32" s="60"/>
      <c r="C32" s="6"/>
      <c r="D32" s="16"/>
      <c r="E32" s="16"/>
      <c r="F32" s="16"/>
    </row>
    <row r="33" spans="1:6" ht="15">
      <c r="A33" s="102" t="s">
        <v>4</v>
      </c>
      <c r="B33" s="58" t="s">
        <v>5</v>
      </c>
      <c r="C33" s="6"/>
      <c r="D33" s="16"/>
      <c r="E33" s="16"/>
      <c r="F33" s="16"/>
    </row>
    <row r="34" spans="1:6" ht="15">
      <c r="A34" s="102"/>
      <c r="B34" s="58"/>
      <c r="C34" s="6"/>
      <c r="D34" s="16"/>
      <c r="E34" s="16"/>
      <c r="F34" s="16"/>
    </row>
    <row r="35" spans="1:6" ht="61.5" customHeight="1">
      <c r="A35" s="103" t="s">
        <v>0</v>
      </c>
      <c r="B35" s="22" t="s">
        <v>156</v>
      </c>
      <c r="C35" s="6" t="s">
        <v>9</v>
      </c>
      <c r="D35" s="16">
        <f>D12+1</f>
        <v>97.3</v>
      </c>
      <c r="E35" s="16"/>
      <c r="F35" s="16">
        <f>+D35*E35</f>
        <v>0</v>
      </c>
    </row>
    <row r="36" spans="1:6" ht="15">
      <c r="A36" s="103"/>
      <c r="B36" s="22"/>
      <c r="C36" s="6"/>
      <c r="D36" s="16"/>
      <c r="E36" s="16"/>
      <c r="F36" s="16"/>
    </row>
    <row r="37" spans="1:6" ht="90.75" customHeight="1">
      <c r="A37" s="103" t="s">
        <v>2</v>
      </c>
      <c r="B37" s="22" t="s">
        <v>157</v>
      </c>
      <c r="C37" s="6" t="s">
        <v>10</v>
      </c>
      <c r="D37" s="16">
        <v>6</v>
      </c>
      <c r="E37" s="113"/>
      <c r="F37" s="16">
        <f>+D37*E37</f>
        <v>0</v>
      </c>
    </row>
    <row r="38" spans="1:6" ht="15">
      <c r="A38" s="103"/>
      <c r="B38" s="22"/>
      <c r="C38" s="6"/>
      <c r="D38" s="16"/>
      <c r="E38" s="16"/>
      <c r="F38" s="16"/>
    </row>
    <row r="39" spans="1:6" ht="105" customHeight="1">
      <c r="A39" s="103" t="s">
        <v>4</v>
      </c>
      <c r="B39" s="22" t="s">
        <v>158</v>
      </c>
      <c r="C39" s="6" t="s">
        <v>10</v>
      </c>
      <c r="D39" s="16">
        <v>1</v>
      </c>
      <c r="E39" s="113"/>
      <c r="F39" s="16">
        <f>+D39*E39</f>
        <v>0</v>
      </c>
    </row>
    <row r="40" spans="1:6" ht="15">
      <c r="A40" s="103"/>
      <c r="B40" s="112"/>
      <c r="C40" s="6"/>
      <c r="D40" s="16"/>
      <c r="E40" s="113"/>
      <c r="F40" s="16"/>
    </row>
    <row r="41" spans="1:6" ht="30">
      <c r="A41" s="103" t="s">
        <v>6</v>
      </c>
      <c r="B41" s="22" t="s">
        <v>159</v>
      </c>
      <c r="C41" s="6" t="s">
        <v>10</v>
      </c>
      <c r="D41" s="16">
        <v>1</v>
      </c>
      <c r="E41" s="113"/>
      <c r="F41" s="16">
        <f>+D41*E41</f>
        <v>0</v>
      </c>
    </row>
    <row r="42" spans="1:6" ht="15">
      <c r="A42" s="103"/>
      <c r="B42" s="22"/>
      <c r="C42" s="6"/>
      <c r="D42" s="16"/>
      <c r="E42" s="16"/>
      <c r="F42" s="16"/>
    </row>
    <row r="43" spans="1:6" ht="105">
      <c r="A43" s="103" t="s">
        <v>16</v>
      </c>
      <c r="B43" s="101" t="s">
        <v>59</v>
      </c>
      <c r="C43" s="6" t="s">
        <v>10</v>
      </c>
      <c r="D43" s="16">
        <v>7</v>
      </c>
      <c r="E43" s="16"/>
      <c r="F43" s="16">
        <f>+D43*E43</f>
        <v>0</v>
      </c>
    </row>
    <row r="44" spans="1:6" ht="15">
      <c r="A44" s="103"/>
      <c r="B44" s="101"/>
      <c r="C44" s="6"/>
      <c r="D44" s="16"/>
      <c r="E44" s="16"/>
      <c r="F44" s="16"/>
    </row>
    <row r="45" spans="1:6" ht="45">
      <c r="A45" s="103" t="s">
        <v>41</v>
      </c>
      <c r="B45" s="22" t="s">
        <v>203</v>
      </c>
      <c r="C45" s="6" t="s">
        <v>9</v>
      </c>
      <c r="D45" s="16">
        <v>6</v>
      </c>
      <c r="E45" s="16"/>
      <c r="F45" s="16">
        <f>+D45*E45</f>
        <v>0</v>
      </c>
    </row>
    <row r="46" spans="1:6" ht="15">
      <c r="A46" s="103"/>
      <c r="B46" s="31"/>
      <c r="C46" s="6"/>
      <c r="D46" s="16"/>
      <c r="E46" s="16"/>
      <c r="F46" s="16"/>
    </row>
    <row r="47" spans="1:6" ht="29.25">
      <c r="A47" s="103"/>
      <c r="B47" s="62" t="s">
        <v>14</v>
      </c>
      <c r="C47" s="63"/>
      <c r="D47" s="64"/>
      <c r="E47" s="64"/>
      <c r="F47" s="65">
        <f>SUM(F35:F46)</f>
        <v>0</v>
      </c>
    </row>
    <row r="48" spans="1:6" ht="15">
      <c r="A48" s="103"/>
      <c r="B48" s="58"/>
      <c r="C48" s="6"/>
      <c r="D48" s="16"/>
      <c r="E48" s="16"/>
      <c r="F48" s="70"/>
    </row>
    <row r="49" spans="1:6" ht="15">
      <c r="A49" s="102" t="s">
        <v>6</v>
      </c>
      <c r="B49" s="58" t="s">
        <v>7</v>
      </c>
      <c r="C49" s="6"/>
      <c r="D49" s="16"/>
      <c r="E49" s="16"/>
      <c r="F49" s="16"/>
    </row>
    <row r="50" spans="1:6" ht="15">
      <c r="A50" s="102"/>
      <c r="B50" s="58"/>
      <c r="C50" s="6"/>
      <c r="D50" s="16"/>
      <c r="E50" s="16"/>
      <c r="F50" s="16"/>
    </row>
    <row r="51" spans="1:6" ht="30">
      <c r="A51" s="103" t="s">
        <v>0</v>
      </c>
      <c r="B51" s="22" t="s">
        <v>19</v>
      </c>
      <c r="C51" s="6" t="s">
        <v>9</v>
      </c>
      <c r="D51" s="16">
        <f>D12</f>
        <v>96.3</v>
      </c>
      <c r="E51" s="16"/>
      <c r="F51" s="16">
        <f>+D51*E51</f>
        <v>0</v>
      </c>
    </row>
    <row r="52" spans="1:6" ht="15">
      <c r="A52" s="103"/>
      <c r="B52" s="22"/>
      <c r="C52" s="6"/>
      <c r="D52" s="16"/>
      <c r="E52" s="16"/>
      <c r="F52" s="16"/>
    </row>
    <row r="53" spans="1:6" ht="15">
      <c r="A53" s="103" t="s">
        <v>2</v>
      </c>
      <c r="B53" s="22" t="s">
        <v>21</v>
      </c>
      <c r="C53" s="6" t="s">
        <v>9</v>
      </c>
      <c r="D53" s="16">
        <f>D51</f>
        <v>96.3</v>
      </c>
      <c r="E53" s="16"/>
      <c r="F53" s="16">
        <f>+D53*E53</f>
        <v>0</v>
      </c>
    </row>
    <row r="54" spans="1:6" ht="15">
      <c r="A54" s="103"/>
      <c r="B54" s="22"/>
      <c r="C54" s="6"/>
      <c r="D54" s="16"/>
      <c r="E54" s="16"/>
      <c r="F54" s="16"/>
    </row>
    <row r="55" spans="1:6" ht="15">
      <c r="A55" s="103" t="s">
        <v>4</v>
      </c>
      <c r="B55" s="22" t="s">
        <v>20</v>
      </c>
      <c r="C55" s="6" t="s">
        <v>9</v>
      </c>
      <c r="D55" s="16">
        <f>D53</f>
        <v>96.3</v>
      </c>
      <c r="E55" s="16"/>
      <c r="F55" s="16">
        <f>+D55*E55</f>
        <v>0</v>
      </c>
    </row>
    <row r="56" spans="1:6" ht="15">
      <c r="A56" s="103"/>
      <c r="B56" s="22"/>
      <c r="C56" s="6"/>
      <c r="D56" s="16"/>
      <c r="E56" s="16"/>
      <c r="F56" s="16"/>
    </row>
    <row r="57" spans="1:6" ht="15">
      <c r="A57" s="103" t="s">
        <v>6</v>
      </c>
      <c r="B57" s="22" t="s">
        <v>26</v>
      </c>
      <c r="C57" s="6" t="s">
        <v>25</v>
      </c>
      <c r="D57" s="16">
        <v>1</v>
      </c>
      <c r="E57" s="16"/>
      <c r="F57" s="16">
        <f>+D57*E57</f>
        <v>0</v>
      </c>
    </row>
    <row r="58" spans="1:6" ht="15">
      <c r="A58" s="59"/>
      <c r="B58" s="62" t="s">
        <v>15</v>
      </c>
      <c r="C58" s="63"/>
      <c r="D58" s="64"/>
      <c r="E58" s="64"/>
      <c r="F58" s="65">
        <f>SUM(F51:F57)</f>
        <v>0</v>
      </c>
    </row>
  </sheetData>
  <sheetProtection/>
  <mergeCells count="9">
    <mergeCell ref="C6:E6"/>
    <mergeCell ref="C7:E7"/>
    <mergeCell ref="C8:E8"/>
    <mergeCell ref="C9:E9"/>
    <mergeCell ref="A1:F1"/>
    <mergeCell ref="A2:F2"/>
    <mergeCell ref="A3:F3"/>
    <mergeCell ref="A4:F4"/>
    <mergeCell ref="C5:E5"/>
  </mergeCells>
  <printOptions gridLines="1"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5" r:id="rId1"/>
  <headerFooter>
    <oddFooter>&amp;C&amp;8stran &amp;P</oddFooter>
  </headerFooter>
  <rowBreaks count="2" manualBreakCount="2">
    <brk id="9" max="5" man="1"/>
    <brk id="3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G91"/>
  <sheetViews>
    <sheetView view="pageBreakPreview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6.25390625" style="11" customWidth="1"/>
    <col min="2" max="2" width="44.625" style="11" customWidth="1"/>
    <col min="3" max="3" width="7.625" style="11" customWidth="1"/>
    <col min="4" max="4" width="8.125" style="11" customWidth="1"/>
    <col min="5" max="5" width="8.375" style="11" customWidth="1"/>
    <col min="6" max="6" width="13.75390625" style="11" customWidth="1"/>
  </cols>
  <sheetData>
    <row r="1" spans="1:6" ht="18" customHeight="1">
      <c r="A1" s="225" t="str">
        <f>'skupna rekapitulacija'!A1:B1</f>
        <v>PRENOVA LAVRIČEVE ULICE V AJDOVŠČINI</v>
      </c>
      <c r="B1" s="225"/>
      <c r="C1" s="225"/>
      <c r="D1" s="225"/>
      <c r="E1" s="225"/>
      <c r="F1" s="225"/>
    </row>
    <row r="2" spans="1:6" ht="14.25">
      <c r="A2" s="226" t="s">
        <v>161</v>
      </c>
      <c r="B2" s="226"/>
      <c r="C2" s="226"/>
      <c r="D2" s="226"/>
      <c r="E2" s="226"/>
      <c r="F2" s="226"/>
    </row>
    <row r="3" spans="1:6" ht="14.25">
      <c r="A3" s="226" t="s">
        <v>18</v>
      </c>
      <c r="B3" s="226"/>
      <c r="C3" s="226"/>
      <c r="D3" s="226"/>
      <c r="E3" s="226"/>
      <c r="F3" s="226"/>
    </row>
    <row r="4" spans="1:6" ht="15.75" thickBot="1">
      <c r="A4" s="227"/>
      <c r="B4" s="227"/>
      <c r="C4" s="227"/>
      <c r="D4" s="227"/>
      <c r="E4" s="227"/>
      <c r="F4" s="227"/>
    </row>
    <row r="5" spans="1:6" ht="15">
      <c r="A5" s="46" t="s">
        <v>0</v>
      </c>
      <c r="B5" s="47" t="s">
        <v>1</v>
      </c>
      <c r="C5" s="228"/>
      <c r="D5" s="228"/>
      <c r="E5" s="228"/>
      <c r="F5" s="48">
        <f>+F18</f>
        <v>0</v>
      </c>
    </row>
    <row r="6" spans="1:6" ht="15">
      <c r="A6" s="49" t="s">
        <v>2</v>
      </c>
      <c r="B6" s="50" t="s">
        <v>3</v>
      </c>
      <c r="C6" s="222"/>
      <c r="D6" s="222"/>
      <c r="E6" s="222"/>
      <c r="F6" s="51">
        <f>+F36</f>
        <v>0</v>
      </c>
    </row>
    <row r="7" spans="1:6" ht="30">
      <c r="A7" s="49" t="s">
        <v>4</v>
      </c>
      <c r="B7" s="50" t="s">
        <v>168</v>
      </c>
      <c r="C7" s="222"/>
      <c r="D7" s="222"/>
      <c r="E7" s="222"/>
      <c r="F7" s="51">
        <f>+F72</f>
        <v>0</v>
      </c>
    </row>
    <row r="8" spans="1:6" ht="15.75" thickBot="1">
      <c r="A8" s="52" t="s">
        <v>6</v>
      </c>
      <c r="B8" s="53" t="s">
        <v>7</v>
      </c>
      <c r="C8" s="223"/>
      <c r="D8" s="223"/>
      <c r="E8" s="223"/>
      <c r="F8" s="54">
        <f>+F91</f>
        <v>0</v>
      </c>
    </row>
    <row r="9" spans="1:6" ht="16.5" thickBot="1" thickTop="1">
      <c r="A9" s="55"/>
      <c r="B9" s="56" t="s">
        <v>22</v>
      </c>
      <c r="C9" s="224"/>
      <c r="D9" s="224"/>
      <c r="E9" s="224"/>
      <c r="F9" s="57">
        <f>SUM(F5:F8)</f>
        <v>0</v>
      </c>
    </row>
    <row r="10" spans="1:6" ht="15">
      <c r="A10" s="102" t="s">
        <v>0</v>
      </c>
      <c r="B10" s="58" t="s">
        <v>8</v>
      </c>
      <c r="C10" s="6"/>
      <c r="D10" s="16"/>
      <c r="E10" s="16"/>
      <c r="F10" s="16"/>
    </row>
    <row r="11" spans="1:6" ht="15">
      <c r="A11" s="103"/>
      <c r="B11" s="60"/>
      <c r="C11" s="6"/>
      <c r="D11" s="16"/>
      <c r="E11" s="16"/>
      <c r="F11" s="16"/>
    </row>
    <row r="12" spans="1:6" ht="15.75" customHeight="1">
      <c r="A12" s="103" t="s">
        <v>0</v>
      </c>
      <c r="B12" s="22" t="s">
        <v>162</v>
      </c>
      <c r="C12" s="6" t="s">
        <v>9</v>
      </c>
      <c r="D12" s="16">
        <v>187.39</v>
      </c>
      <c r="E12" s="16"/>
      <c r="F12" s="16">
        <f>+D12*E12</f>
        <v>0</v>
      </c>
    </row>
    <row r="13" spans="1:6" ht="15.75" customHeight="1">
      <c r="A13" s="103"/>
      <c r="B13" s="22"/>
      <c r="C13" s="6"/>
      <c r="D13" s="16"/>
      <c r="E13" s="16"/>
      <c r="F13" s="16"/>
    </row>
    <row r="14" spans="1:6" ht="30">
      <c r="A14" s="103" t="s">
        <v>2</v>
      </c>
      <c r="B14" s="22" t="s">
        <v>17</v>
      </c>
      <c r="C14" s="6" t="s">
        <v>10</v>
      </c>
      <c r="D14" s="16">
        <v>17</v>
      </c>
      <c r="E14" s="16"/>
      <c r="F14" s="16">
        <f>+D14*E14</f>
        <v>0</v>
      </c>
    </row>
    <row r="15" spans="1:6" ht="15">
      <c r="A15" s="103"/>
      <c r="B15" s="22"/>
      <c r="C15" s="6"/>
      <c r="D15" s="16"/>
      <c r="E15" s="16"/>
      <c r="F15" s="16"/>
    </row>
    <row r="16" spans="1:6" ht="75">
      <c r="A16" s="103" t="s">
        <v>4</v>
      </c>
      <c r="B16" s="22" t="s">
        <v>209</v>
      </c>
      <c r="C16" s="6" t="s">
        <v>25</v>
      </c>
      <c r="D16" s="16">
        <v>1</v>
      </c>
      <c r="E16" s="16"/>
      <c r="F16" s="16">
        <f>+D16*E16</f>
        <v>0</v>
      </c>
    </row>
    <row r="17" spans="1:6" ht="15">
      <c r="A17" s="103"/>
      <c r="B17" s="61"/>
      <c r="C17" s="6"/>
      <c r="D17" s="16"/>
      <c r="E17" s="16"/>
      <c r="F17" s="16"/>
    </row>
    <row r="18" spans="1:6" ht="15">
      <c r="A18" s="103"/>
      <c r="B18" s="62" t="s">
        <v>12</v>
      </c>
      <c r="C18" s="63"/>
      <c r="D18" s="64"/>
      <c r="E18" s="64"/>
      <c r="F18" s="65">
        <f>SUM(F12:F17)</f>
        <v>0</v>
      </c>
    </row>
    <row r="19" spans="1:6" ht="15">
      <c r="A19" s="103"/>
      <c r="B19" s="66"/>
      <c r="C19" s="15"/>
      <c r="D19" s="67"/>
      <c r="E19" s="67"/>
      <c r="F19" s="68"/>
    </row>
    <row r="20" spans="1:6" ht="15">
      <c r="A20" s="102" t="s">
        <v>2</v>
      </c>
      <c r="B20" s="58" t="s">
        <v>11</v>
      </c>
      <c r="C20" s="6"/>
      <c r="D20" s="16"/>
      <c r="E20" s="16"/>
      <c r="F20" s="16"/>
    </row>
    <row r="21" spans="1:6" ht="15">
      <c r="A21" s="103"/>
      <c r="B21" s="22"/>
      <c r="C21" s="6"/>
      <c r="D21" s="16"/>
      <c r="E21" s="16"/>
      <c r="F21" s="16"/>
    </row>
    <row r="22" spans="1:6" ht="75.75" customHeight="1">
      <c r="A22" s="103" t="s">
        <v>0</v>
      </c>
      <c r="B22" s="22" t="s">
        <v>163</v>
      </c>
      <c r="C22" s="6"/>
      <c r="D22" s="16"/>
      <c r="E22" s="16"/>
      <c r="F22" s="67"/>
    </row>
    <row r="23" spans="1:6" ht="45" customHeight="1">
      <c r="A23" s="103"/>
      <c r="B23" s="22" t="s">
        <v>164</v>
      </c>
      <c r="C23" s="6"/>
      <c r="D23" s="16"/>
      <c r="E23" s="16"/>
      <c r="F23" s="67"/>
    </row>
    <row r="24" spans="1:7" ht="18">
      <c r="A24" s="103"/>
      <c r="B24" s="22" t="s">
        <v>57</v>
      </c>
      <c r="C24" s="6" t="s">
        <v>33</v>
      </c>
      <c r="D24" s="16">
        <f>ROUND(0.4*G24,1)</f>
        <v>176.4</v>
      </c>
      <c r="E24" s="67"/>
      <c r="F24" s="67">
        <f>E24*D24</f>
        <v>0</v>
      </c>
      <c r="G24" t="s">
        <v>166</v>
      </c>
    </row>
    <row r="25" spans="1:6" ht="18">
      <c r="A25" s="103"/>
      <c r="B25" s="22" t="s">
        <v>143</v>
      </c>
      <c r="C25" s="6" t="s">
        <v>33</v>
      </c>
      <c r="D25" s="16">
        <f>ROUND(0.5*G24,1)</f>
        <v>220.5</v>
      </c>
      <c r="E25" s="67"/>
      <c r="F25" s="67">
        <f>E25*D25</f>
        <v>0</v>
      </c>
    </row>
    <row r="26" spans="1:6" ht="18">
      <c r="A26" s="103"/>
      <c r="B26" s="22" t="s">
        <v>142</v>
      </c>
      <c r="C26" s="6" t="s">
        <v>33</v>
      </c>
      <c r="D26" s="16">
        <f>G24-D24-D25</f>
        <v>44.10000000000002</v>
      </c>
      <c r="E26" s="67"/>
      <c r="F26" s="67">
        <f>E26*D26</f>
        <v>0</v>
      </c>
    </row>
    <row r="27" spans="1:6" ht="15">
      <c r="A27" s="103"/>
      <c r="B27" s="22"/>
      <c r="C27" s="6"/>
      <c r="D27" s="16"/>
      <c r="E27" s="67"/>
      <c r="F27" s="67"/>
    </row>
    <row r="28" spans="1:6" ht="75">
      <c r="A28" s="103" t="s">
        <v>2</v>
      </c>
      <c r="B28" s="22" t="s">
        <v>153</v>
      </c>
      <c r="C28" s="6" t="s">
        <v>9</v>
      </c>
      <c r="D28" s="16">
        <v>30</v>
      </c>
      <c r="E28" s="16"/>
      <c r="F28" s="67">
        <f>E28*D28</f>
        <v>0</v>
      </c>
    </row>
    <row r="29" spans="1:6" ht="15">
      <c r="A29" s="103"/>
      <c r="B29" s="22"/>
      <c r="C29" s="6"/>
      <c r="D29" s="16"/>
      <c r="E29" s="16"/>
      <c r="F29" s="67"/>
    </row>
    <row r="30" spans="1:6" ht="18">
      <c r="A30" s="103" t="s">
        <v>4</v>
      </c>
      <c r="B30" s="22" t="s">
        <v>165</v>
      </c>
      <c r="C30" s="15" t="s">
        <v>34</v>
      </c>
      <c r="D30" s="67">
        <v>159</v>
      </c>
      <c r="E30" s="67"/>
      <c r="F30" s="67">
        <f>E30*D30</f>
        <v>0</v>
      </c>
    </row>
    <row r="31" spans="1:6" ht="15.75" customHeight="1">
      <c r="A31" s="103"/>
      <c r="B31" s="22"/>
      <c r="C31" s="15"/>
      <c r="D31" s="67"/>
      <c r="E31" s="67"/>
      <c r="F31" s="67"/>
    </row>
    <row r="32" spans="1:6" ht="62.25">
      <c r="A32" s="103" t="s">
        <v>6</v>
      </c>
      <c r="B32" s="22" t="s">
        <v>167</v>
      </c>
      <c r="C32" s="15" t="s">
        <v>33</v>
      </c>
      <c r="D32" s="67">
        <v>77</v>
      </c>
      <c r="E32" s="67"/>
      <c r="F32" s="67">
        <f>E32*D32</f>
        <v>0</v>
      </c>
    </row>
    <row r="33" spans="1:6" ht="15">
      <c r="A33" s="103"/>
      <c r="B33" s="22"/>
      <c r="C33" s="15"/>
      <c r="D33" s="67"/>
      <c r="E33" s="67"/>
      <c r="F33" s="67"/>
    </row>
    <row r="34" spans="1:6" ht="75">
      <c r="A34" s="103" t="s">
        <v>16</v>
      </c>
      <c r="B34" s="22" t="s">
        <v>144</v>
      </c>
      <c r="C34" s="15" t="s">
        <v>33</v>
      </c>
      <c r="D34" s="67">
        <v>295</v>
      </c>
      <c r="E34" s="67"/>
      <c r="F34" s="67">
        <f>+D34*E34</f>
        <v>0</v>
      </c>
    </row>
    <row r="35" spans="1:6" ht="15">
      <c r="A35" s="103"/>
      <c r="B35" s="22"/>
      <c r="C35" s="15"/>
      <c r="D35" s="67"/>
      <c r="E35" s="67"/>
      <c r="F35" s="67"/>
    </row>
    <row r="36" spans="1:6" ht="15">
      <c r="A36" s="103"/>
      <c r="B36" s="62" t="s">
        <v>13</v>
      </c>
      <c r="C36" s="63"/>
      <c r="D36" s="64"/>
      <c r="E36" s="64"/>
      <c r="F36" s="65">
        <f>SUM(F22:F35)</f>
        <v>0</v>
      </c>
    </row>
    <row r="37" spans="1:6" ht="15">
      <c r="A37" s="103"/>
      <c r="B37" s="60"/>
      <c r="C37" s="6"/>
      <c r="D37" s="16"/>
      <c r="E37" s="16"/>
      <c r="F37" s="16"/>
    </row>
    <row r="38" spans="1:6" ht="29.25">
      <c r="A38" s="102" t="s">
        <v>4</v>
      </c>
      <c r="B38" s="58" t="s">
        <v>168</v>
      </c>
      <c r="C38" s="6"/>
      <c r="D38" s="16"/>
      <c r="E38" s="16"/>
      <c r="F38" s="16"/>
    </row>
    <row r="39" spans="1:6" ht="15">
      <c r="A39" s="102"/>
      <c r="B39" s="58"/>
      <c r="C39" s="6"/>
      <c r="D39" s="16"/>
      <c r="E39" s="16"/>
      <c r="F39" s="16"/>
    </row>
    <row r="40" spans="1:6" ht="15">
      <c r="A40" s="102" t="s">
        <v>169</v>
      </c>
      <c r="B40" s="58" t="s">
        <v>170</v>
      </c>
      <c r="C40" s="6"/>
      <c r="D40" s="16"/>
      <c r="E40" s="16"/>
      <c r="F40" s="16"/>
    </row>
    <row r="41" spans="1:6" ht="76.5" customHeight="1">
      <c r="A41" s="103" t="s">
        <v>0</v>
      </c>
      <c r="B41" s="22" t="s">
        <v>211</v>
      </c>
      <c r="C41" s="15" t="s">
        <v>9</v>
      </c>
      <c r="D41" s="67">
        <v>187.39</v>
      </c>
      <c r="E41" s="67"/>
      <c r="F41" s="67">
        <f>+D41*E41</f>
        <v>0</v>
      </c>
    </row>
    <row r="42" spans="1:6" ht="15">
      <c r="A42" s="103"/>
      <c r="B42" s="22"/>
      <c r="C42" s="15"/>
      <c r="D42" s="67"/>
      <c r="E42" s="67"/>
      <c r="F42" s="67"/>
    </row>
    <row r="43" spans="1:6" ht="75.75" customHeight="1">
      <c r="A43" s="103" t="s">
        <v>2</v>
      </c>
      <c r="B43" s="22" t="s">
        <v>212</v>
      </c>
      <c r="C43" s="15" t="s">
        <v>9</v>
      </c>
      <c r="D43" s="67">
        <v>3.5</v>
      </c>
      <c r="E43" s="67"/>
      <c r="F43" s="67">
        <f>+D43*E43</f>
        <v>0</v>
      </c>
    </row>
    <row r="44" spans="1:6" ht="15">
      <c r="A44" s="103"/>
      <c r="B44" s="22"/>
      <c r="C44" s="15"/>
      <c r="D44" s="67"/>
      <c r="E44" s="67"/>
      <c r="F44" s="67"/>
    </row>
    <row r="45" spans="1:6" ht="45">
      <c r="A45" s="103" t="s">
        <v>4</v>
      </c>
      <c r="B45" s="22" t="s">
        <v>203</v>
      </c>
      <c r="C45" s="15" t="s">
        <v>9</v>
      </c>
      <c r="D45" s="67">
        <v>10</v>
      </c>
      <c r="E45" s="67"/>
      <c r="F45" s="67">
        <f>+D45*E45</f>
        <v>0</v>
      </c>
    </row>
    <row r="46" spans="1:6" ht="15">
      <c r="A46" s="103"/>
      <c r="B46" s="22"/>
      <c r="C46" s="6"/>
      <c r="D46" s="16"/>
      <c r="E46" s="16"/>
      <c r="F46" s="16"/>
    </row>
    <row r="47" spans="1:6" ht="15">
      <c r="A47" s="102" t="s">
        <v>172</v>
      </c>
      <c r="B47" s="58" t="s">
        <v>173</v>
      </c>
      <c r="C47" s="6"/>
      <c r="D47" s="16"/>
      <c r="E47" s="113"/>
      <c r="F47" s="16"/>
    </row>
    <row r="48" spans="1:6" ht="45">
      <c r="A48" s="103"/>
      <c r="B48" s="22" t="s">
        <v>174</v>
      </c>
      <c r="C48" s="6"/>
      <c r="D48" s="16"/>
      <c r="E48" s="16"/>
      <c r="F48" s="16"/>
    </row>
    <row r="49" spans="1:6" ht="15">
      <c r="A49" s="103" t="s">
        <v>0</v>
      </c>
      <c r="B49" s="22" t="s">
        <v>175</v>
      </c>
      <c r="C49" s="6" t="s">
        <v>10</v>
      </c>
      <c r="D49" s="16">
        <v>3</v>
      </c>
      <c r="E49" s="16"/>
      <c r="F49" s="16">
        <f aca="true" t="shared" si="0" ref="F49:F70">+D49*E49</f>
        <v>0</v>
      </c>
    </row>
    <row r="50" spans="1:6" ht="15">
      <c r="A50" s="103" t="s">
        <v>2</v>
      </c>
      <c r="B50" s="22" t="s">
        <v>176</v>
      </c>
      <c r="C50" s="6" t="s">
        <v>10</v>
      </c>
      <c r="D50" s="16">
        <v>2</v>
      </c>
      <c r="E50" s="16"/>
      <c r="F50" s="16">
        <f t="shared" si="0"/>
        <v>0</v>
      </c>
    </row>
    <row r="51" spans="1:6" ht="15">
      <c r="A51" s="103" t="s">
        <v>4</v>
      </c>
      <c r="B51" s="22" t="s">
        <v>177</v>
      </c>
      <c r="C51" s="6" t="s">
        <v>10</v>
      </c>
      <c r="D51" s="16">
        <v>1</v>
      </c>
      <c r="E51" s="16"/>
      <c r="F51" s="16">
        <f t="shared" si="0"/>
        <v>0</v>
      </c>
    </row>
    <row r="52" spans="1:6" ht="15">
      <c r="A52" s="103" t="s">
        <v>6</v>
      </c>
      <c r="B52" s="22" t="s">
        <v>178</v>
      </c>
      <c r="C52" s="6" t="s">
        <v>10</v>
      </c>
      <c r="D52" s="16">
        <v>1</v>
      </c>
      <c r="E52" s="16"/>
      <c r="F52" s="16">
        <f t="shared" si="0"/>
        <v>0</v>
      </c>
    </row>
    <row r="53" spans="1:6" ht="15">
      <c r="A53" s="103" t="s">
        <v>16</v>
      </c>
      <c r="B53" s="22" t="s">
        <v>179</v>
      </c>
      <c r="C53" s="6" t="s">
        <v>10</v>
      </c>
      <c r="D53" s="16">
        <v>1</v>
      </c>
      <c r="E53" s="16"/>
      <c r="F53" s="16">
        <f t="shared" si="0"/>
        <v>0</v>
      </c>
    </row>
    <row r="54" spans="1:6" ht="15">
      <c r="A54" s="103" t="s">
        <v>41</v>
      </c>
      <c r="B54" s="22" t="s">
        <v>180</v>
      </c>
      <c r="C54" s="6" t="s">
        <v>10</v>
      </c>
      <c r="D54" s="16">
        <v>1</v>
      </c>
      <c r="E54" s="16"/>
      <c r="F54" s="16">
        <f t="shared" si="0"/>
        <v>0</v>
      </c>
    </row>
    <row r="55" spans="1:6" ht="15">
      <c r="A55" s="103" t="s">
        <v>42</v>
      </c>
      <c r="B55" s="22" t="s">
        <v>181</v>
      </c>
      <c r="C55" s="6" t="s">
        <v>10</v>
      </c>
      <c r="D55" s="16">
        <v>2</v>
      </c>
      <c r="E55" s="16"/>
      <c r="F55" s="16">
        <f t="shared" si="0"/>
        <v>0</v>
      </c>
    </row>
    <row r="56" spans="1:6" ht="15">
      <c r="A56" s="103" t="s">
        <v>43</v>
      </c>
      <c r="B56" s="22" t="s">
        <v>186</v>
      </c>
      <c r="C56" s="6" t="s">
        <v>10</v>
      </c>
      <c r="D56" s="16">
        <v>2</v>
      </c>
      <c r="E56" s="16"/>
      <c r="F56" s="16">
        <f t="shared" si="0"/>
        <v>0</v>
      </c>
    </row>
    <row r="57" spans="1:6" ht="15">
      <c r="A57" s="103" t="s">
        <v>44</v>
      </c>
      <c r="B57" s="22" t="s">
        <v>187</v>
      </c>
      <c r="C57" s="6" t="s">
        <v>10</v>
      </c>
      <c r="D57" s="16">
        <v>2</v>
      </c>
      <c r="E57" s="16"/>
      <c r="F57" s="16">
        <f t="shared" si="0"/>
        <v>0</v>
      </c>
    </row>
    <row r="58" spans="1:6" ht="15">
      <c r="A58" s="103" t="s">
        <v>45</v>
      </c>
      <c r="B58" s="22" t="s">
        <v>188</v>
      </c>
      <c r="C58" s="6" t="s">
        <v>10</v>
      </c>
      <c r="D58" s="16">
        <v>2</v>
      </c>
      <c r="E58" s="16"/>
      <c r="F58" s="16">
        <f t="shared" si="0"/>
        <v>0</v>
      </c>
    </row>
    <row r="59" spans="1:6" ht="15">
      <c r="A59" s="103" t="s">
        <v>46</v>
      </c>
      <c r="B59" s="22" t="s">
        <v>192</v>
      </c>
      <c r="C59" s="6" t="s">
        <v>10</v>
      </c>
      <c r="D59" s="16">
        <v>2</v>
      </c>
      <c r="E59" s="16"/>
      <c r="F59" s="16">
        <f t="shared" si="0"/>
        <v>0</v>
      </c>
    </row>
    <row r="60" spans="1:6" ht="15">
      <c r="A60" s="103" t="s">
        <v>47</v>
      </c>
      <c r="B60" s="22" t="s">
        <v>193</v>
      </c>
      <c r="C60" s="6" t="s">
        <v>10</v>
      </c>
      <c r="D60" s="16">
        <v>4</v>
      </c>
      <c r="E60" s="16"/>
      <c r="F60" s="16">
        <f t="shared" si="0"/>
        <v>0</v>
      </c>
    </row>
    <row r="61" spans="1:6" ht="15">
      <c r="A61" s="103"/>
      <c r="B61" s="22"/>
      <c r="C61" s="6"/>
      <c r="D61" s="16"/>
      <c r="E61" s="16"/>
      <c r="F61" s="16"/>
    </row>
    <row r="62" spans="1:6" ht="15">
      <c r="A62" s="102" t="s">
        <v>183</v>
      </c>
      <c r="B62" s="58" t="s">
        <v>182</v>
      </c>
      <c r="C62" s="6"/>
      <c r="D62" s="16"/>
      <c r="E62" s="16"/>
      <c r="F62" s="16"/>
    </row>
    <row r="63" spans="1:6" ht="45">
      <c r="A63" s="103"/>
      <c r="B63" s="22" t="s">
        <v>184</v>
      </c>
      <c r="C63" s="6"/>
      <c r="D63" s="16"/>
      <c r="E63" s="16"/>
      <c r="F63" s="16"/>
    </row>
    <row r="64" spans="1:6" ht="15">
      <c r="A64" s="103" t="s">
        <v>0</v>
      </c>
      <c r="B64" s="22" t="s">
        <v>185</v>
      </c>
      <c r="C64" s="6" t="s">
        <v>10</v>
      </c>
      <c r="D64" s="16">
        <v>2</v>
      </c>
      <c r="E64" s="113"/>
      <c r="F64" s="16">
        <f t="shared" si="0"/>
        <v>0</v>
      </c>
    </row>
    <row r="65" spans="1:6" ht="15">
      <c r="A65" s="103" t="s">
        <v>2</v>
      </c>
      <c r="B65" s="22" t="s">
        <v>189</v>
      </c>
      <c r="C65" s="6" t="s">
        <v>10</v>
      </c>
      <c r="D65" s="16">
        <v>2</v>
      </c>
      <c r="E65" s="113"/>
      <c r="F65" s="16">
        <f t="shared" si="0"/>
        <v>0</v>
      </c>
    </row>
    <row r="66" spans="1:6" ht="15">
      <c r="A66" s="103" t="s">
        <v>4</v>
      </c>
      <c r="B66" s="22" t="s">
        <v>190</v>
      </c>
      <c r="C66" s="6" t="s">
        <v>10</v>
      </c>
      <c r="D66" s="16">
        <v>2</v>
      </c>
      <c r="E66" s="113"/>
      <c r="F66" s="16">
        <f t="shared" si="0"/>
        <v>0</v>
      </c>
    </row>
    <row r="67" spans="1:6" ht="15">
      <c r="A67" s="103" t="s">
        <v>6</v>
      </c>
      <c r="B67" s="22" t="s">
        <v>191</v>
      </c>
      <c r="C67" s="6" t="s">
        <v>10</v>
      </c>
      <c r="D67" s="16">
        <v>2</v>
      </c>
      <c r="E67" s="16"/>
      <c r="F67" s="16">
        <f t="shared" si="0"/>
        <v>0</v>
      </c>
    </row>
    <row r="68" spans="1:6" ht="15">
      <c r="A68" s="103" t="s">
        <v>16</v>
      </c>
      <c r="B68" s="22" t="s">
        <v>194</v>
      </c>
      <c r="C68" s="6" t="s">
        <v>10</v>
      </c>
      <c r="D68" s="16">
        <v>2</v>
      </c>
      <c r="E68" s="16"/>
      <c r="F68" s="16">
        <f t="shared" si="0"/>
        <v>0</v>
      </c>
    </row>
    <row r="69" spans="1:6" ht="15">
      <c r="A69" s="103" t="s">
        <v>41</v>
      </c>
      <c r="B69" s="22" t="s">
        <v>195</v>
      </c>
      <c r="C69" s="6" t="s">
        <v>10</v>
      </c>
      <c r="D69" s="16">
        <v>2</v>
      </c>
      <c r="E69" s="16"/>
      <c r="F69" s="16">
        <f t="shared" si="0"/>
        <v>0</v>
      </c>
    </row>
    <row r="70" spans="1:6" ht="15">
      <c r="A70" s="103" t="s">
        <v>42</v>
      </c>
      <c r="B70" s="22" t="s">
        <v>200</v>
      </c>
      <c r="C70" s="6" t="s">
        <v>10</v>
      </c>
      <c r="D70" s="16">
        <v>2</v>
      </c>
      <c r="E70" s="16"/>
      <c r="F70" s="16">
        <f t="shared" si="0"/>
        <v>0</v>
      </c>
    </row>
    <row r="71" spans="1:6" ht="15">
      <c r="A71" s="103"/>
      <c r="B71" s="22"/>
      <c r="C71" s="6"/>
      <c r="D71" s="16"/>
      <c r="E71" s="16"/>
      <c r="F71" s="16"/>
    </row>
    <row r="72" spans="1:6" ht="29.25">
      <c r="A72" s="103"/>
      <c r="B72" s="62" t="s">
        <v>171</v>
      </c>
      <c r="C72" s="63"/>
      <c r="D72" s="64"/>
      <c r="E72" s="64"/>
      <c r="F72" s="65">
        <f>SUM(F41:F71)</f>
        <v>0</v>
      </c>
    </row>
    <row r="73" spans="1:6" ht="15">
      <c r="A73" s="103"/>
      <c r="B73" s="58"/>
      <c r="C73" s="6"/>
      <c r="D73" s="16"/>
      <c r="E73" s="16"/>
      <c r="F73" s="70"/>
    </row>
    <row r="74" spans="1:6" ht="15">
      <c r="A74" s="102" t="s">
        <v>6</v>
      </c>
      <c r="B74" s="58" t="s">
        <v>7</v>
      </c>
      <c r="C74" s="6"/>
      <c r="D74" s="16"/>
      <c r="E74" s="16"/>
      <c r="F74" s="16"/>
    </row>
    <row r="75" spans="1:6" ht="15">
      <c r="A75" s="102"/>
      <c r="B75" s="58"/>
      <c r="C75" s="6"/>
      <c r="D75" s="16"/>
      <c r="E75" s="16"/>
      <c r="F75" s="16"/>
    </row>
    <row r="76" spans="1:6" ht="45">
      <c r="A76" s="103" t="s">
        <v>0</v>
      </c>
      <c r="B76" s="22" t="s">
        <v>196</v>
      </c>
      <c r="C76" s="6" t="s">
        <v>10</v>
      </c>
      <c r="D76" s="16">
        <v>6</v>
      </c>
      <c r="E76" s="16"/>
      <c r="F76" s="16">
        <f aca="true" t="shared" si="1" ref="F76:F82">+D76*E76</f>
        <v>0</v>
      </c>
    </row>
    <row r="77" spans="1:6" ht="15">
      <c r="A77" s="103"/>
      <c r="B77" s="22"/>
      <c r="C77" s="6"/>
      <c r="D77" s="16"/>
      <c r="E77" s="16"/>
      <c r="F77" s="16"/>
    </row>
    <row r="78" spans="1:6" ht="45">
      <c r="A78" s="103" t="s">
        <v>2</v>
      </c>
      <c r="B78" s="22" t="s">
        <v>197</v>
      </c>
      <c r="C78" s="6" t="s">
        <v>10</v>
      </c>
      <c r="D78" s="16">
        <v>2</v>
      </c>
      <c r="E78" s="16"/>
      <c r="F78" s="16">
        <f t="shared" si="1"/>
        <v>0</v>
      </c>
    </row>
    <row r="79" spans="1:6" ht="15">
      <c r="A79" s="103"/>
      <c r="B79" s="22"/>
      <c r="C79" s="6"/>
      <c r="D79" s="16"/>
      <c r="E79" s="16"/>
      <c r="F79" s="16"/>
    </row>
    <row r="80" spans="1:6" ht="60">
      <c r="A80" s="103" t="s">
        <v>4</v>
      </c>
      <c r="B80" s="7" t="s">
        <v>201</v>
      </c>
      <c r="C80" s="6" t="s">
        <v>10</v>
      </c>
      <c r="D80" s="16">
        <v>2</v>
      </c>
      <c r="E80" s="16"/>
      <c r="F80" s="16">
        <f t="shared" si="1"/>
        <v>0</v>
      </c>
    </row>
    <row r="81" spans="1:6" ht="15">
      <c r="A81" s="103"/>
      <c r="B81" s="22"/>
      <c r="C81" s="6"/>
      <c r="D81" s="16"/>
      <c r="E81" s="16"/>
      <c r="F81" s="16"/>
    </row>
    <row r="82" spans="1:6" ht="120">
      <c r="A82" s="103" t="s">
        <v>6</v>
      </c>
      <c r="B82" s="7" t="s">
        <v>202</v>
      </c>
      <c r="C82" s="6" t="s">
        <v>10</v>
      </c>
      <c r="D82" s="16">
        <v>2</v>
      </c>
      <c r="E82" s="16"/>
      <c r="F82" s="16">
        <f t="shared" si="1"/>
        <v>0</v>
      </c>
    </row>
    <row r="83" spans="1:6" ht="15">
      <c r="A83" s="103"/>
      <c r="B83" s="22"/>
      <c r="C83" s="6"/>
      <c r="D83" s="16"/>
      <c r="E83" s="16"/>
      <c r="F83" s="16"/>
    </row>
    <row r="84" spans="1:6" ht="30">
      <c r="A84" s="103" t="s">
        <v>16</v>
      </c>
      <c r="B84" s="22" t="s">
        <v>19</v>
      </c>
      <c r="C84" s="6" t="s">
        <v>9</v>
      </c>
      <c r="D84" s="16">
        <f>D12</f>
        <v>187.39</v>
      </c>
      <c r="E84" s="16"/>
      <c r="F84" s="16">
        <f>+D84*E84</f>
        <v>0</v>
      </c>
    </row>
    <row r="85" spans="1:6" ht="15">
      <c r="A85" s="103"/>
      <c r="B85" s="22"/>
      <c r="C85" s="6"/>
      <c r="D85" s="16"/>
      <c r="E85" s="16"/>
      <c r="F85" s="16"/>
    </row>
    <row r="86" spans="1:6" ht="15">
      <c r="A86" s="103" t="s">
        <v>41</v>
      </c>
      <c r="B86" s="22" t="s">
        <v>198</v>
      </c>
      <c r="C86" s="6" t="s">
        <v>9</v>
      </c>
      <c r="D86" s="16">
        <f>D84</f>
        <v>187.39</v>
      </c>
      <c r="E86" s="16"/>
      <c r="F86" s="16">
        <f>+D86*E86</f>
        <v>0</v>
      </c>
    </row>
    <row r="87" spans="1:6" ht="15">
      <c r="A87" s="103"/>
      <c r="B87" s="22"/>
      <c r="C87" s="6"/>
      <c r="D87" s="16"/>
      <c r="E87" s="16"/>
      <c r="F87" s="16"/>
    </row>
    <row r="88" spans="1:6" ht="15">
      <c r="A88" s="103" t="s">
        <v>42</v>
      </c>
      <c r="B88" s="22" t="s">
        <v>199</v>
      </c>
      <c r="C88" s="6" t="s">
        <v>9</v>
      </c>
      <c r="D88" s="16">
        <f>D86</f>
        <v>187.39</v>
      </c>
      <c r="E88" s="16"/>
      <c r="F88" s="16">
        <f>+D88*E88</f>
        <v>0</v>
      </c>
    </row>
    <row r="89" spans="1:6" ht="15">
      <c r="A89" s="103"/>
      <c r="B89" s="22"/>
      <c r="C89" s="6"/>
      <c r="D89" s="16"/>
      <c r="E89" s="16"/>
      <c r="F89" s="16"/>
    </row>
    <row r="90" spans="1:6" ht="15">
      <c r="A90" s="103" t="s">
        <v>43</v>
      </c>
      <c r="B90" s="22" t="s">
        <v>26</v>
      </c>
      <c r="C90" s="6" t="s">
        <v>25</v>
      </c>
      <c r="D90" s="16">
        <v>1</v>
      </c>
      <c r="E90" s="16"/>
      <c r="F90" s="16">
        <f>+D90*E90</f>
        <v>0</v>
      </c>
    </row>
    <row r="91" spans="1:6" ht="15">
      <c r="A91" s="59"/>
      <c r="B91" s="62" t="s">
        <v>15</v>
      </c>
      <c r="C91" s="63"/>
      <c r="D91" s="64"/>
      <c r="E91" s="64"/>
      <c r="F91" s="65">
        <f>SUM(F76:F90)</f>
        <v>0</v>
      </c>
    </row>
  </sheetData>
  <sheetProtection/>
  <mergeCells count="9">
    <mergeCell ref="C7:E7"/>
    <mergeCell ref="C8:E8"/>
    <mergeCell ref="C9:E9"/>
    <mergeCell ref="A1:F1"/>
    <mergeCell ref="A2:F2"/>
    <mergeCell ref="A3:F3"/>
    <mergeCell ref="A4:F4"/>
    <mergeCell ref="C5:E5"/>
    <mergeCell ref="C6:E6"/>
  </mergeCells>
  <printOptions gridLines="1"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35" r:id="rId1"/>
  <headerFooter>
    <oddFooter>&amp;C&amp;8stran &amp;P</oddFooter>
  </headerFooter>
  <rowBreaks count="1" manualBreakCount="1">
    <brk id="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J88"/>
  <sheetViews>
    <sheetView view="pageBreakPreview" zoomScale="115" zoomScaleNormal="85" zoomScaleSheetLayoutView="115" zoomScalePageLayoutView="0" workbookViewId="0" topLeftCell="A1">
      <selection activeCell="H85" sqref="H85"/>
    </sheetView>
  </sheetViews>
  <sheetFormatPr defaultColWidth="8.875" defaultRowHeight="12.75"/>
  <cols>
    <col min="1" max="1" width="3.25390625" style="114" customWidth="1"/>
    <col min="2" max="2" width="5.875" style="115" customWidth="1"/>
    <col min="3" max="3" width="54.25390625" style="135" customWidth="1"/>
    <col min="4" max="4" width="5.625" style="136" customWidth="1"/>
    <col min="5" max="5" width="5.375" style="137" customWidth="1"/>
    <col min="6" max="6" width="7.75390625" style="138" customWidth="1"/>
    <col min="7" max="7" width="11.75390625" style="125" customWidth="1"/>
    <col min="8" max="8" width="13.00390625" style="119" customWidth="1"/>
    <col min="9" max="9" width="8.875" style="120" customWidth="1"/>
    <col min="10" max="10" width="18.375" style="121" customWidth="1"/>
    <col min="11" max="16384" width="8.875" style="121" customWidth="1"/>
  </cols>
  <sheetData>
    <row r="2" spans="3:7" ht="31.5">
      <c r="C2" s="116" t="s">
        <v>214</v>
      </c>
      <c r="D2" s="116"/>
      <c r="E2" s="117"/>
      <c r="F2" s="118"/>
      <c r="G2" s="116"/>
    </row>
    <row r="3" spans="3:7" ht="15.75">
      <c r="C3" s="122" t="s">
        <v>271</v>
      </c>
      <c r="D3" s="122"/>
      <c r="E3" s="115"/>
      <c r="F3" s="123"/>
      <c r="G3" s="122"/>
    </row>
    <row r="4" spans="3:6" ht="15.75">
      <c r="C4" s="122"/>
      <c r="D4" s="122"/>
      <c r="E4" s="117"/>
      <c r="F4" s="124"/>
    </row>
    <row r="5" spans="3:6" ht="15.75">
      <c r="C5" s="122"/>
      <c r="D5" s="122"/>
      <c r="E5" s="117"/>
      <c r="F5" s="124"/>
    </row>
    <row r="6" spans="1:9" s="126" customFormat="1" ht="15.75">
      <c r="A6" s="114"/>
      <c r="B6" s="115"/>
      <c r="C6" s="122"/>
      <c r="D6" s="122"/>
      <c r="E6" s="117"/>
      <c r="F6" s="124"/>
      <c r="G6" s="125"/>
      <c r="H6" s="119"/>
      <c r="I6" s="120"/>
    </row>
    <row r="7" spans="1:9" s="126" customFormat="1" ht="15.75">
      <c r="A7" s="114"/>
      <c r="B7" s="115"/>
      <c r="C7" s="122" t="s">
        <v>215</v>
      </c>
      <c r="D7" s="122"/>
      <c r="E7" s="117"/>
      <c r="F7" s="124"/>
      <c r="G7" s="125"/>
      <c r="H7" s="119"/>
      <c r="I7" s="120"/>
    </row>
    <row r="8" spans="1:9" s="126" customFormat="1" ht="15.75">
      <c r="A8" s="114"/>
      <c r="B8" s="115"/>
      <c r="C8" s="122"/>
      <c r="D8" s="122"/>
      <c r="E8" s="117"/>
      <c r="F8" s="124"/>
      <c r="G8" s="125"/>
      <c r="H8" s="119"/>
      <c r="I8" s="120"/>
    </row>
    <row r="9" spans="1:9" s="126" customFormat="1" ht="15.75">
      <c r="A9" s="114" t="s">
        <v>216</v>
      </c>
      <c r="B9" s="115" t="s">
        <v>216</v>
      </c>
      <c r="C9" s="115" t="s">
        <v>217</v>
      </c>
      <c r="D9" s="122"/>
      <c r="E9" s="117"/>
      <c r="F9" s="124"/>
      <c r="G9" s="125"/>
      <c r="H9" s="119"/>
      <c r="I9" s="120"/>
    </row>
    <row r="10" spans="1:9" s="126" customFormat="1" ht="15.75">
      <c r="A10" s="114" t="s">
        <v>216</v>
      </c>
      <c r="B10" s="115" t="s">
        <v>169</v>
      </c>
      <c r="C10" s="115" t="s">
        <v>218</v>
      </c>
      <c r="D10" s="122"/>
      <c r="E10" s="117"/>
      <c r="F10" s="124"/>
      <c r="G10" s="127"/>
      <c r="H10" s="127"/>
      <c r="I10" s="120"/>
    </row>
    <row r="11" spans="1:9" s="126" customFormat="1" ht="15.75">
      <c r="A11" s="114" t="s">
        <v>216</v>
      </c>
      <c r="B11" s="115" t="s">
        <v>172</v>
      </c>
      <c r="C11" s="115" t="s">
        <v>219</v>
      </c>
      <c r="D11" s="122"/>
      <c r="E11" s="117"/>
      <c r="F11" s="124"/>
      <c r="G11" s="125"/>
      <c r="H11" s="127"/>
      <c r="I11" s="120"/>
    </row>
    <row r="12" spans="1:9" s="126" customFormat="1" ht="15.75">
      <c r="A12" s="114"/>
      <c r="B12" s="115" t="s">
        <v>183</v>
      </c>
      <c r="C12" s="115" t="s">
        <v>220</v>
      </c>
      <c r="D12" s="122"/>
      <c r="E12" s="117"/>
      <c r="F12" s="124"/>
      <c r="G12" s="125"/>
      <c r="H12" s="119"/>
      <c r="I12" s="120"/>
    </row>
    <row r="13" spans="1:9" s="126" customFormat="1" ht="15.75">
      <c r="A13" s="114" t="s">
        <v>221</v>
      </c>
      <c r="B13" s="128" t="s">
        <v>222</v>
      </c>
      <c r="C13" s="129" t="s">
        <v>223</v>
      </c>
      <c r="D13" s="130"/>
      <c r="E13" s="131"/>
      <c r="F13" s="132"/>
      <c r="G13" s="133"/>
      <c r="H13" s="134"/>
      <c r="I13" s="120"/>
    </row>
    <row r="14" spans="1:9" s="126" customFormat="1" ht="15.75">
      <c r="A14" s="114"/>
      <c r="B14" s="115"/>
      <c r="C14" s="135"/>
      <c r="D14" s="136"/>
      <c r="E14" s="137"/>
      <c r="F14" s="138"/>
      <c r="G14" s="125"/>
      <c r="H14" s="119"/>
      <c r="I14" s="120"/>
    </row>
    <row r="15" spans="1:9" s="126" customFormat="1" ht="15.75">
      <c r="A15" s="114"/>
      <c r="B15" s="115"/>
      <c r="C15" s="135"/>
      <c r="D15" s="136"/>
      <c r="E15" s="114"/>
      <c r="F15" s="139"/>
      <c r="G15" s="119"/>
      <c r="H15" s="119"/>
      <c r="I15" s="120"/>
    </row>
    <row r="16" spans="1:8" ht="15.75">
      <c r="A16" s="114" t="s">
        <v>216</v>
      </c>
      <c r="B16" s="115" t="s">
        <v>216</v>
      </c>
      <c r="C16" s="115" t="s">
        <v>224</v>
      </c>
      <c r="D16" s="140"/>
      <c r="E16" s="141" t="s">
        <v>225</v>
      </c>
      <c r="F16" s="142" t="s">
        <v>226</v>
      </c>
      <c r="G16" s="143" t="s">
        <v>227</v>
      </c>
      <c r="H16" s="143" t="s">
        <v>228</v>
      </c>
    </row>
    <row r="17" spans="1:9" s="126" customFormat="1" ht="15.75">
      <c r="A17" s="114" t="s">
        <v>216</v>
      </c>
      <c r="B17" s="115"/>
      <c r="C17" s="136"/>
      <c r="D17" s="136"/>
      <c r="E17" s="144"/>
      <c r="F17" s="138"/>
      <c r="G17" s="125"/>
      <c r="H17" s="119"/>
      <c r="I17" s="120"/>
    </row>
    <row r="18" spans="1:9" s="126" customFormat="1" ht="15.75">
      <c r="A18" s="114" t="s">
        <v>216</v>
      </c>
      <c r="B18" s="115"/>
      <c r="C18" s="115" t="s">
        <v>229</v>
      </c>
      <c r="D18" s="136"/>
      <c r="E18" s="144"/>
      <c r="F18" s="138"/>
      <c r="G18" s="125"/>
      <c r="H18" s="119"/>
      <c r="I18" s="120"/>
    </row>
    <row r="19" spans="1:9" s="126" customFormat="1" ht="15.75">
      <c r="A19" s="114" t="s">
        <v>216</v>
      </c>
      <c r="B19" s="115"/>
      <c r="C19" s="115"/>
      <c r="D19" s="136"/>
      <c r="E19" s="144"/>
      <c r="F19" s="138"/>
      <c r="G19" s="125"/>
      <c r="H19" s="119"/>
      <c r="I19" s="120"/>
    </row>
    <row r="20" spans="1:9" s="126" customFormat="1" ht="15.75">
      <c r="A20" s="114" t="s">
        <v>216</v>
      </c>
      <c r="B20" s="115" t="s">
        <v>230</v>
      </c>
      <c r="C20" s="115" t="s">
        <v>231</v>
      </c>
      <c r="D20" s="136"/>
      <c r="E20" s="144"/>
      <c r="F20" s="138"/>
      <c r="G20" s="125"/>
      <c r="H20" s="119"/>
      <c r="I20" s="120"/>
    </row>
    <row r="21" spans="1:9" s="126" customFormat="1" ht="15.75">
      <c r="A21" s="114" t="s">
        <v>216</v>
      </c>
      <c r="B21" s="115"/>
      <c r="C21" s="115"/>
      <c r="D21" s="136"/>
      <c r="E21" s="144"/>
      <c r="F21" s="138"/>
      <c r="G21" s="125"/>
      <c r="H21" s="119"/>
      <c r="I21" s="120"/>
    </row>
    <row r="22" spans="1:9" s="126" customFormat="1" ht="15.75">
      <c r="A22" s="114" t="s">
        <v>216</v>
      </c>
      <c r="B22" s="145">
        <v>1</v>
      </c>
      <c r="C22" s="135" t="s">
        <v>232</v>
      </c>
      <c r="D22" s="136"/>
      <c r="E22" s="144" t="s">
        <v>9</v>
      </c>
      <c r="F22" s="138">
        <v>154</v>
      </c>
      <c r="G22" s="125"/>
      <c r="H22" s="127"/>
      <c r="I22" s="120"/>
    </row>
    <row r="23" spans="1:9" s="126" customFormat="1" ht="15.75">
      <c r="A23" s="114" t="s">
        <v>216</v>
      </c>
      <c r="B23" s="146"/>
      <c r="C23" s="115"/>
      <c r="D23" s="136"/>
      <c r="E23" s="144"/>
      <c r="F23" s="138"/>
      <c r="G23" s="125"/>
      <c r="H23" s="119"/>
      <c r="I23" s="120"/>
    </row>
    <row r="24" spans="1:9" s="126" customFormat="1" ht="63">
      <c r="A24" s="114" t="s">
        <v>216</v>
      </c>
      <c r="B24" s="145">
        <v>2</v>
      </c>
      <c r="C24" s="135" t="s">
        <v>233</v>
      </c>
      <c r="D24" s="136"/>
      <c r="E24" s="144" t="s">
        <v>25</v>
      </c>
      <c r="F24" s="138">
        <v>1</v>
      </c>
      <c r="G24" s="125"/>
      <c r="H24" s="127"/>
      <c r="I24" s="120"/>
    </row>
    <row r="25" spans="1:9" s="126" customFormat="1" ht="15.75">
      <c r="A25" s="114" t="s">
        <v>216</v>
      </c>
      <c r="B25" s="147"/>
      <c r="C25" s="148"/>
      <c r="D25" s="136"/>
      <c r="E25" s="149"/>
      <c r="F25" s="150"/>
      <c r="G25" s="151"/>
      <c r="H25" s="119"/>
      <c r="I25" s="120"/>
    </row>
    <row r="26" spans="1:9" s="126" customFormat="1" ht="173.25">
      <c r="A26" s="114" t="s">
        <v>216</v>
      </c>
      <c r="B26" s="152">
        <v>3</v>
      </c>
      <c r="C26" s="153" t="s">
        <v>234</v>
      </c>
      <c r="D26" s="154"/>
      <c r="E26" s="155" t="s">
        <v>9</v>
      </c>
      <c r="F26" s="156">
        <v>150</v>
      </c>
      <c r="G26" s="157"/>
      <c r="H26" s="127"/>
      <c r="I26" s="120"/>
    </row>
    <row r="27" spans="1:9" s="126" customFormat="1" ht="15.75">
      <c r="A27" s="114" t="s">
        <v>216</v>
      </c>
      <c r="B27" s="147"/>
      <c r="C27" s="158"/>
      <c r="D27" s="136"/>
      <c r="E27" s="149"/>
      <c r="F27" s="150"/>
      <c r="G27" s="151"/>
      <c r="H27" s="119"/>
      <c r="I27" s="120"/>
    </row>
    <row r="28" spans="1:9" s="126" customFormat="1" ht="173.25">
      <c r="A28" s="114" t="s">
        <v>216</v>
      </c>
      <c r="B28" s="152">
        <v>4</v>
      </c>
      <c r="C28" s="153" t="s">
        <v>235</v>
      </c>
      <c r="D28" s="154"/>
      <c r="E28" s="155" t="s">
        <v>9</v>
      </c>
      <c r="F28" s="156">
        <v>4</v>
      </c>
      <c r="G28" s="157"/>
      <c r="H28" s="127"/>
      <c r="I28" s="120"/>
    </row>
    <row r="29" spans="1:9" s="126" customFormat="1" ht="15.75">
      <c r="A29" s="114" t="s">
        <v>216</v>
      </c>
      <c r="B29" s="147"/>
      <c r="C29" s="158"/>
      <c r="D29" s="136"/>
      <c r="E29" s="149"/>
      <c r="F29" s="150"/>
      <c r="G29" s="159"/>
      <c r="H29" s="119"/>
      <c r="I29" s="120"/>
    </row>
    <row r="30" spans="1:9" s="126" customFormat="1" ht="78.75">
      <c r="A30" s="114" t="s">
        <v>216</v>
      </c>
      <c r="B30" s="160">
        <v>5</v>
      </c>
      <c r="C30" s="153" t="s">
        <v>236</v>
      </c>
      <c r="D30" s="154"/>
      <c r="E30" s="161" t="s">
        <v>10</v>
      </c>
      <c r="F30" s="162">
        <v>6</v>
      </c>
      <c r="G30" s="157"/>
      <c r="H30" s="127"/>
      <c r="I30" s="120"/>
    </row>
    <row r="31" spans="1:9" s="126" customFormat="1" ht="15.75">
      <c r="A31" s="114" t="s">
        <v>216</v>
      </c>
      <c r="B31" s="163"/>
      <c r="C31" s="164"/>
      <c r="D31" s="136"/>
      <c r="E31" s="165"/>
      <c r="F31" s="150"/>
      <c r="G31" s="166"/>
      <c r="H31" s="119"/>
      <c r="I31" s="120"/>
    </row>
    <row r="32" spans="1:9" s="126" customFormat="1" ht="63">
      <c r="A32" s="114" t="s">
        <v>216</v>
      </c>
      <c r="B32" s="160">
        <v>6</v>
      </c>
      <c r="C32" s="153" t="s">
        <v>237</v>
      </c>
      <c r="D32" s="154"/>
      <c r="E32" s="161" t="s">
        <v>10</v>
      </c>
      <c r="F32" s="162">
        <v>6</v>
      </c>
      <c r="G32" s="157"/>
      <c r="H32" s="127"/>
      <c r="I32" s="120"/>
    </row>
    <row r="33" spans="1:9" s="126" customFormat="1" ht="15.75">
      <c r="A33" s="114" t="s">
        <v>216</v>
      </c>
      <c r="B33" s="163"/>
      <c r="C33" s="164"/>
      <c r="D33" s="136"/>
      <c r="E33" s="149"/>
      <c r="F33" s="150"/>
      <c r="G33" s="159"/>
      <c r="H33" s="119"/>
      <c r="I33" s="120"/>
    </row>
    <row r="34" spans="1:9" s="126" customFormat="1" ht="15.75">
      <c r="A34" s="114" t="s">
        <v>216</v>
      </c>
      <c r="B34" s="152">
        <v>7</v>
      </c>
      <c r="C34" s="135" t="s">
        <v>238</v>
      </c>
      <c r="D34" s="136"/>
      <c r="E34" s="161" t="s">
        <v>10</v>
      </c>
      <c r="F34" s="162">
        <v>5</v>
      </c>
      <c r="G34" s="157"/>
      <c r="H34" s="127"/>
      <c r="I34" s="120"/>
    </row>
    <row r="35" spans="1:9" s="126" customFormat="1" ht="15.75">
      <c r="A35" s="114" t="s">
        <v>216</v>
      </c>
      <c r="B35" s="152"/>
      <c r="C35" s="135"/>
      <c r="D35" s="136"/>
      <c r="E35" s="161"/>
      <c r="F35" s="162"/>
      <c r="G35" s="157"/>
      <c r="H35" s="127"/>
      <c r="I35" s="120"/>
    </row>
    <row r="36" spans="1:9" s="126" customFormat="1" ht="31.5">
      <c r="A36" s="114"/>
      <c r="B36" s="152">
        <v>8</v>
      </c>
      <c r="C36" s="135" t="s">
        <v>239</v>
      </c>
      <c r="D36" s="136"/>
      <c r="E36" s="161" t="s">
        <v>25</v>
      </c>
      <c r="F36" s="162">
        <v>1</v>
      </c>
      <c r="G36" s="157"/>
      <c r="H36" s="127"/>
      <c r="I36" s="120"/>
    </row>
    <row r="37" spans="1:9" s="126" customFormat="1" ht="15.75">
      <c r="A37" s="114"/>
      <c r="B37" s="152"/>
      <c r="C37" s="135"/>
      <c r="D37" s="136"/>
      <c r="E37" s="161"/>
      <c r="F37" s="162"/>
      <c r="G37" s="157"/>
      <c r="H37" s="127"/>
      <c r="I37" s="120"/>
    </row>
    <row r="38" spans="1:9" s="126" customFormat="1" ht="15.75">
      <c r="A38" s="114" t="s">
        <v>216</v>
      </c>
      <c r="B38" s="152">
        <v>9</v>
      </c>
      <c r="C38" s="153" t="s">
        <v>240</v>
      </c>
      <c r="D38" s="154"/>
      <c r="E38" s="167"/>
      <c r="F38" s="162"/>
      <c r="G38" s="166"/>
      <c r="H38" s="119"/>
      <c r="I38" s="120"/>
    </row>
    <row r="39" spans="1:9" s="126" customFormat="1" ht="15.75">
      <c r="A39" s="114" t="s">
        <v>216</v>
      </c>
      <c r="B39" s="165"/>
      <c r="C39" s="168" t="s">
        <v>241</v>
      </c>
      <c r="D39" s="154"/>
      <c r="E39" s="167" t="s">
        <v>9</v>
      </c>
      <c r="F39" s="162">
        <v>18</v>
      </c>
      <c r="G39" s="157"/>
      <c r="H39" s="127"/>
      <c r="I39" s="120"/>
    </row>
    <row r="40" spans="1:9" s="126" customFormat="1" ht="15.75">
      <c r="A40" s="114" t="s">
        <v>216</v>
      </c>
      <c r="B40" s="165"/>
      <c r="C40" s="168"/>
      <c r="D40" s="154"/>
      <c r="E40" s="167"/>
      <c r="F40" s="162"/>
      <c r="G40" s="157"/>
      <c r="H40" s="127"/>
      <c r="I40" s="120"/>
    </row>
    <row r="41" spans="1:9" s="126" customFormat="1" ht="15.75">
      <c r="A41" s="114" t="s">
        <v>216</v>
      </c>
      <c r="B41" s="152">
        <v>10</v>
      </c>
      <c r="C41" s="169" t="s">
        <v>242</v>
      </c>
      <c r="D41" s="136"/>
      <c r="E41" s="161" t="s">
        <v>25</v>
      </c>
      <c r="F41" s="170">
        <v>1</v>
      </c>
      <c r="G41" s="157"/>
      <c r="H41" s="127"/>
      <c r="I41" s="120"/>
    </row>
    <row r="42" spans="1:9" s="126" customFormat="1" ht="15.75">
      <c r="A42" s="114" t="s">
        <v>216</v>
      </c>
      <c r="B42" s="152"/>
      <c r="C42" s="171"/>
      <c r="D42" s="136"/>
      <c r="E42" s="161"/>
      <c r="F42" s="170"/>
      <c r="G42" s="157"/>
      <c r="H42" s="119"/>
      <c r="I42" s="120"/>
    </row>
    <row r="43" spans="1:9" s="126" customFormat="1" ht="15.75">
      <c r="A43" s="114" t="s">
        <v>216</v>
      </c>
      <c r="B43" s="128" t="s">
        <v>222</v>
      </c>
      <c r="C43" s="129" t="s">
        <v>243</v>
      </c>
      <c r="D43" s="130"/>
      <c r="E43" s="131"/>
      <c r="F43" s="132"/>
      <c r="G43" s="133"/>
      <c r="H43" s="133"/>
      <c r="I43" s="120"/>
    </row>
    <row r="44" spans="1:9" s="126" customFormat="1" ht="15.75">
      <c r="A44" s="114" t="s">
        <v>216</v>
      </c>
      <c r="B44" s="114"/>
      <c r="C44" s="114"/>
      <c r="D44" s="114"/>
      <c r="E44" s="172"/>
      <c r="F44" s="139"/>
      <c r="G44" s="125"/>
      <c r="H44" s="119"/>
      <c r="I44" s="120"/>
    </row>
    <row r="45" spans="1:8" ht="15.75">
      <c r="A45" s="114" t="s">
        <v>216</v>
      </c>
      <c r="B45" s="115" t="s">
        <v>244</v>
      </c>
      <c r="C45" s="115" t="s">
        <v>245</v>
      </c>
      <c r="D45" s="140"/>
      <c r="E45" s="141" t="s">
        <v>225</v>
      </c>
      <c r="F45" s="142" t="s">
        <v>226</v>
      </c>
      <c r="G45" s="143" t="s">
        <v>227</v>
      </c>
      <c r="H45" s="143" t="s">
        <v>228</v>
      </c>
    </row>
    <row r="46" spans="1:9" s="126" customFormat="1" ht="15.75">
      <c r="A46" s="114" t="s">
        <v>216</v>
      </c>
      <c r="B46" s="173"/>
      <c r="C46" s="174"/>
      <c r="D46" s="175"/>
      <c r="E46" s="176"/>
      <c r="F46" s="177"/>
      <c r="G46" s="125"/>
      <c r="H46" s="119"/>
      <c r="I46" s="120"/>
    </row>
    <row r="47" spans="1:9" s="126" customFormat="1" ht="78.75">
      <c r="A47" s="114" t="s">
        <v>216</v>
      </c>
      <c r="B47" s="178"/>
      <c r="C47" s="153" t="s">
        <v>246</v>
      </c>
      <c r="D47" s="175"/>
      <c r="E47" s="149"/>
      <c r="F47" s="179"/>
      <c r="G47" s="125"/>
      <c r="H47" s="119"/>
      <c r="I47" s="120"/>
    </row>
    <row r="48" spans="1:9" s="126" customFormat="1" ht="31.5">
      <c r="A48" s="114" t="s">
        <v>216</v>
      </c>
      <c r="B48" s="178"/>
      <c r="C48" s="180" t="s">
        <v>247</v>
      </c>
      <c r="D48" s="175"/>
      <c r="E48" s="149"/>
      <c r="F48" s="179"/>
      <c r="G48" s="125"/>
      <c r="H48" s="119"/>
      <c r="I48" s="120"/>
    </row>
    <row r="49" spans="1:9" s="126" customFormat="1" ht="15.75">
      <c r="A49" s="114" t="s">
        <v>216</v>
      </c>
      <c r="B49" s="178"/>
      <c r="C49" s="181"/>
      <c r="D49" s="175"/>
      <c r="E49" s="149"/>
      <c r="F49" s="179"/>
      <c r="G49" s="125"/>
      <c r="H49" s="119"/>
      <c r="I49" s="120"/>
    </row>
    <row r="50" spans="1:9" s="126" customFormat="1" ht="78.75">
      <c r="A50" s="114" t="s">
        <v>216</v>
      </c>
      <c r="B50" s="178"/>
      <c r="C50" s="182" t="s">
        <v>248</v>
      </c>
      <c r="D50" s="175"/>
      <c r="E50" s="149"/>
      <c r="F50" s="179"/>
      <c r="G50" s="125"/>
      <c r="H50" s="119"/>
      <c r="I50" s="120"/>
    </row>
    <row r="51" spans="1:9" s="126" customFormat="1" ht="15.75">
      <c r="A51" s="114" t="s">
        <v>216</v>
      </c>
      <c r="B51" s="178"/>
      <c r="C51" s="183"/>
      <c r="D51" s="175"/>
      <c r="E51" s="149"/>
      <c r="F51" s="179"/>
      <c r="G51" s="125"/>
      <c r="H51" s="119"/>
      <c r="I51" s="120"/>
    </row>
    <row r="52" spans="1:9" s="126" customFormat="1" ht="15.75">
      <c r="A52" s="114" t="s">
        <v>216</v>
      </c>
      <c r="B52" s="184"/>
      <c r="C52" s="185" t="s">
        <v>249</v>
      </c>
      <c r="D52" s="186"/>
      <c r="E52" s="167"/>
      <c r="F52" s="187"/>
      <c r="G52" s="188"/>
      <c r="H52" s="119"/>
      <c r="I52" s="120"/>
    </row>
    <row r="53" spans="1:9" s="126" customFormat="1" ht="31.5">
      <c r="A53" s="114" t="s">
        <v>216</v>
      </c>
      <c r="B53" s="115"/>
      <c r="C53" s="189" t="s">
        <v>250</v>
      </c>
      <c r="D53" s="190"/>
      <c r="E53" s="161"/>
      <c r="F53" s="162"/>
      <c r="G53" s="191"/>
      <c r="H53" s="119"/>
      <c r="I53" s="120"/>
    </row>
    <row r="54" spans="1:9" s="126" customFormat="1" ht="15.75">
      <c r="A54" s="114"/>
      <c r="B54" s="115"/>
      <c r="C54" s="189"/>
      <c r="D54" s="190"/>
      <c r="E54" s="161"/>
      <c r="F54" s="162"/>
      <c r="G54" s="191"/>
      <c r="H54" s="119"/>
      <c r="I54" s="120"/>
    </row>
    <row r="55" spans="1:9" s="126" customFormat="1" ht="15.75">
      <c r="A55" s="114" t="s">
        <v>216</v>
      </c>
      <c r="B55" s="192"/>
      <c r="C55" s="193"/>
      <c r="D55" s="186"/>
      <c r="E55" s="167"/>
      <c r="F55" s="162"/>
      <c r="G55" s="188"/>
      <c r="H55" s="119"/>
      <c r="I55" s="120"/>
    </row>
    <row r="56" spans="1:9" s="126" customFormat="1" ht="31.5">
      <c r="A56" s="114" t="s">
        <v>216</v>
      </c>
      <c r="B56" s="160">
        <v>1</v>
      </c>
      <c r="C56" s="153" t="s">
        <v>251</v>
      </c>
      <c r="D56" s="186"/>
      <c r="E56" s="167"/>
      <c r="F56" s="162"/>
      <c r="G56" s="188"/>
      <c r="H56" s="119"/>
      <c r="I56" s="120"/>
    </row>
    <row r="57" spans="1:9" s="126" customFormat="1" ht="15.75">
      <c r="A57" s="114" t="s">
        <v>216</v>
      </c>
      <c r="B57" s="192"/>
      <c r="C57" s="168" t="s">
        <v>252</v>
      </c>
      <c r="D57" s="154"/>
      <c r="E57" s="167" t="s">
        <v>9</v>
      </c>
      <c r="F57" s="162">
        <v>175</v>
      </c>
      <c r="G57" s="157"/>
      <c r="H57" s="127"/>
      <c r="I57" s="120"/>
    </row>
    <row r="58" spans="1:7" ht="15.75">
      <c r="A58" s="114" t="s">
        <v>216</v>
      </c>
      <c r="B58" s="192"/>
      <c r="C58" s="168"/>
      <c r="D58" s="154"/>
      <c r="E58" s="161"/>
      <c r="F58" s="162"/>
      <c r="G58" s="157"/>
    </row>
    <row r="59" spans="1:7" ht="47.25">
      <c r="A59" s="114" t="s">
        <v>216</v>
      </c>
      <c r="B59" s="160">
        <v>2</v>
      </c>
      <c r="C59" s="153" t="s">
        <v>253</v>
      </c>
      <c r="D59" s="154"/>
      <c r="E59" s="167"/>
      <c r="F59" s="162"/>
      <c r="G59" s="157"/>
    </row>
    <row r="60" spans="1:8" ht="15.75">
      <c r="A60" s="114" t="s">
        <v>216</v>
      </c>
      <c r="B60" s="192"/>
      <c r="C60" s="168" t="s">
        <v>254</v>
      </c>
      <c r="D60" s="154"/>
      <c r="E60" s="167" t="s">
        <v>9</v>
      </c>
      <c r="F60" s="162">
        <v>44</v>
      </c>
      <c r="G60" s="157"/>
      <c r="H60" s="127"/>
    </row>
    <row r="61" spans="1:7" ht="15.75">
      <c r="A61" s="114" t="s">
        <v>216</v>
      </c>
      <c r="B61" s="194"/>
      <c r="C61" s="168"/>
      <c r="D61" s="154"/>
      <c r="E61" s="161"/>
      <c r="F61" s="162"/>
      <c r="G61" s="157"/>
    </row>
    <row r="62" spans="1:8" ht="15.75">
      <c r="A62" s="114" t="s">
        <v>216</v>
      </c>
      <c r="B62" s="152">
        <v>3</v>
      </c>
      <c r="C62" s="153" t="s">
        <v>255</v>
      </c>
      <c r="D62" s="154"/>
      <c r="E62" s="167" t="s">
        <v>25</v>
      </c>
      <c r="F62" s="162">
        <v>1</v>
      </c>
      <c r="G62" s="157"/>
      <c r="H62" s="127"/>
    </row>
    <row r="63" spans="1:7" ht="15.75">
      <c r="A63" s="114" t="s">
        <v>216</v>
      </c>
      <c r="B63" s="195"/>
      <c r="C63" s="183"/>
      <c r="E63" s="149"/>
      <c r="F63" s="150"/>
      <c r="G63" s="151"/>
    </row>
    <row r="64" spans="1:8" ht="15.75">
      <c r="A64" s="114" t="s">
        <v>216</v>
      </c>
      <c r="B64" s="160">
        <v>4</v>
      </c>
      <c r="C64" s="168" t="s">
        <v>256</v>
      </c>
      <c r="D64" s="154"/>
      <c r="E64" s="161" t="s">
        <v>9</v>
      </c>
      <c r="F64" s="162">
        <v>15</v>
      </c>
      <c r="G64" s="157"/>
      <c r="H64" s="127"/>
    </row>
    <row r="65" spans="1:7" ht="15.75">
      <c r="A65" s="114" t="s">
        <v>216</v>
      </c>
      <c r="B65" s="160"/>
      <c r="C65" s="193"/>
      <c r="D65" s="154"/>
      <c r="E65" s="167"/>
      <c r="F65" s="162"/>
      <c r="G65" s="157"/>
    </row>
    <row r="66" spans="1:8" ht="141.75" customHeight="1">
      <c r="A66" s="114" t="s">
        <v>216</v>
      </c>
      <c r="B66" s="160">
        <v>5</v>
      </c>
      <c r="C66" s="153" t="s">
        <v>257</v>
      </c>
      <c r="D66" s="154"/>
      <c r="E66" s="167" t="s">
        <v>10</v>
      </c>
      <c r="F66" s="162">
        <v>6</v>
      </c>
      <c r="G66" s="157"/>
      <c r="H66" s="127"/>
    </row>
    <row r="67" spans="1:8" ht="15.75">
      <c r="A67" s="114" t="s">
        <v>216</v>
      </c>
      <c r="B67" s="160"/>
      <c r="C67" s="153"/>
      <c r="D67" s="154"/>
      <c r="E67" s="167"/>
      <c r="F67" s="162"/>
      <c r="G67" s="157"/>
      <c r="H67" s="127"/>
    </row>
    <row r="68" spans="1:8" ht="78.75">
      <c r="A68" s="114" t="s">
        <v>216</v>
      </c>
      <c r="B68" s="160">
        <v>6</v>
      </c>
      <c r="C68" s="153" t="s">
        <v>258</v>
      </c>
      <c r="D68" s="120"/>
      <c r="E68" s="196" t="s">
        <v>9</v>
      </c>
      <c r="F68" s="197">
        <v>36</v>
      </c>
      <c r="G68" s="157"/>
      <c r="H68" s="127"/>
    </row>
    <row r="69" spans="2:8" ht="15.75">
      <c r="B69" s="160"/>
      <c r="C69" s="153"/>
      <c r="D69" s="120"/>
      <c r="E69" s="196"/>
      <c r="F69" s="197"/>
      <c r="G69" s="157"/>
      <c r="H69" s="127"/>
    </row>
    <row r="70" spans="1:8" ht="15.75">
      <c r="A70" s="114" t="s">
        <v>216</v>
      </c>
      <c r="B70" s="160"/>
      <c r="C70" s="153"/>
      <c r="D70" s="154"/>
      <c r="E70" s="167"/>
      <c r="F70" s="162"/>
      <c r="G70" s="157"/>
      <c r="H70" s="127"/>
    </row>
    <row r="71" spans="1:7" ht="273.75" customHeight="1">
      <c r="A71" s="114" t="s">
        <v>216</v>
      </c>
      <c r="B71" s="160">
        <v>7</v>
      </c>
      <c r="C71" s="198" t="s">
        <v>259</v>
      </c>
      <c r="D71" s="154"/>
      <c r="E71" s="167" t="s">
        <v>10</v>
      </c>
      <c r="F71" s="162">
        <v>6</v>
      </c>
      <c r="G71" s="157"/>
    </row>
    <row r="72" spans="2:7" ht="15.75">
      <c r="B72" s="160"/>
      <c r="C72" s="168"/>
      <c r="D72" s="154"/>
      <c r="E72" s="167"/>
      <c r="F72" s="162"/>
      <c r="G72" s="151"/>
    </row>
    <row r="73" spans="1:7" ht="15.75">
      <c r="A73" s="114" t="s">
        <v>216</v>
      </c>
      <c r="B73" s="160"/>
      <c r="C73" s="168"/>
      <c r="D73" s="154"/>
      <c r="E73" s="167"/>
      <c r="F73" s="162"/>
      <c r="G73" s="157"/>
    </row>
    <row r="74" spans="1:8" ht="78.75">
      <c r="A74" s="114" t="s">
        <v>216</v>
      </c>
      <c r="B74" s="160">
        <v>8</v>
      </c>
      <c r="C74" s="153" t="s">
        <v>260</v>
      </c>
      <c r="D74" s="154" t="s">
        <v>261</v>
      </c>
      <c r="E74" s="161" t="s">
        <v>9</v>
      </c>
      <c r="F74" s="162">
        <v>160</v>
      </c>
      <c r="G74" s="157"/>
      <c r="H74" s="127"/>
    </row>
    <row r="75" spans="1:7" ht="15.75">
      <c r="A75" s="114" t="s">
        <v>216</v>
      </c>
      <c r="B75" s="160"/>
      <c r="C75" s="168"/>
      <c r="D75" s="154"/>
      <c r="E75" s="167"/>
      <c r="F75" s="162"/>
      <c r="G75" s="157"/>
    </row>
    <row r="76" spans="1:8" ht="15.75">
      <c r="A76" s="114" t="s">
        <v>216</v>
      </c>
      <c r="B76" s="160">
        <v>9</v>
      </c>
      <c r="C76" s="169" t="s">
        <v>262</v>
      </c>
      <c r="E76" s="161" t="s">
        <v>10</v>
      </c>
      <c r="F76" s="170">
        <v>6</v>
      </c>
      <c r="G76" s="157"/>
      <c r="H76" s="127"/>
    </row>
    <row r="77" spans="1:7" ht="15.75">
      <c r="A77" s="114" t="s">
        <v>216</v>
      </c>
      <c r="B77" s="160"/>
      <c r="C77" s="168"/>
      <c r="D77" s="154"/>
      <c r="E77" s="167"/>
      <c r="F77" s="162"/>
      <c r="G77" s="157"/>
    </row>
    <row r="78" spans="2:7" ht="15.75">
      <c r="B78" s="160">
        <v>10</v>
      </c>
      <c r="C78" s="169" t="s">
        <v>263</v>
      </c>
      <c r="E78" s="161" t="s">
        <v>9</v>
      </c>
      <c r="F78" s="170">
        <v>155</v>
      </c>
      <c r="G78" s="157"/>
    </row>
    <row r="79" spans="2:7" ht="15.75">
      <c r="B79" s="160"/>
      <c r="C79" s="168"/>
      <c r="D79" s="154"/>
      <c r="E79" s="167"/>
      <c r="F79" s="162"/>
      <c r="G79" s="157"/>
    </row>
    <row r="80" spans="1:8" ht="31.5">
      <c r="A80" s="114" t="s">
        <v>216</v>
      </c>
      <c r="B80" s="160">
        <v>11</v>
      </c>
      <c r="C80" s="153" t="s">
        <v>264</v>
      </c>
      <c r="D80" s="154"/>
      <c r="E80" s="161" t="s">
        <v>10</v>
      </c>
      <c r="F80" s="162">
        <v>1</v>
      </c>
      <c r="G80" s="157"/>
      <c r="H80" s="127"/>
    </row>
    <row r="81" spans="1:7" ht="15.75">
      <c r="A81" s="114" t="s">
        <v>216</v>
      </c>
      <c r="B81" s="194"/>
      <c r="C81" s="153"/>
      <c r="D81" s="154"/>
      <c r="E81" s="161"/>
      <c r="F81" s="162"/>
      <c r="G81" s="157"/>
    </row>
    <row r="82" spans="1:8" ht="31.5">
      <c r="A82" s="114" t="s">
        <v>216</v>
      </c>
      <c r="B82" s="194" t="s">
        <v>265</v>
      </c>
      <c r="C82" s="153" t="s">
        <v>266</v>
      </c>
      <c r="D82" s="199"/>
      <c r="E82" s="161" t="s">
        <v>25</v>
      </c>
      <c r="F82" s="162">
        <v>1</v>
      </c>
      <c r="G82" s="157"/>
      <c r="H82" s="127"/>
    </row>
    <row r="83" spans="1:7" ht="47.25">
      <c r="A83" s="114" t="s">
        <v>216</v>
      </c>
      <c r="B83" s="194" t="s">
        <v>275</v>
      </c>
      <c r="C83" s="153" t="s">
        <v>274</v>
      </c>
      <c r="D83" s="154"/>
      <c r="E83" s="161" t="s">
        <v>25</v>
      </c>
      <c r="F83" s="162">
        <v>1</v>
      </c>
      <c r="G83" s="157"/>
    </row>
    <row r="84" spans="1:8" ht="15.75">
      <c r="A84" s="114" t="s">
        <v>216</v>
      </c>
      <c r="B84" s="200">
        <v>14</v>
      </c>
      <c r="C84" s="153" t="s">
        <v>267</v>
      </c>
      <c r="D84" s="154"/>
      <c r="E84" s="161" t="s">
        <v>268</v>
      </c>
      <c r="F84" s="201">
        <v>0.03</v>
      </c>
      <c r="G84" s="157"/>
      <c r="H84" s="127"/>
    </row>
    <row r="85" spans="1:8" ht="15.75">
      <c r="A85" s="114" t="s">
        <v>216</v>
      </c>
      <c r="B85" s="128" t="s">
        <v>222</v>
      </c>
      <c r="C85" s="129" t="s">
        <v>269</v>
      </c>
      <c r="D85" s="130"/>
      <c r="E85" s="131"/>
      <c r="F85" s="132"/>
      <c r="G85" s="133"/>
      <c r="H85" s="133"/>
    </row>
    <row r="86" spans="2:6" ht="15.75">
      <c r="B86" s="202"/>
      <c r="C86" s="203"/>
      <c r="D86" s="204"/>
      <c r="E86" s="205"/>
      <c r="F86" s="177"/>
    </row>
    <row r="87" ht="15.75">
      <c r="H87" s="127"/>
    </row>
    <row r="88" ht="15.75">
      <c r="J88" s="206"/>
    </row>
  </sheetData>
  <sheetProtection/>
  <printOptions/>
  <pageMargins left="0.984251968503937" right="0.7480314960629921" top="0.5511811023622047" bottom="0.7086614173228347" header="0" footer="0"/>
  <pageSetup firstPageNumber="10" useFirstPageNumber="1" horizontalDpi="600" verticalDpi="600" orientation="portrait" paperSize="9" scale="79" r:id="rId1"/>
  <headerFooter alignWithMargins="0">
    <oddFooter>&amp;C&amp;P</oddFooter>
  </headerFooter>
  <rowBreaks count="3" manualBreakCount="3">
    <brk id="13" max="255" man="1"/>
    <brk id="43" min="1" max="7" man="1"/>
    <brk id="6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Detajl infrastruktura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Lavrencic Mitja</dc:creator>
  <cp:keywords/>
  <dc:description/>
  <cp:lastModifiedBy>Damjan Lavrenčič</cp:lastModifiedBy>
  <cp:lastPrinted>2018-05-23T13:09:57Z</cp:lastPrinted>
  <dcterms:created xsi:type="dcterms:W3CDTF">1999-05-10T09:48:04Z</dcterms:created>
  <dcterms:modified xsi:type="dcterms:W3CDTF">2018-07-02T12:13:02Z</dcterms:modified>
  <cp:category/>
  <cp:version/>
  <cp:contentType/>
  <cp:contentStatus/>
</cp:coreProperties>
</file>