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20" tabRatio="857" activeTab="2"/>
  </bookViews>
  <sheets>
    <sheet name="OSNOVA" sheetId="1" r:id="rId1"/>
    <sheet name="REKAPITULACIJA" sheetId="2" r:id="rId2"/>
    <sheet name="UVOD V PREDRAČUN" sheetId="3" r:id="rId3"/>
    <sheet name="1. Gradbena dela" sheetId="4" r:id="rId4"/>
    <sheet name="2.Elektromontažna dela" sheetId="5" r:id="rId5"/>
    <sheet name="3. Zaščita EE in TK" sheetId="6" r:id="rId6"/>
    <sheet name="3.Ostalo" sheetId="7" r:id="rId7"/>
    <sheet name="HPR_SD_stara verzija" sheetId="8" state="hidden" r:id="rId8"/>
  </sheets>
  <externalReferences>
    <externalReference r:id="rId11"/>
    <externalReference r:id="rId12"/>
    <externalReference r:id="rId13"/>
  </externalReferences>
  <definedNames>
    <definedName name="datum" localSheetId="4">'OSNOVA'!#REF!</definedName>
    <definedName name="datum" localSheetId="5">'[2]OSNOVA'!#REF!</definedName>
    <definedName name="datum" localSheetId="6">'OSNOVA'!#REF!</definedName>
    <definedName name="datum" localSheetId="2">'OSNOVA'!#REF!</definedName>
    <definedName name="datum">'OSNOVA'!#REF!</definedName>
    <definedName name="DDV" localSheetId="5">'[2]OSNOVA'!$B$40</definedName>
    <definedName name="DDV">'OSNOVA'!$B$40</definedName>
    <definedName name="DEL" localSheetId="5">'[2]OSNOVA'!$B$30</definedName>
    <definedName name="DEL">'OSNOVA'!$B$30</definedName>
    <definedName name="DF" localSheetId="5">'[2]OSNOVA'!$B$38</definedName>
    <definedName name="DF">'OSNOVA'!$B$38</definedName>
    <definedName name="DobMont">'OSNOVA'!$B$38</definedName>
    <definedName name="dsadsa">'[3]OSNOVA'!$B$36</definedName>
    <definedName name="FakStro" localSheetId="5">'[2]OSNOVA'!#REF!</definedName>
    <definedName name="FakStro" localSheetId="6">'OSNOVA'!#REF!</definedName>
    <definedName name="FakStro">'OSNOVA'!#REF!</definedName>
    <definedName name="FaktStro">'[1]osnova'!$B$14</definedName>
    <definedName name="FR" localSheetId="5">'[2]OSNOVA'!#REF!</definedName>
    <definedName name="FR" localSheetId="6">'OSNOVA'!#REF!</definedName>
    <definedName name="FR">'OSNOVA'!#REF!</definedName>
    <definedName name="FRD" localSheetId="5">'[2]OSNOVA'!$B$36</definedName>
    <definedName name="FRD">'OSNOVA'!$B$36</definedName>
    <definedName name="investicija" localSheetId="3">#REF!</definedName>
    <definedName name="investicija" localSheetId="4">#REF!</definedName>
    <definedName name="investicija" localSheetId="5">#REF!</definedName>
    <definedName name="investicija" localSheetId="6">#REF!</definedName>
    <definedName name="investicija" localSheetId="1">#REF!</definedName>
    <definedName name="investicija" localSheetId="2">#REF!</definedName>
    <definedName name="investicija">#REF!</definedName>
    <definedName name="OBJEKT" localSheetId="5">'[2]OSNOVA'!$B$34</definedName>
    <definedName name="OBJEKT">'OSNOVA'!$B$34</definedName>
    <definedName name="OZN" localSheetId="5">'[2]OSNOVA'!$B$32</definedName>
    <definedName name="OZN">'OSNOVA'!$B$32</definedName>
    <definedName name="_xlnm.Print_Area" localSheetId="3">'1. Gradbena dela'!$A$1:$G$82</definedName>
    <definedName name="_xlnm.Print_Area" localSheetId="4">'2.Elektromontažna dela'!$A$1:$G$56</definedName>
    <definedName name="_xlnm.Print_Area" localSheetId="5">'3. Zaščita EE in TK'!$A$1:$G$41</definedName>
    <definedName name="_xlnm.Print_Area" localSheetId="6">'3.Ostalo'!$A$1:$G$41</definedName>
    <definedName name="_xlnm.Print_Area" localSheetId="0">'OSNOVA'!$A$1:$B$26</definedName>
    <definedName name="_xlnm.Print_Area" localSheetId="1">'REKAPITULACIJA'!$A$1:$F$26</definedName>
    <definedName name="Reviz" localSheetId="4">'OSNOVA'!#REF!</definedName>
    <definedName name="Reviz" localSheetId="5">'[2]OSNOVA'!#REF!</definedName>
    <definedName name="Reviz" localSheetId="6">'OSNOVA'!#REF!</definedName>
    <definedName name="Reviz" localSheetId="2">'OSNOVA'!#REF!</definedName>
    <definedName name="Reviz">'OSNOVA'!#REF!</definedName>
    <definedName name="stmape" localSheetId="4">'OSNOVA'!#REF!</definedName>
    <definedName name="stmape" localSheetId="5">'[2]OSNOVA'!#REF!</definedName>
    <definedName name="stmape" localSheetId="6">'OSNOVA'!#REF!</definedName>
    <definedName name="stmape" localSheetId="2">'OSNOVA'!#REF!</definedName>
    <definedName name="stmape">'OSNOVA'!#REF!</definedName>
    <definedName name="stnac" localSheetId="4">'OSNOVA'!#REF!</definedName>
    <definedName name="stnac" localSheetId="5">'[2]OSNOVA'!#REF!</definedName>
    <definedName name="stnac" localSheetId="6">'OSNOVA'!#REF!</definedName>
    <definedName name="stnac" localSheetId="2">'OSNOVA'!#REF!</definedName>
    <definedName name="stnac">'OSNOVA'!#REF!</definedName>
    <definedName name="stpro" localSheetId="4">'OSNOVA'!#REF!</definedName>
    <definedName name="stpro" localSheetId="5">'[2]OSNOVA'!#REF!</definedName>
    <definedName name="stpro" localSheetId="6">'OSNOVA'!#REF!</definedName>
    <definedName name="stpro" localSheetId="2">'OSNOVA'!#REF!</definedName>
    <definedName name="stpro">'OSNOVA'!#REF!</definedName>
    <definedName name="TecEURO">'[1]osnova'!$B$12</definedName>
    <definedName name="_xlnm.Print_Titles" localSheetId="3">'1. Gradbena dela'!$8:$9</definedName>
    <definedName name="_xlnm.Print_Titles" localSheetId="4">'2.Elektromontažna dela'!$8:$9</definedName>
    <definedName name="_xlnm.Print_Titles" localSheetId="5">'3. Zaščita EE in TK'!$9:$10</definedName>
    <definedName name="_xlnm.Print_Titles" localSheetId="6">'3.Ostalo'!$8:$9</definedName>
    <definedName name="_xlnm.Print_Titles" localSheetId="7">'HPR_SD_stara verzija'!$5:$6</definedName>
    <definedName name="tocka" localSheetId="3">'OSNOVA'!#REF!</definedName>
    <definedName name="tocka" localSheetId="4">'OSNOVA'!#REF!</definedName>
    <definedName name="tocka" localSheetId="5">'[2]OSNOVA'!#REF!</definedName>
    <definedName name="tocka" localSheetId="6">'OSNOVA'!#REF!</definedName>
    <definedName name="tocka" localSheetId="1">'OSNOVA'!#REF!</definedName>
    <definedName name="tocka" localSheetId="2">'OSNOVA'!#REF!</definedName>
    <definedName name="tocka">'OSNOVA'!#REF!</definedName>
  </definedNames>
  <calcPr fullCalcOnLoad="1" fullPrecision="0"/>
</workbook>
</file>

<file path=xl/sharedStrings.xml><?xml version="1.0" encoding="utf-8"?>
<sst xmlns="http://schemas.openxmlformats.org/spreadsheetml/2006/main" count="456" uniqueCount="240">
  <si>
    <t>Poz.</t>
  </si>
  <si>
    <t>Opis postavke</t>
  </si>
  <si>
    <t>Enota</t>
  </si>
  <si>
    <t>Količina</t>
  </si>
  <si>
    <t>Cena</t>
  </si>
  <si>
    <t>Vrednost</t>
  </si>
  <si>
    <t>SKUPAJ:</t>
  </si>
  <si>
    <r>
      <t>m</t>
    </r>
    <r>
      <rPr>
        <vertAlign val="superscript"/>
        <sz val="10"/>
        <color indexed="8"/>
        <rFont val="Times New Roman CE"/>
        <family val="1"/>
      </rPr>
      <t>2</t>
    </r>
  </si>
  <si>
    <t>m</t>
  </si>
  <si>
    <t>kg</t>
  </si>
  <si>
    <t>kos</t>
  </si>
  <si>
    <t xml:space="preserve">POPIS MATERIALA IN DEL S PREDRAČUNOM </t>
  </si>
  <si>
    <t>HIŠNI PRIKLJUČKI - STROJNA DELA  (N)</t>
  </si>
  <si>
    <t>Z. ŠT.</t>
  </si>
  <si>
    <t>VRSTA DELA</t>
  </si>
  <si>
    <t>KOS</t>
  </si>
  <si>
    <r>
      <t>CENA/ENOTO</t>
    </r>
    <r>
      <rPr>
        <b/>
        <sz val="12"/>
        <color indexed="8"/>
        <rFont val="Times New Roman CE"/>
        <family val="1"/>
      </rPr>
      <t xml:space="preserve"> SIT/ENOTO</t>
    </r>
  </si>
  <si>
    <t>CENA SIT</t>
  </si>
  <si>
    <r>
      <t xml:space="preserve">Cev iz PE - SDR 11
</t>
    </r>
    <r>
      <rPr>
        <sz val="10"/>
        <rFont val="Times New Roman CE"/>
        <family val="1"/>
      </rPr>
      <t xml:space="preserve">Cev iz PE, po DIN8074 in ISO/DIS 4437, SDR 11 (serija 5) skupaj z dodatkom  za razrez.
</t>
    </r>
  </si>
  <si>
    <t xml:space="preserve">PE 32x3,0    </t>
  </si>
  <si>
    <t xml:space="preserve">PE 63x5,8    </t>
  </si>
  <si>
    <r>
      <t xml:space="preserve">Cevi iz jekla:
</t>
    </r>
    <r>
      <rPr>
        <sz val="10"/>
        <rFont val="Times New Roman CE"/>
        <family val="1"/>
      </rPr>
      <t>Jeklena  brezšivna  srednjetežka črna cev po JUS C.B5.225, material Č.1212, skupaj z loki, varilnim, tesnilnim in pritrdilnim materialom in dodatkom za razrez.</t>
    </r>
  </si>
  <si>
    <t>DN 25 (33,7x3,25)</t>
  </si>
  <si>
    <t>DN 50 (60,3x3,65)</t>
  </si>
  <si>
    <r>
      <t xml:space="preserve">Uvodnice:
</t>
    </r>
    <r>
      <rPr>
        <sz val="10"/>
        <rFont val="Times New Roman CE"/>
        <family val="1"/>
      </rPr>
      <t>Sklop  sestavljen  iz prehodnega kosa PE/jeklo,      jeklene      brezšivne srednjetežke   črne   cevi   po   JUS C.B5.225,  material  Č.1212,  zaščitne</t>
    </r>
  </si>
  <si>
    <t>cevi in krogelne pipe s termičnim varovalom (ali posebej prigrajenim zapornim elementom s termičnim varovalom) in s čepom. Pipa oziroma zaporni element morata biti skladna z VP 301.</t>
  </si>
  <si>
    <t>V ceni  sklopa  je zajeta vgradnja skupaj z  vrtanjem  zidu in vzpostavitvijo  v prvotno stanje.</t>
  </si>
  <si>
    <t>DN 25    (izvedba A)</t>
  </si>
  <si>
    <t>DN 25    (izvedba C)</t>
  </si>
  <si>
    <t>DN 50    (izvedba A)</t>
  </si>
  <si>
    <t>DN 50    (izvedba C)</t>
  </si>
  <si>
    <r>
      <t xml:space="preserve">Uvodnica - D2:
</t>
    </r>
    <r>
      <rPr>
        <sz val="10"/>
        <rFont val="Times New Roman CE"/>
        <family val="1"/>
      </rPr>
      <t>Sklop  sestavljen  iz prehodnega kosa PE/jeklo,      jeklene      brezšivne srednjetežke   črne   cevi   po   JUS C.B5.225,  material  Č.1212, zaščitne cevi, krogelne pipe s čepom in iz  omarice za požarno pipo,  izdelane iz</t>
    </r>
  </si>
  <si>
    <t>nerjaveče pločevine po delavniški risbi proizvajalca, prirejene za pritrditev na zid dimenzije 250x300x200 mm  z napisom: GLAVNA PLINSKA POŽARNA PIPA. V ceni  sklopa  je zajeta vgradnja.</t>
  </si>
  <si>
    <t>DN 25    (izvedba D)</t>
  </si>
  <si>
    <r>
      <t>Lok 45</t>
    </r>
    <r>
      <rPr>
        <b/>
        <vertAlign val="superscript"/>
        <sz val="10"/>
        <rFont val="Times New Roman CE"/>
        <family val="1"/>
      </rPr>
      <t xml:space="preserve">0
</t>
    </r>
    <r>
      <rPr>
        <sz val="10"/>
        <rFont val="Times New Roman CE"/>
        <family val="1"/>
      </rPr>
      <t>Lok iz trdega PE, 45</t>
    </r>
    <r>
      <rPr>
        <vertAlign val="superscript"/>
        <sz val="10"/>
        <rFont val="Times New Roman CE"/>
        <family val="1"/>
      </rPr>
      <t>0</t>
    </r>
    <r>
      <rPr>
        <sz val="10"/>
        <rFont val="Times New Roman CE"/>
        <family val="1"/>
      </rPr>
      <t>.</t>
    </r>
  </si>
  <si>
    <t>PE 32</t>
  </si>
  <si>
    <t>PE 63</t>
  </si>
  <si>
    <r>
      <t>Lok  90</t>
    </r>
    <r>
      <rPr>
        <b/>
        <vertAlign val="superscript"/>
        <sz val="10"/>
        <rFont val="Times New Roman CE"/>
        <family val="1"/>
      </rPr>
      <t xml:space="preserve">0
</t>
    </r>
    <r>
      <rPr>
        <sz val="10"/>
        <rFont val="Times New Roman CE"/>
        <family val="1"/>
      </rPr>
      <t>Lok iz trdega PE, 90</t>
    </r>
    <r>
      <rPr>
        <vertAlign val="superscript"/>
        <sz val="10"/>
        <rFont val="Times New Roman CE"/>
        <family val="1"/>
      </rPr>
      <t>0</t>
    </r>
    <r>
      <rPr>
        <sz val="10"/>
        <rFont val="Times New Roman CE"/>
        <family val="1"/>
      </rPr>
      <t>.</t>
    </r>
  </si>
  <si>
    <t xml:space="preserve"> </t>
  </si>
  <si>
    <r>
      <t xml:space="preserve">T-kos
</t>
    </r>
    <r>
      <rPr>
        <sz val="10"/>
        <rFont val="Times New Roman CE"/>
        <family val="1"/>
      </rPr>
      <t>Odcepni T-kos iz trdega PE.</t>
    </r>
  </si>
  <si>
    <t xml:space="preserve">PE 32/32      </t>
  </si>
  <si>
    <t xml:space="preserve">PE 63/63      </t>
  </si>
  <si>
    <r>
      <t xml:space="preserve">Cevna kapa
</t>
    </r>
    <r>
      <rPr>
        <sz val="10"/>
        <rFont val="Times New Roman CE"/>
        <family val="1"/>
      </rPr>
      <t>Cevna kapa iz trdega PE.</t>
    </r>
  </si>
  <si>
    <t xml:space="preserve">PE 32           </t>
  </si>
  <si>
    <t xml:space="preserve">PE 63           </t>
  </si>
  <si>
    <r>
      <t xml:space="preserve">Reducirni kos
</t>
    </r>
    <r>
      <rPr>
        <sz val="10"/>
        <rFont val="Times New Roman CE"/>
        <family val="1"/>
      </rPr>
      <t>Reducirni kos iz trdega PE.</t>
    </r>
  </si>
  <si>
    <t xml:space="preserve">PE 63/32      </t>
  </si>
  <si>
    <r>
      <t xml:space="preserve">Prehodni kos
</t>
    </r>
    <r>
      <rPr>
        <sz val="10"/>
        <rFont val="Times New Roman CE"/>
        <family val="1"/>
      </rPr>
      <t>Prehodni kos PE/jeklo.</t>
    </r>
  </si>
  <si>
    <t>PE 32/DN 25</t>
  </si>
  <si>
    <t>PE 63/DN 50</t>
  </si>
  <si>
    <r>
      <t xml:space="preserve">Jekleni  izolirni  kos
</t>
    </r>
    <r>
      <rPr>
        <sz val="10"/>
        <rFont val="Times New Roman CE"/>
        <family val="1"/>
      </rPr>
      <t>Jekleni  izolirni  kos  po  DIN 3389, z navojnima priključkoma, material  Č.1212,  skupaj  s tesnilnim materialom.</t>
    </r>
  </si>
  <si>
    <t>DN 25</t>
  </si>
  <si>
    <r>
      <t xml:space="preserve">Obojka
</t>
    </r>
    <r>
      <rPr>
        <sz val="10"/>
        <rFont val="Times New Roman CE"/>
        <family val="1"/>
      </rPr>
      <t>Elektrovarilna obojka  iz  trdega PE, skupaj z varjenjem.</t>
    </r>
  </si>
  <si>
    <r>
      <t xml:space="preserve">Sedlo
</t>
    </r>
    <r>
      <rPr>
        <sz val="10"/>
        <rFont val="Times New Roman CE"/>
        <family val="1"/>
      </rPr>
      <t>Elektrovarilno  sedlo   z  obojko  iz trdega PE, skupaj z varjenjem.</t>
    </r>
  </si>
  <si>
    <t xml:space="preserve">PE 110/63    </t>
  </si>
  <si>
    <t xml:space="preserve">PE 160/63    </t>
  </si>
  <si>
    <t xml:space="preserve">PE 225/63    </t>
  </si>
  <si>
    <r>
      <t xml:space="preserve">Navrtalno   sedlo
</t>
    </r>
    <r>
      <rPr>
        <sz val="10"/>
        <rFont val="Times New Roman CE"/>
        <family val="1"/>
      </rPr>
      <t>Elektrovarilno  navrtalno   sedlo  iz trdega PE, skupaj z varjenjem.</t>
    </r>
  </si>
  <si>
    <t xml:space="preserve">PE 110/32    </t>
  </si>
  <si>
    <t xml:space="preserve">PE 160/32    </t>
  </si>
  <si>
    <t xml:space="preserve">PE 225/32    </t>
  </si>
  <si>
    <r>
      <t xml:space="preserve">Navrtalna ogrlica
</t>
    </r>
    <r>
      <rPr>
        <sz val="10"/>
        <rFont val="Times New Roman CE"/>
        <family val="1"/>
      </rPr>
      <t>Cevna navrtalna ogrlica iz trdega PE za izvedbo odcepa na  PVC plinovodu z vgradbilno garnituro.</t>
    </r>
  </si>
  <si>
    <t xml:space="preserve">PVC 50 / PE 32    </t>
  </si>
  <si>
    <t xml:space="preserve">PVC 100 / PE 32    </t>
  </si>
  <si>
    <t xml:space="preserve">PVC 100 / PE 63    </t>
  </si>
  <si>
    <r>
      <t xml:space="preserve">Ogrlica
</t>
    </r>
    <r>
      <rPr>
        <sz val="10"/>
        <rFont val="Times New Roman CE"/>
        <family val="1"/>
      </rPr>
      <t>Cevna ogrlica iz trdega PE za izvedbo odcepa na  PVC plinovodu z vgradbilno garnituro.</t>
    </r>
  </si>
  <si>
    <r>
      <t xml:space="preserve">Krogelna pipa PE - vgradna
</t>
    </r>
    <r>
      <rPr>
        <sz val="10"/>
        <rFont val="Times New Roman CE"/>
        <family val="1"/>
      </rPr>
      <t>Krogelna pipa iz trdega  PE tlačne stopnje NP 4, z vgradbilno   garnituro  in  prilagoditvijo dolžine   vgradbilne   garniture   na terenu, skupaj z varjenjem.</t>
    </r>
  </si>
  <si>
    <t xml:space="preserve">DN 50          </t>
  </si>
  <si>
    <r>
      <t xml:space="preserve">Omarica - D:
</t>
    </r>
    <r>
      <rPr>
        <sz val="10"/>
        <rFont val="Times New Roman CE"/>
        <family val="1"/>
      </rPr>
      <t>Omarica za požarno pipo,  izdelana iz nerjaveče pločevine po delavniški risbi proizvajalca, prirejena za pritrditev na zid s pocinkano zaščitno cevjo in z napisom: GLAVNA PLINSKA POŽARNA PIPA.</t>
    </r>
  </si>
  <si>
    <t xml:space="preserve">250x300x200 mm  </t>
  </si>
  <si>
    <t xml:space="preserve">350x400x250 mm  </t>
  </si>
  <si>
    <r>
      <t xml:space="preserve">Omarica - E:
</t>
    </r>
    <r>
      <rPr>
        <sz val="10"/>
        <rFont val="Times New Roman CE"/>
        <family val="1"/>
      </rPr>
      <t>Omarica za požarno pipo,  izdelana iz nerjaveče pločevine po delavniški risbi proizvajalca, prirejena za pritrditev na zid  in z napisom: 
GLAVNA PLINSKA POŽARNA PIPA.</t>
    </r>
  </si>
  <si>
    <r>
      <t xml:space="preserve">Krogelna     pipa - jeklo:
</t>
    </r>
    <r>
      <rPr>
        <sz val="10"/>
        <rFont val="Times New Roman CE"/>
        <family val="1"/>
      </rPr>
      <t>Krogelna     pipa     z     navojnima priključkoma,  tlačne  stopnje NP 4, standardne  dolžine,   atestirana  za zemeljski    plin,    z    ročko   za posluževanje,  skupaj z izolirnim kosom in tesnilnim materialom.</t>
    </r>
  </si>
  <si>
    <t xml:space="preserve">DN 25          </t>
  </si>
  <si>
    <r>
      <t xml:space="preserve">Izpihovalna  cev v omarici
</t>
    </r>
    <r>
      <rPr>
        <sz val="10"/>
        <rFont val="Times New Roman CE"/>
        <family val="1"/>
      </rPr>
      <t>Izpihovalna  cev, izdelana iz jeklene cevi 21,3x2,65  zaprto z navojnim čepom DN 15, skupaj z varilnim, tesnilnim in vijačnim materialom.</t>
    </r>
  </si>
  <si>
    <t xml:space="preserve">(izdelano po priloženi skici).
</t>
  </si>
  <si>
    <r>
      <t xml:space="preserve">Cestna  kapa:
</t>
    </r>
    <r>
      <rPr>
        <sz val="10"/>
        <rFont val="Times New Roman CE"/>
        <family val="1"/>
      </rPr>
      <t>Litoželezna   zaščitna  cestna  kapa, material  SL  18,  z  napisom plin na pokrovu, zaščitena z bitumnom.</t>
    </r>
  </si>
  <si>
    <t xml:space="preserve">DN 190        </t>
  </si>
  <si>
    <r>
      <t xml:space="preserve">Prirobnica:
</t>
    </r>
    <r>
      <rPr>
        <sz val="10"/>
        <rFont val="Times New Roman CE"/>
        <family val="1"/>
      </rPr>
      <t>Jeklena prirobnica z  grlom, izdelana po  JUS  M.B6.163,  NP  16,  material Č.0361,  skupaj z varilnim, tesnilnim in vijačnim materialom.</t>
    </r>
  </si>
  <si>
    <t xml:space="preserve">50/60,3        </t>
  </si>
  <si>
    <t xml:space="preserve">80/88,9        </t>
  </si>
  <si>
    <t xml:space="preserve">100/114,3     </t>
  </si>
  <si>
    <r>
      <t xml:space="preserve">Slepa prirobnica:
</t>
    </r>
    <r>
      <rPr>
        <sz val="10"/>
        <rFont val="Times New Roman CE"/>
        <family val="1"/>
      </rPr>
      <t>Jeklena slepa prirobnica, izdelana po JUS M.B6.191, NP 16, material Č.0361, oblika  B,   skupaj  s  tesnilnim  in vijačnim materialom.</t>
    </r>
  </si>
  <si>
    <t xml:space="preserve">B 50             </t>
  </si>
  <si>
    <t xml:space="preserve">B 80             </t>
  </si>
  <si>
    <t xml:space="preserve">B 100           </t>
  </si>
  <si>
    <r>
      <t xml:space="preserve">Podpore:
</t>
    </r>
    <r>
      <rPr>
        <sz val="10"/>
        <rFont val="Times New Roman CE"/>
        <family val="1"/>
      </rPr>
      <t>Cevne podpore,  izdelane iz jeklenih profilov in  cevnih  objemk, skupaj z montažo   v  zid   ali  varjenjem  na nosilno konstrukcijo in  opleskane po predhodnem  čiščenju  in  pleskanju s temeljno barvo.</t>
    </r>
  </si>
  <si>
    <r>
      <t xml:space="preserve">Preboj:
</t>
    </r>
    <r>
      <rPr>
        <sz val="10"/>
        <rFont val="Times New Roman CE"/>
        <family val="1"/>
      </rPr>
      <t>Zaščitna cev pri  preboju  skozi zid, zaščitena pred korozijo in zatesnjena s   trajno   elastičnim   materialom, izdelana po priloženi skici.</t>
    </r>
  </si>
  <si>
    <t>DN 40</t>
  </si>
  <si>
    <t>DN 65</t>
  </si>
  <si>
    <r>
      <t xml:space="preserve">Zaščitna cev:
</t>
    </r>
    <r>
      <rPr>
        <sz val="10"/>
        <rFont val="Times New Roman CE"/>
        <family val="1"/>
      </rPr>
      <t>Zaščitna cev  pri  omarici  za glavno plinsko požarno  pipo, zaščitena pred korozijo  in   zatesnjena   s  trajno elastičnim  materialom,  izdelana  po priloženi skici.</t>
    </r>
  </si>
  <si>
    <r>
      <t xml:space="preserve">Zaščita vidnih cevi:
</t>
    </r>
    <r>
      <rPr>
        <sz val="10"/>
        <rFont val="Times New Roman CE"/>
        <family val="1"/>
      </rPr>
      <t>Zaščita  vidnih cevi s  pleskanjem po predhodnem  čiščenju  in  pleskanju s temeljno barvo.</t>
    </r>
  </si>
  <si>
    <r>
      <t xml:space="preserve">Izolacija podometnih cevi:
</t>
    </r>
    <r>
      <rPr>
        <sz val="10"/>
        <rFont val="Times New Roman CE"/>
        <family val="1"/>
      </rPr>
      <t>Izolacija     podometnih    cevi    z izolacijskim in  zaščitnim  trakom po predhodnem   čiščenju  do  kovinskega sijaja in premazu s prajmerjem.</t>
    </r>
  </si>
  <si>
    <r>
      <t xml:space="preserve">Pozicijska tablica:
</t>
    </r>
    <r>
      <rPr>
        <sz val="10"/>
        <rFont val="Times New Roman CE"/>
        <family val="1"/>
      </rPr>
      <t>Pozicijska tablica za  oznako armatur hišnega  priključka,  skupaj  s  pritrdilnim materialom in izmero.</t>
    </r>
  </si>
  <si>
    <r>
      <t xml:space="preserve">Tlačni  preizkus
</t>
    </r>
    <r>
      <rPr>
        <sz val="10"/>
        <rFont val="Times New Roman CE"/>
        <family val="1"/>
      </rPr>
      <t>Tlačni  preizkus  hišnih  priključkov izvedenih  po  navodilih iz projekta, izdaja atesta.</t>
    </r>
  </si>
  <si>
    <r>
      <t xml:space="preserve">Pomožna  gradbena  dela:
</t>
    </r>
    <r>
      <rPr>
        <sz val="10"/>
        <rFont val="Times New Roman CE"/>
        <family val="1"/>
      </rPr>
      <t>Pomožna  gradbena  dela, zarisovanje, vrtanje zidov,  beljenje zidov, vzpostavitev v prvotno stanje.</t>
    </r>
  </si>
  <si>
    <t>ocena</t>
  </si>
  <si>
    <r>
      <t xml:space="preserve">Nepredvidena  dela:
</t>
    </r>
    <r>
      <rPr>
        <sz val="10"/>
        <rFont val="Times New Roman CE"/>
        <family val="1"/>
      </rPr>
      <t>Nepredvidena dela, stroški nadzora, splošni, manipulativni, transportni in zavarovalni stroški.</t>
    </r>
  </si>
  <si>
    <t>SKUPAJ</t>
  </si>
  <si>
    <t xml:space="preserve">                       SIT</t>
  </si>
  <si>
    <t>Cene (DA=1 ali NE=0)</t>
  </si>
  <si>
    <t>OBVEZEN VPIS OSNOVNIH PODATKOV!!!</t>
  </si>
  <si>
    <t>kpl</t>
  </si>
  <si>
    <t>Investitor:</t>
  </si>
  <si>
    <t>Vrsta projektne dokumentacije:</t>
  </si>
  <si>
    <t>Številčna oznaka načrta in vrsta načrta:</t>
  </si>
  <si>
    <t>Številka načrta:</t>
  </si>
  <si>
    <t>Kraj in datum izdelave načrta:</t>
  </si>
  <si>
    <t>Osnovni podatki o projektni dokumentaciji:</t>
  </si>
  <si>
    <t>DDV:</t>
  </si>
  <si>
    <t>SKUPAJ Z DDV:</t>
  </si>
  <si>
    <t>DDV</t>
  </si>
  <si>
    <t>ELEKTRO INŠTALACIJE</t>
  </si>
  <si>
    <t>GRADBENE KONSTRUKCIJE</t>
  </si>
  <si>
    <t>I.</t>
  </si>
  <si>
    <t>Objekt:</t>
  </si>
  <si>
    <t>- vse stroške za postavitev gradbišča, gradbiščnih objektov, ureditev začasnih deponij, tekoče vzdrževanje in odstranitev gradbišča;</t>
  </si>
  <si>
    <t>- vse stroške za sanacijo in kultiviranje površin delovnega pasu in gradbiščnih površin po odstranitvi objektov;</t>
  </si>
  <si>
    <t>- stroške za postavitev objekta s poslovnim prostorom vključno z opremo za dve delovni mesti in za skupne operativne sestanke vel. cca 20 m2 za potrebe investitorja, s tekočim vzdrževanjem in čiščenjem</t>
  </si>
  <si>
    <t>- vse stroške v zvezi s transporti po javnih poteh in cestah: morebitne odškodnine, morebitne sanacije cestišč zaradi poškodb med gradnjo itd.</t>
  </si>
  <si>
    <t>- stroške odvoza in zagotovitev odstranjevanja odpadnega gradbenega materiala skladno z zakonodajo na področju ravnanja z odpadki (odvoz na urejene deponije s taksami itd.)</t>
  </si>
  <si>
    <t>- vsi stroški za zagotavljanje varnosti in zdravja pri delu, zlasti stroške za vsa dela, ki izhajajo iz zahtev Varnostnega načrta</t>
  </si>
  <si>
    <t>Vrsta del</t>
  </si>
  <si>
    <t>SPLOŠNE OPOMBE K POPISU</t>
  </si>
  <si>
    <t>Oznaka vrste načrta</t>
  </si>
  <si>
    <t>REKAPITULACIJA</t>
  </si>
  <si>
    <t>4.</t>
  </si>
  <si>
    <t>3.</t>
  </si>
  <si>
    <t>Številka projekta:</t>
  </si>
  <si>
    <t>Faktor Rasti Del</t>
  </si>
  <si>
    <t>Dodatni Faktor (dobava in montaža)</t>
  </si>
  <si>
    <t>PODATKI O VSEBINI POPISA DEL</t>
  </si>
  <si>
    <t>Vrednosti so v EUR!</t>
  </si>
  <si>
    <t>Cene na enoto in vrednosti so v EUR brez DDV!</t>
  </si>
  <si>
    <t>Vrednosti so v EUR brez DDV!</t>
  </si>
  <si>
    <t>Objekt</t>
  </si>
  <si>
    <t>Cene v rekapitulaciji (DA=1 ali NE=0)</t>
  </si>
  <si>
    <t>ELEKTRIČNE  INŠTALACIJE</t>
  </si>
  <si>
    <t>E1.</t>
  </si>
  <si>
    <t>E2.</t>
  </si>
  <si>
    <t>E3.</t>
  </si>
  <si>
    <t>Popis tvori celoto skupaj z grafičnim in teksualnim delom načrta, zato ga je potrebno brati skupaj s celotnim načrtom (grafike, tehnična poročila)</t>
  </si>
  <si>
    <t>Ponudnik je dolžan o vsaki ugotovljeni neskladnosti med popisom in tehničnim poročilom in/ali grafičnimi prikazi obvestiti projektanta in investitorja ter zahtevati pojasnilo pred oddajo ponudbe</t>
  </si>
  <si>
    <t xml:space="preserve">Vse ostale površine, ki jih bo izvajalec potreboval za gradnjo in za organizacijo gradbišč, si bo moral priskbeti sam na svoje stroške.   </t>
  </si>
  <si>
    <t xml:space="preserve">Izvajalec mora omogočati stalen, prost in vzdrževan dostop za potrebe intervencije oz. vzdrževanja  </t>
  </si>
  <si>
    <t>Izvajalec je dolžan izvesti vsa dela kvalitetno, v skladu s predpisi, projektom, tehničnimi pogoji in v skladu z dobro gradbeno prakso.</t>
  </si>
  <si>
    <t>Izkopi za jarke, kanale in jaške vključujejo odmet na rob jarka oz. na tovorno vozilo in odvoz na deponijo</t>
  </si>
  <si>
    <t>Izvajalec mora v enotnih cenah upoštevati naslednje stroške, v kolikor le-ti niso upoštevani v posebnih postavkah:</t>
  </si>
  <si>
    <t>- vse stroške za pridobitev začasnih površin za gradnjo  izven delovnega pasu (soglasja, odškodnine, itd.);</t>
  </si>
  <si>
    <t>- vse stroške v zvezi z začasnim odvozom, deponiranjem in vračanjem izkopanega materiala na mestih, kjer ga ne bo možno deponirati na gradbišču;</t>
  </si>
  <si>
    <t>- stroški odvoda meteorne vode iz gradbene jame in vode, ki se izceja iz bočnih strani izkopa, če je potrebno</t>
  </si>
  <si>
    <t>- stroški dela v kampadah zaradi oteženih geoloških razmer</t>
  </si>
  <si>
    <t>- stroški dela v nagnjenem terenu</t>
  </si>
  <si>
    <t>- stroški oteženega izkopa v mokrem terenu, izkop v vodi, prekop potokov itd.</t>
  </si>
  <si>
    <t>Tam, kjer je v popisu opreme določen kos opisan kot določen tip ali blagovna znamka, se to razume v smislu lažjega opisa: enakovreden ali boljši.</t>
  </si>
  <si>
    <t>m3</t>
  </si>
  <si>
    <t>-odvoz odvečnega materiala na deponijo</t>
  </si>
  <si>
    <t>Dobava rdečega PVC opozorilnega traku z napisom "POZOR ELEKTRIKA"</t>
  </si>
  <si>
    <t xml:space="preserve">ELEKTROMONTAŽNA DELA </t>
  </si>
  <si>
    <t>OSTALO</t>
  </si>
  <si>
    <t>Zaščita in zavarovanje gradbišča</t>
  </si>
  <si>
    <t>Zakoličbe obstoječih ter predvidenih vodov in naprav</t>
  </si>
  <si>
    <t>Priprava osnov za izdelavo PID in NOV dokumentacije.</t>
  </si>
  <si>
    <t>Nadzor s strani distribucijskega elektro podjetja (po dejanskih stroških)</t>
  </si>
  <si>
    <t>-ocena</t>
  </si>
  <si>
    <t>ur</t>
  </si>
  <si>
    <t>Projektantski nadzor (po dejanskih stroških)</t>
  </si>
  <si>
    <t>V posameznih postavkah popisa so v cenah materiala zajeti, dobava, prevoz, montaža, preizkus, vgradnja, zidarska pomoč, ožičenje, z veznim in pritrdilnim materialom, drobni material, nastavitve, šolanje uporabnika, usklajevanje z upravljalcem ter pregled el. instalacij  z meritvami, razen kjer je eksplicitno drugače navedeno</t>
  </si>
  <si>
    <t>Investitor bo zagotovil delovne površine v okviru ustreznega delovnega pasu. Na odsekih, kjer bo zaradi objektivnih vzrokov delovni pas ožji od običajnega se gradnja prilagodi dejanskim razmeram na terenu.</t>
  </si>
  <si>
    <t>Nepredvidena dela z vpisom v gradbene knjige (5%):</t>
  </si>
  <si>
    <t>Izdelava PID in NOV dokumentacije.</t>
  </si>
  <si>
    <t xml:space="preserve">PZI </t>
  </si>
  <si>
    <t>Izdelava kabelskih jaškov z betonske cevi fi0,6 m, globine 1,0 m z enojnim LTŽ pokrovom nosilnosti 250kN in napisom ELEKTRIKA</t>
  </si>
  <si>
    <t xml:space="preserve">GRADBENA DELA </t>
  </si>
  <si>
    <t>Izdelava kabelske kanalizacije skladno z grafičnimi prilogami:</t>
  </si>
  <si>
    <t>- strojni in deloma ročni izkop kabelskega kanala  v terenu  III. do IV. ktg.</t>
  </si>
  <si>
    <t>- zasip s tamponskim gramozom ter nabijanje po slojih 20cm, polaganje PVC opozorilnega traku</t>
  </si>
  <si>
    <t>- izdelava podlage iz peska granulacije 3-7mm v debelini 10cm, polaganje zaščitnih cevi premera (vključno z distančniki, čepi, tesnili, koleni, ...)</t>
  </si>
  <si>
    <t>- zasutje s peskom granulacije 3-7mm, polaganje pocinkanega valjanca FeZn 25x4mm</t>
  </si>
  <si>
    <t>- zasip z izkopanim materialom ter nabijanje po slojih 20cm, polaganje PVC opozorilnega traku</t>
  </si>
  <si>
    <t>- odvoz odvečnega materiala na deponijo s predajo evidenčnih listov pooblaščenega upraljavca deponije</t>
  </si>
  <si>
    <r>
      <t xml:space="preserve">Rdeča Stigmaflex cev </t>
    </r>
    <r>
      <rPr>
        <sz val="9"/>
        <rFont val="Symbol"/>
        <family val="1"/>
      </rPr>
      <t>f</t>
    </r>
    <r>
      <rPr>
        <sz val="9"/>
        <rFont val="Arial CE"/>
        <family val="2"/>
      </rPr>
      <t>75</t>
    </r>
    <r>
      <rPr>
        <sz val="9"/>
        <rFont val="Arial"/>
        <family val="2"/>
      </rPr>
      <t>mm (koluti) skupaj z original čepi, vodotesnimi spoji, distančniki, koleni, distančniki, …</t>
    </r>
  </si>
  <si>
    <t>JR</t>
  </si>
  <si>
    <t xml:space="preserve">4 - NAČRT ELEKTRIČNIH INŠTALACIJ IN ELEKTRIČNE  OPREME </t>
  </si>
  <si>
    <t xml:space="preserve">OBČINA  AJDOVŠČINA
Cesta 5.maja 6A
5270 Ajdovščina
</t>
  </si>
  <si>
    <t>Dobava  traku Fe-Zn 25x4mm, vključno s križnimi sponkami INOX izvedbe, priključitvami na ozemljilne sisteme, protikorozijsko zaščito z bitumensko maso, ….</t>
  </si>
  <si>
    <t>- izdelava podlage iz suhega betona C8/10 v debelini 10cm, polaganje zaščitnih cevi (vključno z distančniki, čepi, tesnili, koleni, ...), obbetoniranje z betonom C12/15, polaganje pocinkanega valjanca FeZn 25x4mm</t>
  </si>
  <si>
    <t>Nova Gorica, marec 2018</t>
  </si>
  <si>
    <t>Izdelava kabelskih jaškov z betonske cevi fi0,4 m, globine 1,0 m z enojnim LTŽ pokrovom nosilnosti 250kN in napisom ELEKTRIKA</t>
  </si>
  <si>
    <r>
      <t xml:space="preserve">Rdeča Stigmaflex cev </t>
    </r>
    <r>
      <rPr>
        <sz val="9"/>
        <rFont val="Symbol"/>
        <family val="1"/>
      </rPr>
      <t>f</t>
    </r>
    <r>
      <rPr>
        <sz val="9"/>
        <rFont val="Arial CE"/>
        <family val="2"/>
      </rPr>
      <t xml:space="preserve">110 </t>
    </r>
    <r>
      <rPr>
        <sz val="9"/>
        <rFont val="Arial"/>
        <family val="2"/>
      </rPr>
      <t>mm (koluti) skupaj z original čepi, vodotesnimi spoji, distančniki, koleni, distančniki, …</t>
    </r>
  </si>
  <si>
    <t>m2</t>
  </si>
  <si>
    <t>Dobava in polaganje asfalta na pripravljeno podlago v sistemu (ocena):
- 7cm bitumendrobir
- 3cm asfalt beton</t>
  </si>
  <si>
    <t>Dobava in polaganje asfaltbetona na pločnik v debelini 4cm na pripravljeno podlago.</t>
  </si>
  <si>
    <t>Rušenje armiranobetonskega temelja svetilke do globine 0,5m, nakladanje  in odvoz ruševin ter stroški začasne in končne deponije, čiščenje okolice, rekultivacija</t>
  </si>
  <si>
    <r>
      <t>Kabel NAYY-J 4x16+2,5mm</t>
    </r>
    <r>
      <rPr>
        <vertAlign val="superscript"/>
        <sz val="10"/>
        <rFont val="Arial CE"/>
        <family val="2"/>
      </rPr>
      <t>2</t>
    </r>
    <r>
      <rPr>
        <sz val="10"/>
        <rFont val="Arial CE"/>
        <family val="0"/>
      </rPr>
      <t xml:space="preserve"> uvlečen v kabelsko kanalizacijo</t>
    </r>
  </si>
  <si>
    <t>Raven drog cestne razsvetljave (reducirani) višine h=5m (4,5m nad nivojem terena) za montažo v temelj , prilagojen za direktno montažo svetilke (fi 60 mm), z odprtino za uvod kablov, vročecinkane izvedbe, vijaki INOX (2x), s priključno ploščo ( kot npr: PVE - Stanovnik) in kompletnim ožičenjem (NYY-J 4x2,5 mm2), postavljen v temelj (III. vetrovna cona)</t>
  </si>
  <si>
    <t>Drog cestne razsvetljave (reducirani) višine h=11m (10m nad nivojem terena) za montažo v temelj , prilagojen za direktno montažo svetilke (fi 60 mm), z odprtino za uvod kablov, vročecinkane izvedbe, vijaki INOX (2x), s priključno ploščo ( kot npr: PVE - Stanovnik) in kompletnim ožičenjem (NYY-J 4x2,5 mm2), postavljen v temelj (III. vetrovna cona)</t>
  </si>
  <si>
    <t>Pocinkana konzola za namestitev dodatne svetilke na drog  z možnostjo direktne montaže svetilke (fi 60 mm)</t>
  </si>
  <si>
    <t>LED svetilka javne razsvetljave z ravnim varnostno kaljenim steklom, zgornji del svetilke in predstikalna omarica tlačno ulitega aluminija,  zaščitna stopnja IP66, zaščitni razred II, primerna za direktno montažo na 6m drog pod nagibnim kotom 0 stopinj, priključnimi sponkami, kot npr. Sella 1 -ST (3290), 8LED 19W CLD CELL (Disano), 3000K,  3000lm  z integrirano individualno redukcijo svetlobnega toka</t>
  </si>
  <si>
    <t>Strojno rezanje asfalta ali betona, odstranjevanje asfalta ali betona debeline od 4 do 10 cm, nakladanje in odvoz  ruševin na deponijo z upoštevanjem stroškov začasne in končne deponije s predajo evidenčnih listov upravljavca deponije in ureditev okolice</t>
  </si>
  <si>
    <t>Nadzor s strani Telekoma (po dejanskih stroških)</t>
  </si>
  <si>
    <t>Dobava rdečega PVC opozorilnega traku z napisom "POZOR TELEKOM KABEL"</t>
  </si>
  <si>
    <t>Dobava pocinkanega valjanca FeZn 25x4mm, vključno s križnimi sponkami INOX izvedbe, priključitvami na ozemljilne sisteme, protikorozijsko zaščito z bitumensko maso, ….</t>
  </si>
  <si>
    <t>Izdelava podlage iz suhega betona MB20 v debelini 10cm, polaganje stigmaflex cevi premera (vključno z distančniki, čepi, tesnili, koleni, ...), obbetoniranje z betonom MB20, polaganje pocinkanega valjanca FeZn 25x4mm</t>
  </si>
  <si>
    <t xml:space="preserve">Priprava posteljice iz peska granulacije 3-7mm (10cm) v jarku širine 0,4m ter zasipom iz peska (20cm) komplet z nabijanjem v plasteh polaganje PVC cevi premera (vključno z distančniki, čepi, tesnili, koleni, ...) oziroma kabla
</t>
  </si>
  <si>
    <t>DELA</t>
  </si>
  <si>
    <t>Opombe:</t>
  </si>
  <si>
    <t>E4.</t>
  </si>
  <si>
    <t>ZAŠČITA EE IN TK</t>
  </si>
  <si>
    <t xml:space="preserve">Dodatek za pazljiv ročni in deloma strojni izkop obstoječega TK voda za l=250m
</t>
  </si>
  <si>
    <t xml:space="preserve">Dobava, polaganje in spajanje kabelske kanalizacije za zaščito TK ali EE kabla - STG cev prereza fi=110 mm. Z eventuelnim razrezom cevi po dolžini in vstavljanjem kabla v cev.
</t>
  </si>
  <si>
    <t>Demontaža AB plošče jaška oziroma LTŽ pokrova ter njegova višinska uskalditev z višinskim stanjem povoznih površin s pokrovom 60x60 za težki promet</t>
  </si>
  <si>
    <t>OPOMBA!
Obračun del v zvezi s prestavitvami se izvede po dejanskih količinah opravljenega dela in vgrajanega materiala z vpisom v gradbenih knjigah. Zaščite se izvedejo v obsegu in na način kot ga odredi nadzor upravlalca TK  in elektro vodov na mestu samem.</t>
  </si>
  <si>
    <t>Krpanje tlaka, dobava in polaganje naravnega kamna - kamen enak kot obstoječi, deb. 3 cm, v podložni beton C 16/20 deb. 15 cm, armiranega z armaturno mrežo Q 226, komplet z izvedbo fugiranja</t>
  </si>
  <si>
    <t>Ureditev površin za kolesarje in pešce ob glavni cesti v mestu
Ajdovščina - Odsek 2</t>
  </si>
  <si>
    <t>14382-2</t>
  </si>
  <si>
    <t>14382-2_4</t>
  </si>
  <si>
    <t>Drobni material (1%)</t>
  </si>
  <si>
    <t xml:space="preserve">Svetilka javne razsvetljave z ravnim varnostno kaljenim steklom, zgornji del svetilke in predstikalna omarica tlačno ulitega aluminija, kompenzirana z redukcijsko vezavo, zaščitna stopnja IP66, zaščitni razred II, primerna za direktno montažo na 6m drog pod nagibnim kotom 0 stopinj, priključnimi sponkami, kot npr. 3315 Pordoi , 70W (Disano) z metalhalogenidno sijalko cevaste oblike in z navojnim vložkom -1x JM-T 70W - 5300lm </t>
  </si>
  <si>
    <t xml:space="preserve">Svetilka javne razsvetljave z ravnim varnostno kaljenim steklom, zgornji del svetilke in predstikalna omarica tlačno ulitega aluminija, kompenzirana z redukcijsko vezavo, zaščitna stopnja IP66, zaščitni razred II, primerna za direktno montažo na 10m drog pod nagibnim kotom 0 stopinj, priključnimi sponkami, kot npr. 1669 Mini Brera, 100W (Disano) z metalhalogenidno sijalko 100W </t>
  </si>
  <si>
    <t>Dobava betona in priprava betonske podlage v višini 10cm za vse vrste plošč, nakladanje in odvoz odvečnega materiala na deponijo z upoštavanjem  stoško v deponije, ureditev okolice</t>
  </si>
  <si>
    <t>Sama dobava pranih betonskih plošč 40x40x3,8cm</t>
  </si>
  <si>
    <t>Raven drog cestne razsvetljave (reducirani) višine h=6,8m (6m nad nivojem terena) za montažo v temelj , prilagojen za direktno montažo svetilke (fi 60 mm), z odprtino za uvod kablov, vročecinkane izvedbe, vijaki INOX (2x), s priključno ploščo ( kot npr: PVE - Stanovnik) in kompletnim ožičenjem (NYY-J 4x2,5 mm2), postavljen v temelj (III. vetrovna cona)</t>
  </si>
  <si>
    <t>Konzolni drog cestne razsvetljave (konusni) višine h=9,8m (9m nad nivojem terena) s konzolo dolžine 2,5m za montažo v temelj , prilagojen za direktno montažo svetilke (fi 60 mm), z odprtino za uvod kablov, vročecinkane izvedbe, vijaki INOX (2x), s priključno ploščo ( kot npr: PVE - Stanovnik) in kompletnim ožičenjem (NYY-J 4x2,5 mm2), postavljen v temelj (III. vetrovna cona)</t>
  </si>
  <si>
    <t>Izdelava AB temelja za števec kolesarjev s sidrnimi vijaki, komplet z zasipanjem</t>
  </si>
  <si>
    <t>Strojni izkop jame dimenzij 1,2x 1,2 x 1,55 m za izdelavo temelja droga JR v terenu III. do IV. ktg. (2,2 m3 x 4)</t>
  </si>
  <si>
    <t>Izdelava temelja za drog JR, dimenzij 0,7 x 0,7 x1,55m z razširitvami in uvodi, vgradnja cevi fi250 mm (do globine 1,0m) za postavitev kandelabra, zasutje kandelabra z mivko in zalitje vrha temelja z betonom (0,9 m3 x 4) (drog h=9,10m), komplet z zasipanjem</t>
  </si>
  <si>
    <t>Izvedba preboja jaška ali temelja za potrebe navezave s kabelsko kanalizacijo komplet z zidarsko obdelavo uvoda</t>
  </si>
  <si>
    <t xml:space="preserve">Pazljiva demontaža obstoječih svetilk z uporabo dvižne košare ter predaja svetilk upravljalcu JR omrežja </t>
  </si>
  <si>
    <t>Ponovna montaža svetilk z uporabo dvižne košare do njihovega funkcionalnega delovanja</t>
  </si>
  <si>
    <t xml:space="preserve">Pazljiva demontaža drogu z uporabo dvigala, odklopom napajalnega voda in  rušitvenimi deli </t>
  </si>
  <si>
    <t xml:space="preserve">Ponovna montaža drogu z uporabo dvigala ter priklop na napajanje </t>
  </si>
  <si>
    <t xml:space="preserve">Komplet dobava in montaža digitalnega števeca kolesarjev do njegovega funkcionalega delovanja z izvedbo napajanja:
Način zaznavanja: induktivna zanka
Smer zaznave: obojestranski promet
Spominska enota za beleženje statistike: minimalno 800.000 meritev 
Vrsta komunikacije: GPRS, Ethernet
Napajanje: 230V
Stopnja zaščite:IP 65
Temperatura delovanja: -10C° do +60C°
Prikazovalnik števila kolesarjev
LED RGB prikazovalnik
Velikost znakov  za dnevno štetje 90 mm
Število  znakov  dnevno štetje 4
Število znakov letno  število: 6
Samodejno prilagajanje osvetlitve
Prikaz zunanje temperature
Možnost:
- Povezave v spletno okolje z zajemom statističnih podatkov in sicer: dnevno število kolesarjev, letno  število, izračun  povprečnega števila na uro, grafični prikaz statističnih rezultatov, frekvence; histogrami (ločeno gleda na smer vožnje in komulativno)
Osnovni komplet:
- nosilne objemke za namestitev na steber
- akumulator 12 V/20 Ah
- polnilec za akumulator / usmernik za priklop na sistem javne razsvetljave
</t>
  </si>
  <si>
    <t>- programska oprema za prenos in obdelavo podatkov 
- spletna aplikacija
- GPRS modem za povezavo v spletno aplikacijo</t>
  </si>
  <si>
    <t xml:space="preserve">Strojni izkop jame dimenzij 1,0 x 1,0 x 1,4 m za izdelavo jaška v terenu III. do IV. ktg., zasip jaška z utrjevanjem ter odvoz odvečnega materiala na deponijo s predajo evidenčnih listov pooblaščenega upraljavca deponije  (1,4 m3 x 21) </t>
  </si>
  <si>
    <t xml:space="preserve">Strojni izkop jame dimenzij 1,4 x 1,4 x 1,4 m za izdelavo jaška v terenu III. do IV. ktg., zasip jaška z utrjevanjem ter odvoz odvečnega materiala na deponijo s predajo evidenčnih listov pooblaščenega upraljavca deponije  (2,35 m3 x 3) </t>
  </si>
  <si>
    <t>Strojni izkop jame dimenzij 1,0 x 1,0 x 1,0 m za izdelavo temelja droga JR v terenu III. do IV. ktg. (1 m3 x21)</t>
  </si>
  <si>
    <t>Izdelava temelja za drog JR, dimenzij 0,6 x 0,6 x1,0m z razširitvami in uvodi, vgradnja cevi fi250 mm (do globine 0,65m) za postavitev kandelabra, zasutje kandelabra z mivko in zalitje vrha temelja z betonom (0,53 m3 x 21) (drog h=4,5; 6m), komplet z zasipanjem</t>
  </si>
  <si>
    <t>Odstranitev robnikov in prenos v začasno deponijo z upoštevanjem stroškov začasne deponije ter ponovna namestitev cestnih robnikov položenih na betonsko podlago z zalitjem spojev, ureditev okolice</t>
  </si>
  <si>
    <t>»Vsak ponudnik mora za celoten popis sam vnesti formule za vse zmnožke in seštevke (velja za zmnožke za vsako posamezno postavko, kot tudi za vse skupne seštevke po posameznih sklopih oziroma rekapitulacijah)  in poskrbeti, da so formule za izračun predračuna pravilne.«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</si>
</sst>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EUR]"/>
    <numFmt numFmtId="173" formatCode="#,##0.0"/>
    <numFmt numFmtId="174" formatCode="#,##0.00&quot; SIT&quot;"/>
    <numFmt numFmtId="175" formatCode=";;;"/>
    <numFmt numFmtId="176" formatCode="_-* #,##0.00&quot; SIT&quot;_-;\-* #,##0.00&quot; SIT&quot;_-;_-* \-??&quot; SIT&quot;_-;_-@_-"/>
    <numFmt numFmtId="177" formatCode="&quot;True&quot;;&quot;True&quot;;&quot;False&quot;"/>
    <numFmt numFmtId="178" formatCode="&quot;On&quot;;&quot;On&quot;;&quot;Off&quot;"/>
    <numFmt numFmtId="179" formatCode="[$-424]d\.\ mmmm\ yyyy"/>
    <numFmt numFmtId="180" formatCode="[$€-2]\ #,##0.00_);[Red]\([$€-2]\ #,##0.00\)"/>
    <numFmt numFmtId="181" formatCode="0.000%"/>
    <numFmt numFmtId="182" formatCode="0.0%"/>
  </numFmts>
  <fonts count="97">
    <font>
      <sz val="10"/>
      <name val="Arial CE"/>
      <family val="2"/>
    </font>
    <font>
      <sz val="10"/>
      <name val="Arial"/>
      <family val="0"/>
    </font>
    <font>
      <sz val="10"/>
      <name val="Times New Roman"/>
      <family val="1"/>
    </font>
    <font>
      <sz val="10"/>
      <name val="Times New Roman CE"/>
      <family val="1"/>
    </font>
    <font>
      <sz val="10"/>
      <color indexed="8"/>
      <name val="Times New Roman CE"/>
      <family val="1"/>
    </font>
    <font>
      <i/>
      <sz val="10"/>
      <color indexed="8"/>
      <name val="Times New Roman CE"/>
      <family val="1"/>
    </font>
    <font>
      <b/>
      <sz val="10"/>
      <name val="Times New Roman CE"/>
      <family val="1"/>
    </font>
    <font>
      <vertAlign val="superscript"/>
      <sz val="10"/>
      <color indexed="8"/>
      <name val="Times New Roman CE"/>
      <family val="1"/>
    </font>
    <font>
      <sz val="14"/>
      <color indexed="8"/>
      <name val="Times New Roman CE"/>
      <family val="1"/>
    </font>
    <font>
      <b/>
      <sz val="12"/>
      <color indexed="16"/>
      <name val="Times New Roman CE"/>
      <family val="1"/>
    </font>
    <font>
      <b/>
      <sz val="14"/>
      <color indexed="8"/>
      <name val="Times New Roman CE"/>
      <family val="1"/>
    </font>
    <font>
      <b/>
      <sz val="10"/>
      <color indexed="16"/>
      <name val="Times New Roman CE"/>
      <family val="1"/>
    </font>
    <font>
      <b/>
      <sz val="14"/>
      <color indexed="16"/>
      <name val="Times New Roman CE"/>
      <family val="1"/>
    </font>
    <font>
      <b/>
      <sz val="11"/>
      <color indexed="8"/>
      <name val="Times New Roman CE"/>
      <family val="1"/>
    </font>
    <font>
      <b/>
      <sz val="12"/>
      <color indexed="8"/>
      <name val="Times New Roman CE"/>
      <family val="1"/>
    </font>
    <font>
      <b/>
      <sz val="12"/>
      <name val="Times New Roman CE"/>
      <family val="1"/>
    </font>
    <font>
      <b/>
      <u val="single"/>
      <sz val="10"/>
      <name val="Times New Roman CE"/>
      <family val="1"/>
    </font>
    <font>
      <i/>
      <sz val="10"/>
      <name val="Times New Roman CE"/>
      <family val="1"/>
    </font>
    <font>
      <b/>
      <vertAlign val="superscript"/>
      <sz val="10"/>
      <name val="Times New Roman CE"/>
      <family val="1"/>
    </font>
    <font>
      <vertAlign val="superscript"/>
      <sz val="10"/>
      <name val="Times New Roman CE"/>
      <family val="1"/>
    </font>
    <font>
      <sz val="10"/>
      <color indexed="10"/>
      <name val="Times New Roman CE"/>
      <family val="1"/>
    </font>
    <font>
      <b/>
      <sz val="10"/>
      <color indexed="8"/>
      <name val="Times New Roman CE"/>
      <family val="1"/>
    </font>
    <font>
      <u val="single"/>
      <sz val="10"/>
      <color indexed="12"/>
      <name val="Arial CE"/>
      <family val="2"/>
    </font>
    <font>
      <u val="single"/>
      <sz val="10"/>
      <color indexed="36"/>
      <name val="Arial CE"/>
      <family val="2"/>
    </font>
    <font>
      <i/>
      <sz val="10"/>
      <name val="Arial"/>
      <family val="2"/>
    </font>
    <font>
      <b/>
      <sz val="10"/>
      <name val="Arial"/>
      <family val="2"/>
    </font>
    <font>
      <b/>
      <sz val="14"/>
      <name val="Arial"/>
      <family val="2"/>
    </font>
    <font>
      <sz val="9"/>
      <name val="Arial"/>
      <family val="2"/>
    </font>
    <font>
      <b/>
      <i/>
      <sz val="9"/>
      <name val="Arial"/>
      <family val="2"/>
    </font>
    <font>
      <b/>
      <sz val="9"/>
      <name val="Arial"/>
      <family val="2"/>
    </font>
    <font>
      <sz val="9"/>
      <color indexed="9"/>
      <name val="Arial"/>
      <family val="2"/>
    </font>
    <font>
      <i/>
      <sz val="9"/>
      <name val="Arial"/>
      <family val="2"/>
    </font>
    <font>
      <b/>
      <i/>
      <sz val="10"/>
      <name val="Arial"/>
      <family val="2"/>
    </font>
    <font>
      <i/>
      <sz val="9"/>
      <color indexed="9"/>
      <name val="Arial"/>
      <family val="2"/>
    </font>
    <font>
      <b/>
      <i/>
      <sz val="12"/>
      <name val="Arial"/>
      <family val="2"/>
    </font>
    <font>
      <b/>
      <sz val="12"/>
      <name val="Arial"/>
      <family val="2"/>
    </font>
    <font>
      <b/>
      <sz val="18"/>
      <name val="Arial"/>
      <family val="2"/>
    </font>
    <font>
      <b/>
      <i/>
      <sz val="12"/>
      <name val="Arial CE"/>
      <family val="0"/>
    </font>
    <font>
      <i/>
      <sz val="10"/>
      <color indexed="9"/>
      <name val="Arial"/>
      <family val="2"/>
    </font>
    <font>
      <b/>
      <i/>
      <sz val="14"/>
      <name val="Arial"/>
      <family val="2"/>
    </font>
    <font>
      <i/>
      <sz val="10"/>
      <name val="Arial CE"/>
      <family val="2"/>
    </font>
    <font>
      <i/>
      <sz val="9"/>
      <name val="Arial CE"/>
      <family val="2"/>
    </font>
    <font>
      <b/>
      <sz val="10"/>
      <color indexed="48"/>
      <name val="Arial"/>
      <family val="2"/>
    </font>
    <font>
      <sz val="14"/>
      <name val="Arial"/>
      <family val="2"/>
    </font>
    <font>
      <sz val="14"/>
      <name val="Arial CE"/>
      <family val="2"/>
    </font>
    <font>
      <b/>
      <sz val="14"/>
      <color indexed="10"/>
      <name val="Arial"/>
      <family val="2"/>
    </font>
    <font>
      <b/>
      <sz val="10"/>
      <name val="Arial CE"/>
      <family val="2"/>
    </font>
    <font>
      <b/>
      <sz val="12"/>
      <name val="Arial CE"/>
      <family val="0"/>
    </font>
    <font>
      <sz val="9"/>
      <name val="Arial CE"/>
      <family val="0"/>
    </font>
    <font>
      <sz val="9"/>
      <name val="Symbol"/>
      <family val="1"/>
    </font>
    <font>
      <b/>
      <i/>
      <sz val="13"/>
      <name val="Arial"/>
      <family val="2"/>
    </font>
    <font>
      <vertAlign val="superscript"/>
      <sz val="10"/>
      <name val="Arial CE"/>
      <family val="2"/>
    </font>
    <font>
      <sz val="12"/>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4"/>
      <color indexed="10"/>
      <name val="Arial"/>
      <family val="2"/>
    </font>
    <font>
      <b/>
      <sz val="14"/>
      <color indexed="48"/>
      <name val="Arial"/>
      <family val="2"/>
    </font>
    <font>
      <sz val="10"/>
      <color indexed="48"/>
      <name val="Arial CE"/>
      <family val="2"/>
    </font>
    <font>
      <sz val="9"/>
      <color indexed="10"/>
      <name val="Arial CE"/>
      <family val="0"/>
    </font>
    <font>
      <sz val="10"/>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4"/>
      <color rgb="FFFF0000"/>
      <name val="Arial"/>
      <family val="2"/>
    </font>
    <font>
      <sz val="14"/>
      <color rgb="FFFF0000"/>
      <name val="Arial"/>
      <family val="2"/>
    </font>
    <font>
      <b/>
      <sz val="14"/>
      <color rgb="FF3366FF"/>
      <name val="Arial"/>
      <family val="2"/>
    </font>
    <font>
      <sz val="10"/>
      <color rgb="FF3366FF"/>
      <name val="Arial CE"/>
      <family val="2"/>
    </font>
    <font>
      <sz val="9"/>
      <color rgb="FFFF0000"/>
      <name val="Arial CE"/>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15"/>
        <bgColor indexed="64"/>
      </patternFill>
    </fill>
    <fill>
      <patternFill patternType="solid">
        <fgColor rgb="FFC0C0C0"/>
        <bgColor indexed="64"/>
      </patternFill>
    </fill>
    <fill>
      <patternFill patternType="solid">
        <fgColor rgb="FFC0C0C0"/>
        <bgColor indexed="64"/>
      </patternFill>
    </fill>
    <fill>
      <patternFill patternType="solid">
        <fgColor indexed="22"/>
        <bgColor indexed="64"/>
      </patternFill>
    </fill>
    <fill>
      <patternFill patternType="solid">
        <fgColor indexed="22"/>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double">
        <color indexed="8"/>
      </bottom>
    </border>
    <border>
      <left>
        <color indexed="63"/>
      </left>
      <right>
        <color indexed="63"/>
      </right>
      <top style="double">
        <color indexed="8"/>
      </top>
      <bottom style="double">
        <color indexed="8"/>
      </bottom>
    </border>
    <border>
      <left>
        <color indexed="63"/>
      </left>
      <right>
        <color indexed="63"/>
      </right>
      <top>
        <color indexed="63"/>
      </top>
      <bottom style="double"/>
    </border>
    <border>
      <left>
        <color indexed="63"/>
      </left>
      <right style="medium"/>
      <top>
        <color indexed="63"/>
      </top>
      <bottom style="medium"/>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style="medium"/>
      <bottom>
        <color indexed="63"/>
      </bottom>
    </border>
    <border>
      <left style="thin"/>
      <right>
        <color indexed="63"/>
      </right>
      <top style="thin"/>
      <bottom style="thin"/>
    </border>
    <border>
      <left style="medium"/>
      <right>
        <color indexed="63"/>
      </right>
      <top style="medium"/>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22" fillId="0" borderId="0" applyNumberFormat="0" applyFill="0" applyBorder="0" applyAlignment="0" applyProtection="0"/>
    <xf numFmtId="0" fontId="78" fillId="21" borderId="1" applyNumberFormat="0" applyAlignment="0" applyProtection="0"/>
    <xf numFmtId="0" fontId="79" fillId="0" borderId="0" applyNumberFormat="0" applyFill="0" applyBorder="0" applyAlignment="0" applyProtection="0"/>
    <xf numFmtId="0" fontId="80" fillId="0" borderId="2"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0" applyNumberFormat="0" applyFill="0" applyBorder="0" applyAlignment="0" applyProtection="0"/>
    <xf numFmtId="0" fontId="52" fillId="0" borderId="0">
      <alignment/>
      <protection/>
    </xf>
    <xf numFmtId="0" fontId="1" fillId="0" borderId="0">
      <alignment/>
      <protection/>
    </xf>
    <xf numFmtId="0" fontId="83" fillId="22" borderId="0" applyNumberFormat="0" applyBorder="0" applyAlignment="0" applyProtection="0"/>
    <xf numFmtId="0" fontId="1" fillId="0" borderId="0">
      <alignment/>
      <protection/>
    </xf>
    <xf numFmtId="0" fontId="2" fillId="0" borderId="0">
      <alignment/>
      <protection/>
    </xf>
    <xf numFmtId="0" fontId="2" fillId="0" borderId="0">
      <alignment/>
      <protection/>
    </xf>
    <xf numFmtId="0" fontId="23" fillId="0" borderId="0" applyNumberFormat="0" applyFill="0" applyBorder="0" applyAlignment="0" applyProtection="0"/>
    <xf numFmtId="9" fontId="0" fillId="0" borderId="0" applyFill="0" applyBorder="0" applyAlignment="0" applyProtection="0"/>
    <xf numFmtId="0" fontId="0" fillId="23" borderId="5" applyNumberFormat="0" applyFon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86" fillId="0" borderId="6" applyNumberFormat="0" applyFill="0" applyAlignment="0" applyProtection="0"/>
    <xf numFmtId="0" fontId="87" fillId="30" borderId="7" applyNumberFormat="0" applyAlignment="0" applyProtection="0"/>
    <xf numFmtId="0" fontId="88" fillId="21" borderId="8" applyNumberFormat="0" applyAlignment="0" applyProtection="0"/>
    <xf numFmtId="0" fontId="89" fillId="31" borderId="0" applyNumberFormat="0" applyBorder="0" applyAlignment="0" applyProtection="0"/>
    <xf numFmtId="176" fontId="0" fillId="0" borderId="0" applyFill="0" applyBorder="0" applyAlignment="0" applyProtection="0"/>
    <xf numFmtId="168"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xf numFmtId="0" fontId="90" fillId="32" borderId="8" applyNumberFormat="0" applyAlignment="0" applyProtection="0"/>
    <xf numFmtId="0" fontId="91" fillId="0" borderId="9" applyNumberFormat="0" applyFill="0" applyAlignment="0" applyProtection="0"/>
  </cellStyleXfs>
  <cellXfs count="354">
    <xf numFmtId="0" fontId="0" fillId="0" borderId="0" xfId="0" applyAlignment="1">
      <alignment/>
    </xf>
    <xf numFmtId="0" fontId="3" fillId="0" borderId="0" xfId="0" applyFont="1" applyFill="1" applyAlignment="1" applyProtection="1">
      <alignment horizontal="right"/>
      <protection locked="0"/>
    </xf>
    <xf numFmtId="0" fontId="3" fillId="0" borderId="0" xfId="0" applyFont="1" applyAlignment="1">
      <alignment horizontal="center"/>
    </xf>
    <xf numFmtId="0" fontId="3" fillId="0" borderId="0" xfId="0" applyFont="1" applyAlignment="1">
      <alignment horizontal="left"/>
    </xf>
    <xf numFmtId="0" fontId="3" fillId="0" borderId="0" xfId="0" applyFont="1" applyAlignment="1" applyProtection="1">
      <alignment/>
      <protection locked="0"/>
    </xf>
    <xf numFmtId="0" fontId="3" fillId="0" borderId="0" xfId="0" applyFont="1" applyAlignment="1">
      <alignment/>
    </xf>
    <xf numFmtId="4" fontId="3" fillId="0" borderId="0" xfId="0" applyNumberFormat="1" applyFont="1" applyAlignment="1" applyProtection="1">
      <alignment/>
      <protection locked="0"/>
    </xf>
    <xf numFmtId="4" fontId="3" fillId="0" borderId="0" xfId="0" applyNumberFormat="1" applyFont="1" applyAlignment="1">
      <alignment/>
    </xf>
    <xf numFmtId="0" fontId="8" fillId="0" borderId="0" xfId="0" applyFont="1" applyAlignment="1">
      <alignment horizontal="center"/>
    </xf>
    <xf numFmtId="0" fontId="9" fillId="0" borderId="0" xfId="0" applyFont="1" applyAlignment="1">
      <alignment horizontal="left"/>
    </xf>
    <xf numFmtId="0" fontId="10" fillId="0" borderId="0" xfId="0" applyFont="1" applyAlignment="1" applyProtection="1">
      <alignment/>
      <protection/>
    </xf>
    <xf numFmtId="0" fontId="10" fillId="0" borderId="0" xfId="0" applyFont="1" applyAlignment="1">
      <alignment/>
    </xf>
    <xf numFmtId="0" fontId="11" fillId="0" borderId="0" xfId="0" applyFont="1" applyAlignment="1">
      <alignment horizontal="center"/>
    </xf>
    <xf numFmtId="4" fontId="10" fillId="0" borderId="0" xfId="0" applyNumberFormat="1" applyFont="1" applyAlignment="1" applyProtection="1">
      <alignment/>
      <protection/>
    </xf>
    <xf numFmtId="4" fontId="10" fillId="0" borderId="0" xfId="0" applyNumberFormat="1" applyFont="1" applyAlignment="1">
      <alignment/>
    </xf>
    <xf numFmtId="0" fontId="10" fillId="0" borderId="0" xfId="0" applyFont="1" applyAlignment="1">
      <alignment horizontal="center"/>
    </xf>
    <xf numFmtId="0" fontId="12"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4" fillId="0" borderId="0" xfId="0" applyFont="1" applyAlignment="1" applyProtection="1">
      <alignment/>
      <protection/>
    </xf>
    <xf numFmtId="0" fontId="4" fillId="0" borderId="0" xfId="0" applyFont="1" applyAlignment="1">
      <alignment/>
    </xf>
    <xf numFmtId="4" fontId="4" fillId="0" borderId="0" xfId="0" applyNumberFormat="1" applyFont="1" applyAlignment="1" applyProtection="1">
      <alignment/>
      <protection/>
    </xf>
    <xf numFmtId="4" fontId="4" fillId="0" borderId="0" xfId="0" applyNumberFormat="1" applyFont="1" applyAlignment="1">
      <alignment/>
    </xf>
    <xf numFmtId="0" fontId="13" fillId="0" borderId="10" xfId="0" applyFont="1" applyBorder="1" applyAlignment="1">
      <alignment horizontal="center" wrapText="1"/>
    </xf>
    <xf numFmtId="0" fontId="14" fillId="0" borderId="10" xfId="0" applyFont="1" applyBorder="1" applyAlignment="1">
      <alignment horizontal="left" vertical="top" wrapText="1"/>
    </xf>
    <xf numFmtId="0" fontId="15" fillId="0" borderId="10" xfId="0" applyFont="1" applyBorder="1" applyAlignment="1">
      <alignment horizontal="center" wrapText="1"/>
    </xf>
    <xf numFmtId="4" fontId="13" fillId="0" borderId="10" xfId="0" applyNumberFormat="1" applyFont="1" applyBorder="1" applyAlignment="1" applyProtection="1">
      <alignment horizontal="center" wrapText="1"/>
      <protection/>
    </xf>
    <xf numFmtId="4" fontId="14" fillId="0" borderId="10" xfId="0" applyNumberFormat="1" applyFont="1" applyBorder="1" applyAlignment="1">
      <alignment horizontal="center" wrapText="1"/>
    </xf>
    <xf numFmtId="175" fontId="4" fillId="0" borderId="0" xfId="0" applyNumberFormat="1" applyFont="1" applyBorder="1" applyAlignment="1">
      <alignment horizontal="center"/>
    </xf>
    <xf numFmtId="0" fontId="14" fillId="0" borderId="0" xfId="0" applyFont="1" applyBorder="1" applyAlignment="1">
      <alignment horizontal="left"/>
    </xf>
    <xf numFmtId="0" fontId="14" fillId="0" borderId="0" xfId="0" applyFont="1" applyBorder="1" applyAlignment="1" applyProtection="1">
      <alignment/>
      <protection locked="0"/>
    </xf>
    <xf numFmtId="0" fontId="14" fillId="0" borderId="0" xfId="0" applyFont="1" applyBorder="1" applyAlignment="1">
      <alignment/>
    </xf>
    <xf numFmtId="175" fontId="4" fillId="0" borderId="0" xfId="0" applyNumberFormat="1" applyFont="1" applyAlignment="1">
      <alignment/>
    </xf>
    <xf numFmtId="4" fontId="14" fillId="0" borderId="0" xfId="0" applyNumberFormat="1" applyFont="1" applyBorder="1" applyAlignment="1" applyProtection="1">
      <alignment horizontal="center"/>
      <protection locked="0"/>
    </xf>
    <xf numFmtId="4" fontId="14" fillId="0" borderId="0" xfId="0" applyNumberFormat="1" applyFont="1" applyBorder="1" applyAlignment="1">
      <alignment horizontal="center"/>
    </xf>
    <xf numFmtId="0" fontId="4" fillId="0" borderId="0" xfId="0" applyFont="1" applyAlignment="1">
      <alignment horizontal="center" vertical="top"/>
    </xf>
    <xf numFmtId="0" fontId="16" fillId="0" borderId="0" xfId="46" applyFont="1" applyAlignment="1">
      <alignment horizontal="left" vertical="top" wrapText="1"/>
      <protection/>
    </xf>
    <xf numFmtId="0" fontId="4" fillId="0" borderId="0" xfId="0" applyFont="1" applyAlignment="1" applyProtection="1">
      <alignment/>
      <protection locked="0"/>
    </xf>
    <xf numFmtId="4" fontId="4" fillId="0" borderId="0" xfId="0" applyNumberFormat="1" applyFont="1" applyAlignment="1" applyProtection="1">
      <alignment/>
      <protection locked="0"/>
    </xf>
    <xf numFmtId="0" fontId="5" fillId="0" borderId="0" xfId="0" applyFont="1" applyAlignment="1">
      <alignment horizontal="left"/>
    </xf>
    <xf numFmtId="0" fontId="4" fillId="0" borderId="0" xfId="0" applyFont="1" applyAlignment="1" applyProtection="1">
      <alignment horizontal="right"/>
      <protection locked="0"/>
    </xf>
    <xf numFmtId="175" fontId="3" fillId="0" borderId="0" xfId="0" applyNumberFormat="1" applyFont="1" applyAlignment="1">
      <alignment/>
    </xf>
    <xf numFmtId="4" fontId="4" fillId="0" borderId="0" xfId="62" applyNumberFormat="1" applyFont="1" applyFill="1" applyBorder="1" applyAlignment="1" applyProtection="1">
      <alignment horizontal="right"/>
      <protection locked="0"/>
    </xf>
    <xf numFmtId="4" fontId="4" fillId="0" borderId="0" xfId="0" applyNumberFormat="1" applyFont="1" applyAlignment="1">
      <alignment horizontal="right"/>
    </xf>
    <xf numFmtId="0" fontId="3" fillId="0" borderId="0" xfId="46" applyFont="1" applyAlignment="1">
      <alignment horizontal="left" vertical="top" wrapText="1"/>
      <protection/>
    </xf>
    <xf numFmtId="0" fontId="17" fillId="0" borderId="0" xfId="0" applyFont="1" applyAlignment="1">
      <alignment horizontal="left"/>
    </xf>
    <xf numFmtId="4" fontId="3" fillId="0" borderId="0" xfId="0" applyNumberFormat="1" applyFont="1" applyAlignment="1">
      <alignment horizontal="right"/>
    </xf>
    <xf numFmtId="175" fontId="6" fillId="0" borderId="0" xfId="0" applyNumberFormat="1" applyFont="1" applyAlignment="1">
      <alignment/>
    </xf>
    <xf numFmtId="0" fontId="16" fillId="0" borderId="0" xfId="0" applyFont="1" applyAlignment="1">
      <alignment horizontal="left" vertical="top" wrapText="1"/>
    </xf>
    <xf numFmtId="175" fontId="4" fillId="0" borderId="0" xfId="0" applyNumberFormat="1" applyFont="1" applyAlignment="1">
      <alignment horizontal="right"/>
    </xf>
    <xf numFmtId="4" fontId="4" fillId="0" borderId="0" xfId="0" applyNumberFormat="1" applyFont="1" applyAlignment="1" applyProtection="1">
      <alignment horizontal="right"/>
      <protection locked="0"/>
    </xf>
    <xf numFmtId="0" fontId="3" fillId="0" borderId="0" xfId="45" applyFont="1" applyAlignment="1" applyProtection="1">
      <alignment horizontal="right"/>
      <protection locked="0"/>
    </xf>
    <xf numFmtId="0" fontId="3" fillId="0" borderId="0" xfId="45" applyFont="1">
      <alignment/>
      <protection/>
    </xf>
    <xf numFmtId="4" fontId="3" fillId="0" borderId="0" xfId="45" applyNumberFormat="1" applyFont="1">
      <alignment/>
      <protection/>
    </xf>
    <xf numFmtId="0" fontId="3" fillId="0" borderId="0" xfId="0" applyFont="1" applyAlignment="1" applyProtection="1">
      <alignment horizontal="right"/>
      <protection locked="0"/>
    </xf>
    <xf numFmtId="0" fontId="20" fillId="0" borderId="0" xfId="0" applyFont="1" applyAlignment="1" applyProtection="1">
      <alignment horizontal="right"/>
      <protection locked="0"/>
    </xf>
    <xf numFmtId="0" fontId="20" fillId="0" borderId="0" xfId="0" applyFont="1" applyAlignment="1">
      <alignment/>
    </xf>
    <xf numFmtId="4" fontId="20" fillId="0" borderId="0" xfId="0" applyNumberFormat="1" applyFont="1" applyAlignment="1">
      <alignment/>
    </xf>
    <xf numFmtId="0" fontId="16" fillId="0" borderId="0" xfId="0" applyFont="1" applyFill="1" applyAlignment="1">
      <alignment horizontal="left" vertical="top" wrapText="1"/>
    </xf>
    <xf numFmtId="0" fontId="3" fillId="0" borderId="0" xfId="0" applyFont="1" applyFill="1" applyAlignment="1">
      <alignment/>
    </xf>
    <xf numFmtId="175" fontId="3" fillId="0" borderId="0" xfId="0" applyNumberFormat="1" applyFont="1" applyFill="1" applyAlignment="1">
      <alignment/>
    </xf>
    <xf numFmtId="4" fontId="3" fillId="0" borderId="0" xfId="0" applyNumberFormat="1" applyFont="1" applyFill="1" applyAlignment="1" applyProtection="1">
      <alignment/>
      <protection locked="0"/>
    </xf>
    <xf numFmtId="4" fontId="3" fillId="0" borderId="0" xfId="0" applyNumberFormat="1" applyFont="1" applyFill="1" applyAlignment="1">
      <alignment/>
    </xf>
    <xf numFmtId="0" fontId="3" fillId="0" borderId="0" xfId="0" applyFont="1" applyFill="1" applyAlignment="1">
      <alignment horizontal="left" vertical="top" wrapText="1"/>
    </xf>
    <xf numFmtId="0" fontId="3" fillId="0" borderId="0" xfId="0" applyFont="1" applyFill="1" applyAlignment="1">
      <alignment horizontal="left"/>
    </xf>
    <xf numFmtId="4" fontId="3" fillId="0" borderId="0" xfId="0" applyNumberFormat="1" applyFont="1" applyFill="1" applyAlignment="1" applyProtection="1">
      <alignment horizontal="right"/>
      <protection locked="0"/>
    </xf>
    <xf numFmtId="4" fontId="3" fillId="0" borderId="0" xfId="0" applyNumberFormat="1" applyFont="1" applyFill="1" applyAlignment="1">
      <alignment horizontal="right"/>
    </xf>
    <xf numFmtId="0" fontId="16" fillId="0" borderId="0" xfId="46" applyFont="1" applyAlignment="1">
      <alignment horizontal="justify" vertical="top" wrapText="1"/>
      <protection/>
    </xf>
    <xf numFmtId="9" fontId="3" fillId="0" borderId="0" xfId="0" applyNumberFormat="1" applyFont="1" applyAlignment="1">
      <alignment/>
    </xf>
    <xf numFmtId="0" fontId="3" fillId="0" borderId="0" xfId="0" applyFont="1" applyAlignment="1">
      <alignment horizontal="center" vertical="top" wrapText="1"/>
    </xf>
    <xf numFmtId="0" fontId="4" fillId="0" borderId="11" xfId="0" applyFont="1" applyBorder="1" applyAlignment="1">
      <alignment horizontal="center"/>
    </xf>
    <xf numFmtId="0" fontId="21" fillId="0" borderId="11" xfId="0" applyFont="1" applyBorder="1" applyAlignment="1">
      <alignment horizontal="left"/>
    </xf>
    <xf numFmtId="0" fontId="4" fillId="0" borderId="11" xfId="0" applyFont="1" applyBorder="1" applyAlignment="1" applyProtection="1">
      <alignment/>
      <protection locked="0"/>
    </xf>
    <xf numFmtId="0" fontId="4" fillId="0" borderId="11" xfId="0" applyFont="1" applyBorder="1" applyAlignment="1">
      <alignment/>
    </xf>
    <xf numFmtId="4" fontId="21" fillId="0" borderId="11" xfId="0" applyNumberFormat="1" applyFont="1" applyBorder="1" applyAlignment="1" applyProtection="1">
      <alignment horizontal="right"/>
      <protection locked="0"/>
    </xf>
    <xf numFmtId="4" fontId="21" fillId="0" borderId="11" xfId="0" applyNumberFormat="1" applyFont="1" applyBorder="1" applyAlignment="1">
      <alignment/>
    </xf>
    <xf numFmtId="0" fontId="26" fillId="0" borderId="0" xfId="0" applyFont="1" applyAlignment="1">
      <alignment vertical="top"/>
    </xf>
    <xf numFmtId="0" fontId="1" fillId="0" borderId="0" xfId="0" applyFont="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horizontal="left" vertical="top"/>
    </xf>
    <xf numFmtId="3" fontId="30" fillId="0" borderId="0" xfId="0" applyNumberFormat="1" applyFont="1" applyFill="1" applyBorder="1" applyAlignment="1">
      <alignment vertical="top"/>
    </xf>
    <xf numFmtId="3" fontId="33" fillId="0" borderId="0" xfId="0" applyNumberFormat="1" applyFont="1" applyFill="1" applyBorder="1" applyAlignment="1">
      <alignment vertical="top"/>
    </xf>
    <xf numFmtId="0" fontId="31" fillId="0" borderId="0" xfId="0" applyFont="1" applyFill="1" applyBorder="1" applyAlignment="1">
      <alignment vertical="top"/>
    </xf>
    <xf numFmtId="0" fontId="27" fillId="0" borderId="0" xfId="0" applyFont="1" applyBorder="1" applyAlignment="1">
      <alignment vertical="top"/>
    </xf>
    <xf numFmtId="49" fontId="27" fillId="0" borderId="0" xfId="0" applyNumberFormat="1" applyFont="1" applyBorder="1" applyAlignment="1">
      <alignment horizontal="left" vertical="top"/>
    </xf>
    <xf numFmtId="0" fontId="27" fillId="0" borderId="0" xfId="0" applyFont="1" applyBorder="1" applyAlignment="1">
      <alignment horizontal="center" vertical="top"/>
    </xf>
    <xf numFmtId="0" fontId="31" fillId="0" borderId="0" xfId="0" applyFont="1" applyBorder="1" applyAlignment="1">
      <alignment vertical="top"/>
    </xf>
    <xf numFmtId="0" fontId="29" fillId="0" borderId="0" xfId="0" applyFont="1" applyBorder="1" applyAlignment="1">
      <alignment vertical="top"/>
    </xf>
    <xf numFmtId="0" fontId="26" fillId="33" borderId="0" xfId="0" applyNumberFormat="1" applyFont="1" applyFill="1" applyBorder="1" applyAlignment="1">
      <alignment vertical="top"/>
    </xf>
    <xf numFmtId="0" fontId="1" fillId="33" borderId="0" xfId="0" applyNumberFormat="1" applyFont="1" applyFill="1" applyBorder="1" applyAlignment="1">
      <alignment vertical="top"/>
    </xf>
    <xf numFmtId="0" fontId="27" fillId="33" borderId="0" xfId="0" applyNumberFormat="1" applyFont="1" applyFill="1" applyBorder="1" applyAlignment="1">
      <alignment vertical="top"/>
    </xf>
    <xf numFmtId="0" fontId="27" fillId="0" borderId="0" xfId="0" applyNumberFormat="1" applyFont="1" applyBorder="1" applyAlignment="1">
      <alignment vertical="top"/>
    </xf>
    <xf numFmtId="0" fontId="25" fillId="34" borderId="0" xfId="0" applyFont="1" applyFill="1" applyBorder="1" applyAlignment="1">
      <alignment vertical="top"/>
    </xf>
    <xf numFmtId="0" fontId="25" fillId="34" borderId="0" xfId="0" applyFont="1" applyFill="1" applyBorder="1" applyAlignment="1">
      <alignment horizontal="center" vertical="top"/>
    </xf>
    <xf numFmtId="0" fontId="25" fillId="34" borderId="0" xfId="0" applyNumberFormat="1" applyFont="1" applyFill="1" applyBorder="1" applyAlignment="1">
      <alignment horizontal="center" vertical="top"/>
    </xf>
    <xf numFmtId="0" fontId="25" fillId="35" borderId="0" xfId="0" applyNumberFormat="1" applyFont="1" applyFill="1" applyBorder="1" applyAlignment="1">
      <alignment vertical="top"/>
    </xf>
    <xf numFmtId="0" fontId="34" fillId="0" borderId="0" xfId="0" applyNumberFormat="1" applyFont="1" applyFill="1" applyAlignment="1">
      <alignment horizontal="left" vertical="top" wrapText="1"/>
    </xf>
    <xf numFmtId="0" fontId="34" fillId="0" borderId="0" xfId="0" applyFont="1" applyBorder="1" applyAlignment="1">
      <alignment vertical="top"/>
    </xf>
    <xf numFmtId="4" fontId="34" fillId="0" borderId="0" xfId="0" applyNumberFormat="1" applyFont="1" applyFill="1" applyBorder="1" applyAlignment="1">
      <alignment vertical="top"/>
    </xf>
    <xf numFmtId="4" fontId="34" fillId="0" borderId="0" xfId="0" applyNumberFormat="1" applyFont="1" applyBorder="1" applyAlignment="1">
      <alignment vertical="top"/>
    </xf>
    <xf numFmtId="0" fontId="31" fillId="0" borderId="0" xfId="0" applyFont="1" applyBorder="1" applyAlignment="1">
      <alignment horizontal="center" vertical="top"/>
    </xf>
    <xf numFmtId="4" fontId="31" fillId="0" borderId="0" xfId="0" applyNumberFormat="1" applyFont="1" applyBorder="1" applyAlignment="1">
      <alignment horizontal="center" vertical="top"/>
    </xf>
    <xf numFmtId="3" fontId="28" fillId="0" borderId="0" xfId="0" applyNumberFormat="1" applyFont="1" applyBorder="1" applyAlignment="1">
      <alignment horizontal="center" vertical="top"/>
    </xf>
    <xf numFmtId="0" fontId="26" fillId="0" borderId="0" xfId="0" applyFont="1" applyBorder="1" applyAlignment="1">
      <alignment horizontal="right" vertical="top"/>
    </xf>
    <xf numFmtId="0" fontId="26" fillId="0" borderId="0" xfId="0" applyFont="1" applyBorder="1" applyAlignment="1">
      <alignment horizontal="left" vertical="top"/>
    </xf>
    <xf numFmtId="0" fontId="26" fillId="0" borderId="0" xfId="0" applyFont="1" applyBorder="1" applyAlignment="1">
      <alignment vertical="top"/>
    </xf>
    <xf numFmtId="0" fontId="26" fillId="0" borderId="0" xfId="0" applyFont="1" applyBorder="1" applyAlignment="1">
      <alignment horizontal="center" vertical="top"/>
    </xf>
    <xf numFmtId="0" fontId="26" fillId="0" borderId="0" xfId="0" applyNumberFormat="1" applyFont="1" applyBorder="1" applyAlignment="1">
      <alignment vertical="top"/>
    </xf>
    <xf numFmtId="49" fontId="1" fillId="0" borderId="0" xfId="0" applyNumberFormat="1" applyFont="1" applyBorder="1" applyAlignment="1">
      <alignment horizontal="left" vertical="top"/>
    </xf>
    <xf numFmtId="0" fontId="1" fillId="0" borderId="0" xfId="0" applyFont="1" applyBorder="1" applyAlignment="1">
      <alignment horizontal="center" vertical="top"/>
    </xf>
    <xf numFmtId="0" fontId="1" fillId="0" borderId="0" xfId="0" applyNumberFormat="1" applyFont="1" applyBorder="1" applyAlignment="1">
      <alignment vertical="top"/>
    </xf>
    <xf numFmtId="3" fontId="1" fillId="0" borderId="0" xfId="0" applyNumberFormat="1" applyFont="1" applyBorder="1" applyAlignment="1">
      <alignment horizontal="center" vertical="top"/>
    </xf>
    <xf numFmtId="0" fontId="1" fillId="0" borderId="0" xfId="0" applyNumberFormat="1" applyFont="1" applyBorder="1" applyAlignment="1">
      <alignment horizontal="center" vertical="top"/>
    </xf>
    <xf numFmtId="0" fontId="34" fillId="0" borderId="0" xfId="0" applyNumberFormat="1" applyFont="1" applyFill="1" applyBorder="1" applyAlignment="1">
      <alignment horizontal="left" vertical="top" wrapText="1"/>
    </xf>
    <xf numFmtId="0" fontId="34" fillId="0" borderId="0" xfId="0" applyFont="1" applyFill="1" applyBorder="1" applyAlignment="1">
      <alignment horizontal="right" vertical="top"/>
    </xf>
    <xf numFmtId="0" fontId="27" fillId="0" borderId="0" xfId="0" applyNumberFormat="1" applyFont="1" applyBorder="1" applyAlignment="1">
      <alignment vertical="top" wrapText="1"/>
    </xf>
    <xf numFmtId="0" fontId="34" fillId="0" borderId="12" xfId="0" applyFont="1" applyBorder="1" applyAlignment="1">
      <alignment vertical="top"/>
    </xf>
    <xf numFmtId="0" fontId="34" fillId="0" borderId="12" xfId="0" applyNumberFormat="1" applyFont="1" applyFill="1" applyBorder="1" applyAlignment="1">
      <alignment horizontal="left" vertical="top" wrapText="1"/>
    </xf>
    <xf numFmtId="0" fontId="34" fillId="0" borderId="12" xfId="0" applyFont="1" applyFill="1" applyBorder="1" applyAlignment="1">
      <alignment horizontal="right" vertical="top"/>
    </xf>
    <xf numFmtId="0" fontId="25" fillId="0" borderId="0" xfId="0" applyFont="1" applyFill="1" applyBorder="1" applyAlignment="1">
      <alignment vertical="top"/>
    </xf>
    <xf numFmtId="0" fontId="25" fillId="0" borderId="0" xfId="0" applyNumberFormat="1" applyFont="1" applyFill="1" applyBorder="1" applyAlignment="1">
      <alignment horizontal="center" vertical="top"/>
    </xf>
    <xf numFmtId="0" fontId="1" fillId="0" borderId="0" xfId="0" applyFont="1" applyFill="1" applyBorder="1" applyAlignment="1">
      <alignment vertical="top"/>
    </xf>
    <xf numFmtId="0" fontId="26" fillId="0" borderId="0" xfId="0" applyFont="1" applyFill="1" applyBorder="1" applyAlignment="1">
      <alignment vertical="top"/>
    </xf>
    <xf numFmtId="0" fontId="1" fillId="0" borderId="0" xfId="0" applyFont="1" applyFill="1" applyBorder="1" applyAlignment="1">
      <alignment horizontal="left" vertical="top"/>
    </xf>
    <xf numFmtId="0" fontId="34" fillId="0" borderId="0" xfId="0" applyFont="1" applyFill="1" applyBorder="1" applyAlignment="1">
      <alignment vertical="top"/>
    </xf>
    <xf numFmtId="1" fontId="28" fillId="0" borderId="0" xfId="0" applyNumberFormat="1" applyFont="1" applyBorder="1" applyAlignment="1">
      <alignment horizontal="center" vertical="top"/>
    </xf>
    <xf numFmtId="4" fontId="34" fillId="0" borderId="0" xfId="0" applyNumberFormat="1" applyFont="1" applyBorder="1" applyAlignment="1">
      <alignment horizontal="center" vertical="top"/>
    </xf>
    <xf numFmtId="4" fontId="34" fillId="0" borderId="12" xfId="0" applyNumberFormat="1" applyFont="1" applyBorder="1" applyAlignment="1">
      <alignment horizontal="center" vertical="top"/>
    </xf>
    <xf numFmtId="49" fontId="34" fillId="0" borderId="12" xfId="0" applyNumberFormat="1" applyFont="1" applyBorder="1" applyAlignment="1">
      <alignment vertical="top"/>
    </xf>
    <xf numFmtId="49" fontId="34" fillId="0" borderId="0" xfId="0" applyNumberFormat="1" applyFont="1" applyAlignment="1">
      <alignment vertical="top"/>
    </xf>
    <xf numFmtId="49" fontId="25" fillId="34" borderId="0" xfId="0" applyNumberFormat="1" applyFont="1" applyFill="1" applyBorder="1" applyAlignment="1">
      <alignment horizontal="left" vertical="top" wrapText="1"/>
    </xf>
    <xf numFmtId="49" fontId="1" fillId="0" borderId="0" xfId="0" applyNumberFormat="1" applyFont="1" applyBorder="1" applyAlignment="1">
      <alignment horizontal="left" vertical="top" wrapText="1"/>
    </xf>
    <xf numFmtId="49" fontId="27" fillId="0" borderId="0" xfId="0" applyNumberFormat="1" applyFont="1" applyBorder="1" applyAlignment="1">
      <alignment horizontal="left" vertical="top" wrapText="1"/>
    </xf>
    <xf numFmtId="0" fontId="27" fillId="0" borderId="0" xfId="0" applyFont="1" applyBorder="1" applyAlignment="1">
      <alignment horizontal="center" vertical="top" wrapText="1"/>
    </xf>
    <xf numFmtId="0" fontId="27" fillId="0" borderId="0" xfId="0" applyFont="1" applyAlignment="1">
      <alignment horizontal="left" vertical="top" wrapText="1"/>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0" fontId="1" fillId="0" borderId="0" xfId="0" applyFont="1" applyAlignment="1">
      <alignment horizontal="left"/>
    </xf>
    <xf numFmtId="0" fontId="35" fillId="0" borderId="0" xfId="0" applyFont="1" applyAlignment="1">
      <alignment/>
    </xf>
    <xf numFmtId="0" fontId="1" fillId="0" borderId="13" xfId="0" applyFont="1" applyBorder="1" applyAlignment="1">
      <alignment horizontal="center"/>
    </xf>
    <xf numFmtId="0" fontId="1"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left"/>
    </xf>
    <xf numFmtId="49" fontId="35" fillId="0" borderId="0" xfId="0" applyNumberFormat="1" applyFont="1" applyAlignment="1">
      <alignment horizontal="left" vertical="top" wrapText="1"/>
    </xf>
    <xf numFmtId="9" fontId="37" fillId="0" borderId="0" xfId="48" applyFont="1" applyFill="1" applyBorder="1" applyAlignment="1">
      <alignment horizontal="right" vertical="top"/>
    </xf>
    <xf numFmtId="1" fontId="26" fillId="33" borderId="0" xfId="0" applyNumberFormat="1" applyFont="1" applyFill="1" applyBorder="1" applyAlignment="1">
      <alignment horizontal="center" vertical="top"/>
    </xf>
    <xf numFmtId="0" fontId="32" fillId="0" borderId="14" xfId="0" applyFont="1" applyFill="1" applyBorder="1" applyAlignment="1">
      <alignment horizontal="right" vertical="top"/>
    </xf>
    <xf numFmtId="0" fontId="32" fillId="0" borderId="14" xfId="0" applyFont="1" applyBorder="1" applyAlignment="1">
      <alignment vertical="top"/>
    </xf>
    <xf numFmtId="4" fontId="32" fillId="0" borderId="14" xfId="0" applyNumberFormat="1" applyFont="1" applyBorder="1" applyAlignment="1">
      <alignment horizontal="center" vertical="top"/>
    </xf>
    <xf numFmtId="0" fontId="32" fillId="0" borderId="0" xfId="0" applyFont="1" applyFill="1" applyBorder="1" applyAlignment="1">
      <alignment vertical="top"/>
    </xf>
    <xf numFmtId="49" fontId="32" fillId="0" borderId="0" xfId="0" applyNumberFormat="1" applyFont="1" applyBorder="1" applyAlignment="1">
      <alignment vertical="top"/>
    </xf>
    <xf numFmtId="0" fontId="32" fillId="0" borderId="0" xfId="0" applyNumberFormat="1" applyFont="1" applyFill="1" applyBorder="1" applyAlignment="1">
      <alignment horizontal="left" vertical="top" wrapText="1"/>
    </xf>
    <xf numFmtId="0" fontId="32" fillId="0" borderId="0" xfId="0" applyFont="1" applyBorder="1" applyAlignment="1">
      <alignment vertical="top"/>
    </xf>
    <xf numFmtId="0" fontId="32" fillId="0" borderId="0" xfId="0" applyFont="1" applyFill="1" applyBorder="1" applyAlignment="1">
      <alignment horizontal="right" vertical="top"/>
    </xf>
    <xf numFmtId="4" fontId="32" fillId="0" borderId="0" xfId="0" applyNumberFormat="1" applyFont="1" applyBorder="1" applyAlignment="1">
      <alignment horizontal="center" vertical="top"/>
    </xf>
    <xf numFmtId="0" fontId="32" fillId="0" borderId="0" xfId="0" applyFont="1" applyFill="1" applyBorder="1" applyAlignment="1">
      <alignment vertical="top"/>
    </xf>
    <xf numFmtId="49" fontId="32" fillId="0" borderId="12" xfId="0" applyNumberFormat="1" applyFont="1" applyBorder="1" applyAlignment="1">
      <alignment vertical="top"/>
    </xf>
    <xf numFmtId="0" fontId="32" fillId="0" borderId="12" xfId="0" applyNumberFormat="1" applyFont="1" applyFill="1" applyBorder="1" applyAlignment="1">
      <alignment horizontal="left" vertical="top" wrapText="1"/>
    </xf>
    <xf numFmtId="0" fontId="32" fillId="0" borderId="12" xfId="0" applyFont="1" applyBorder="1" applyAlignment="1">
      <alignment vertical="top"/>
    </xf>
    <xf numFmtId="0" fontId="32" fillId="0" borderId="12" xfId="0" applyFont="1" applyFill="1" applyBorder="1" applyAlignment="1">
      <alignment horizontal="right" vertical="top"/>
    </xf>
    <xf numFmtId="4" fontId="32" fillId="0" borderId="12" xfId="0" applyNumberFormat="1" applyFont="1" applyBorder="1" applyAlignment="1">
      <alignment horizontal="center" vertical="top"/>
    </xf>
    <xf numFmtId="3" fontId="38" fillId="0" borderId="0" xfId="0" applyNumberFormat="1" applyFont="1" applyFill="1" applyBorder="1" applyAlignment="1">
      <alignment vertical="top"/>
    </xf>
    <xf numFmtId="49" fontId="32" fillId="0" borderId="0" xfId="0" applyNumberFormat="1" applyFont="1" applyAlignment="1">
      <alignment vertical="top"/>
    </xf>
    <xf numFmtId="0" fontId="34" fillId="0" borderId="0" xfId="0" applyNumberFormat="1" applyFont="1" applyBorder="1" applyAlignment="1">
      <alignment vertical="top"/>
    </xf>
    <xf numFmtId="0" fontId="27" fillId="0" borderId="0" xfId="0" applyFont="1" applyBorder="1" applyAlignment="1">
      <alignment horizontal="left" vertical="top"/>
    </xf>
    <xf numFmtId="49" fontId="32" fillId="0" borderId="14" xfId="0" applyNumberFormat="1" applyFont="1" applyBorder="1" applyAlignment="1">
      <alignment horizontal="left" vertical="top"/>
    </xf>
    <xf numFmtId="0" fontId="1" fillId="0" borderId="0" xfId="0" applyFont="1" applyBorder="1" applyAlignment="1">
      <alignment horizontal="right" vertical="top"/>
    </xf>
    <xf numFmtId="0" fontId="27" fillId="0" borderId="0" xfId="0" applyFont="1" applyBorder="1" applyAlignment="1">
      <alignment horizontal="right" vertical="top"/>
    </xf>
    <xf numFmtId="49" fontId="32" fillId="0" borderId="14" xfId="0" applyNumberFormat="1" applyFont="1" applyBorder="1" applyAlignment="1">
      <alignment horizontal="right" vertical="top"/>
    </xf>
    <xf numFmtId="49" fontId="27" fillId="0" borderId="0" xfId="0" applyNumberFormat="1" applyFont="1" applyBorder="1" applyAlignment="1">
      <alignment horizontal="right" vertical="top"/>
    </xf>
    <xf numFmtId="49" fontId="25" fillId="36" borderId="0" xfId="0" applyNumberFormat="1" applyFont="1" applyFill="1" applyBorder="1" applyAlignment="1">
      <alignment horizontal="left" vertical="top"/>
    </xf>
    <xf numFmtId="49" fontId="35" fillId="36" borderId="0" xfId="0" applyNumberFormat="1" applyFont="1" applyFill="1" applyBorder="1" applyAlignment="1">
      <alignment horizontal="left" vertical="top" wrapText="1"/>
    </xf>
    <xf numFmtId="0" fontId="25" fillId="37" borderId="0" xfId="0" applyFont="1" applyFill="1" applyBorder="1" applyAlignment="1">
      <alignment vertical="top"/>
    </xf>
    <xf numFmtId="49" fontId="27" fillId="0" borderId="0" xfId="0" applyNumberFormat="1" applyFont="1" applyBorder="1" applyAlignment="1">
      <alignment vertical="top" wrapText="1"/>
    </xf>
    <xf numFmtId="0" fontId="39" fillId="0" borderId="0" xfId="0" applyFont="1" applyFill="1" applyBorder="1" applyAlignment="1">
      <alignment vertical="top"/>
    </xf>
    <xf numFmtId="0" fontId="26" fillId="0" borderId="0" xfId="0" applyFont="1" applyBorder="1" applyAlignment="1">
      <alignment horizontal="left" vertical="top"/>
    </xf>
    <xf numFmtId="0" fontId="26" fillId="0" borderId="0" xfId="0" applyFont="1" applyBorder="1" applyAlignment="1">
      <alignment horizontal="right" vertical="top"/>
    </xf>
    <xf numFmtId="0" fontId="26" fillId="0" borderId="0" xfId="0" applyFont="1" applyBorder="1" applyAlignment="1">
      <alignment vertical="top"/>
    </xf>
    <xf numFmtId="0" fontId="26" fillId="0" borderId="0" xfId="0" applyFont="1" applyBorder="1" applyAlignment="1">
      <alignment horizontal="center" vertical="top"/>
    </xf>
    <xf numFmtId="0" fontId="26" fillId="0" borderId="0" xfId="0" applyNumberFormat="1" applyFont="1" applyBorder="1" applyAlignment="1">
      <alignment vertical="top"/>
    </xf>
    <xf numFmtId="0" fontId="26" fillId="33" borderId="0" xfId="0" applyNumberFormat="1" applyFont="1" applyFill="1" applyBorder="1" applyAlignment="1">
      <alignment vertical="top"/>
    </xf>
    <xf numFmtId="1" fontId="26" fillId="33" borderId="0" xfId="0" applyNumberFormat="1" applyFont="1" applyFill="1" applyBorder="1" applyAlignment="1">
      <alignment horizontal="center" vertical="top"/>
    </xf>
    <xf numFmtId="0" fontId="26" fillId="0" borderId="0" xfId="0" applyFont="1" applyFill="1" applyBorder="1" applyAlignment="1">
      <alignment vertical="top"/>
    </xf>
    <xf numFmtId="0" fontId="29" fillId="0" borderId="0" xfId="0" applyFont="1" applyBorder="1" applyAlignment="1">
      <alignment vertical="top"/>
    </xf>
    <xf numFmtId="0" fontId="26" fillId="0" borderId="0" xfId="0" applyFont="1" applyAlignment="1">
      <alignment vertical="top"/>
    </xf>
    <xf numFmtId="49" fontId="35" fillId="0" borderId="14" xfId="0" applyNumberFormat="1" applyFont="1" applyBorder="1" applyAlignment="1">
      <alignment horizontal="right" vertical="top"/>
    </xf>
    <xf numFmtId="49" fontId="35" fillId="0" borderId="14" xfId="0" applyNumberFormat="1" applyFont="1" applyBorder="1" applyAlignment="1">
      <alignment vertical="top"/>
    </xf>
    <xf numFmtId="0" fontId="35" fillId="0" borderId="14" xfId="0" applyFont="1" applyBorder="1" applyAlignment="1">
      <alignment vertical="top" wrapText="1"/>
    </xf>
    <xf numFmtId="0" fontId="1" fillId="0" borderId="14" xfId="0" applyFont="1" applyBorder="1" applyAlignment="1">
      <alignment vertical="top"/>
    </xf>
    <xf numFmtId="3" fontId="1" fillId="0" borderId="14" xfId="0" applyNumberFormat="1" applyFont="1" applyBorder="1" applyAlignment="1">
      <alignment horizontal="center" vertical="top"/>
    </xf>
    <xf numFmtId="0" fontId="1" fillId="0" borderId="14" xfId="0" applyNumberFormat="1" applyFont="1" applyBorder="1" applyAlignment="1">
      <alignment vertical="top"/>
    </xf>
    <xf numFmtId="0" fontId="1" fillId="0" borderId="14" xfId="0" applyNumberFormat="1" applyFont="1" applyBorder="1" applyAlignment="1">
      <alignment horizontal="center" vertical="top"/>
    </xf>
    <xf numFmtId="0" fontId="1" fillId="0" borderId="0" xfId="0" applyFont="1" applyFill="1" applyBorder="1" applyAlignment="1">
      <alignment vertical="top"/>
    </xf>
    <xf numFmtId="0" fontId="39" fillId="0" borderId="14" xfId="0" applyFont="1" applyBorder="1" applyAlignment="1">
      <alignment horizontal="left" vertical="top"/>
    </xf>
    <xf numFmtId="0" fontId="39" fillId="0" borderId="14" xfId="0" applyFont="1" applyBorder="1" applyAlignment="1">
      <alignment vertical="top" wrapText="1"/>
    </xf>
    <xf numFmtId="0" fontId="39" fillId="0" borderId="14" xfId="0" applyFont="1" applyBorder="1" applyAlignment="1">
      <alignment vertical="top"/>
    </xf>
    <xf numFmtId="0" fontId="39" fillId="0" borderId="14" xfId="0" applyFont="1" applyBorder="1" applyAlignment="1">
      <alignment horizontal="center" vertical="top"/>
    </xf>
    <xf numFmtId="0" fontId="39" fillId="0" borderId="14" xfId="0" applyNumberFormat="1" applyFont="1" applyBorder="1" applyAlignment="1">
      <alignment vertical="top"/>
    </xf>
    <xf numFmtId="0" fontId="24" fillId="0" borderId="0" xfId="0" applyFont="1" applyAlignment="1">
      <alignment vertical="top"/>
    </xf>
    <xf numFmtId="49" fontId="24" fillId="0" borderId="0" xfId="0" applyNumberFormat="1" applyFont="1" applyAlignment="1">
      <alignment horizontal="left" vertical="top" wrapText="1"/>
    </xf>
    <xf numFmtId="0" fontId="24" fillId="0" borderId="0" xfId="0" applyFont="1" applyAlignment="1">
      <alignment horizontal="center" vertical="top"/>
    </xf>
    <xf numFmtId="0" fontId="24" fillId="0" borderId="0" xfId="0" applyNumberFormat="1" applyFont="1" applyAlignment="1">
      <alignment vertical="top"/>
    </xf>
    <xf numFmtId="0" fontId="24" fillId="33" borderId="0" xfId="0" applyNumberFormat="1" applyFont="1" applyFill="1" applyBorder="1" applyAlignment="1">
      <alignment vertical="top"/>
    </xf>
    <xf numFmtId="0" fontId="31" fillId="0" borderId="0" xfId="0" applyFont="1" applyFill="1" applyBorder="1" applyAlignment="1">
      <alignment horizontal="left" vertical="top"/>
    </xf>
    <xf numFmtId="0" fontId="24" fillId="0" borderId="0" xfId="0" applyFont="1" applyFill="1" applyBorder="1" applyAlignment="1">
      <alignment vertical="top"/>
    </xf>
    <xf numFmtId="0" fontId="31" fillId="0" borderId="0" xfId="0" applyNumberFormat="1" applyFont="1" applyBorder="1" applyAlignment="1">
      <alignment vertical="top"/>
    </xf>
    <xf numFmtId="0" fontId="31" fillId="0" borderId="0" xfId="0" applyNumberFormat="1" applyFont="1" applyBorder="1" applyAlignment="1">
      <alignment vertical="top" wrapText="1"/>
    </xf>
    <xf numFmtId="49" fontId="32" fillId="34" borderId="0" xfId="0" applyNumberFormat="1" applyFont="1" applyFill="1" applyBorder="1" applyAlignment="1">
      <alignment horizontal="left" vertical="top"/>
    </xf>
    <xf numFmtId="49" fontId="32" fillId="34" borderId="0" xfId="0" applyNumberFormat="1" applyFont="1" applyFill="1" applyBorder="1" applyAlignment="1">
      <alignment horizontal="left" vertical="top" wrapText="1"/>
    </xf>
    <xf numFmtId="0" fontId="32" fillId="34" borderId="0" xfId="0" applyFont="1" applyFill="1" applyBorder="1" applyAlignment="1">
      <alignment vertical="top"/>
    </xf>
    <xf numFmtId="0" fontId="32" fillId="34" borderId="0" xfId="0" applyFont="1" applyFill="1" applyBorder="1" applyAlignment="1">
      <alignment horizontal="center" vertical="top"/>
    </xf>
    <xf numFmtId="0" fontId="32" fillId="34" borderId="0" xfId="0" applyNumberFormat="1" applyFont="1" applyFill="1" applyBorder="1" applyAlignment="1">
      <alignment horizontal="center" vertical="top"/>
    </xf>
    <xf numFmtId="0" fontId="32" fillId="0" borderId="0" xfId="0" applyNumberFormat="1" applyFont="1" applyFill="1" applyBorder="1" applyAlignment="1">
      <alignment horizontal="center" vertical="top"/>
    </xf>
    <xf numFmtId="49" fontId="32" fillId="0" borderId="0" xfId="0" applyNumberFormat="1" applyFont="1" applyFill="1" applyBorder="1" applyAlignment="1">
      <alignment horizontal="left" vertical="top"/>
    </xf>
    <xf numFmtId="49" fontId="32" fillId="0" borderId="0" xfId="0" applyNumberFormat="1" applyFont="1" applyFill="1" applyBorder="1" applyAlignment="1">
      <alignment horizontal="left" vertical="top" wrapText="1"/>
    </xf>
    <xf numFmtId="0" fontId="32" fillId="0" borderId="0" xfId="0" applyFont="1" applyFill="1" applyBorder="1" applyAlignment="1">
      <alignment horizontal="center" vertical="top"/>
    </xf>
    <xf numFmtId="0" fontId="32" fillId="0" borderId="0" xfId="0" applyNumberFormat="1" applyFont="1" applyFill="1" applyBorder="1" applyAlignment="1">
      <alignment vertical="top"/>
    </xf>
    <xf numFmtId="49" fontId="24" fillId="0" borderId="0" xfId="0" applyNumberFormat="1" applyFont="1" applyBorder="1" applyAlignment="1">
      <alignment vertical="top"/>
    </xf>
    <xf numFmtId="49" fontId="24" fillId="0" borderId="0" xfId="0" applyNumberFormat="1" applyFont="1" applyBorder="1" applyAlignment="1">
      <alignment horizontal="left" vertical="top" wrapText="1"/>
    </xf>
    <xf numFmtId="0" fontId="24" fillId="0" borderId="0" xfId="0" applyFont="1" applyBorder="1" applyAlignment="1">
      <alignment vertical="top"/>
    </xf>
    <xf numFmtId="3" fontId="24" fillId="0" borderId="0" xfId="0" applyNumberFormat="1" applyFont="1" applyBorder="1" applyAlignment="1">
      <alignment horizontal="center" vertical="top"/>
    </xf>
    <xf numFmtId="0" fontId="24" fillId="0" borderId="0" xfId="0" applyNumberFormat="1" applyFont="1" applyBorder="1" applyAlignment="1">
      <alignment vertical="top"/>
    </xf>
    <xf numFmtId="0" fontId="24" fillId="0" borderId="0" xfId="0" applyNumberFormat="1" applyFont="1" applyBorder="1" applyAlignment="1">
      <alignment horizontal="right" vertical="top"/>
    </xf>
    <xf numFmtId="49" fontId="40" fillId="0" borderId="0" xfId="0" applyNumberFormat="1" applyFont="1" applyFill="1" applyAlignment="1">
      <alignment vertical="top"/>
    </xf>
    <xf numFmtId="49" fontId="40" fillId="0" borderId="0" xfId="0" applyNumberFormat="1" applyFont="1" applyFill="1" applyAlignment="1">
      <alignment vertical="top" wrapText="1"/>
    </xf>
    <xf numFmtId="0" fontId="40" fillId="0" borderId="0" xfId="0" applyFont="1" applyFill="1" applyAlignment="1">
      <alignment vertical="top"/>
    </xf>
    <xf numFmtId="4" fontId="40" fillId="0" borderId="0" xfId="0" applyNumberFormat="1" applyFont="1" applyFill="1" applyAlignment="1">
      <alignment vertical="top"/>
    </xf>
    <xf numFmtId="4" fontId="40" fillId="0" borderId="0" xfId="0" applyNumberFormat="1" applyFont="1" applyFill="1" applyAlignment="1">
      <alignment horizontal="right" vertical="top"/>
    </xf>
    <xf numFmtId="0" fontId="24" fillId="0" borderId="0" xfId="0" applyFont="1" applyBorder="1" applyAlignment="1">
      <alignment horizontal="center" vertical="top"/>
    </xf>
    <xf numFmtId="0" fontId="39" fillId="0" borderId="14" xfId="0" applyFont="1" applyBorder="1" applyAlignment="1">
      <alignment horizontal="left" vertical="top"/>
    </xf>
    <xf numFmtId="49" fontId="41" fillId="0" borderId="0" xfId="0" applyNumberFormat="1" applyFont="1" applyFill="1" applyAlignment="1">
      <alignment vertical="top"/>
    </xf>
    <xf numFmtId="49" fontId="41" fillId="0" borderId="0" xfId="0" applyNumberFormat="1" applyFont="1" applyFill="1" applyAlignment="1">
      <alignment vertical="top" wrapText="1"/>
    </xf>
    <xf numFmtId="0" fontId="41" fillId="0" borderId="0" xfId="0" applyFont="1" applyFill="1" applyAlignment="1">
      <alignment vertical="top"/>
    </xf>
    <xf numFmtId="4" fontId="41" fillId="0" borderId="0" xfId="0" applyNumberFormat="1" applyFont="1" applyFill="1" applyAlignment="1">
      <alignment vertical="top"/>
    </xf>
    <xf numFmtId="4" fontId="41" fillId="0" borderId="0" xfId="0" applyNumberFormat="1" applyFont="1" applyFill="1" applyAlignment="1">
      <alignment horizontal="right" vertical="top"/>
    </xf>
    <xf numFmtId="4" fontId="31" fillId="0" borderId="0" xfId="0" applyNumberFormat="1" applyFont="1" applyFill="1" applyBorder="1" applyAlignment="1">
      <alignment vertical="top"/>
    </xf>
    <xf numFmtId="49" fontId="31" fillId="0" borderId="0" xfId="0" applyNumberFormat="1" applyFont="1" applyBorder="1" applyAlignment="1">
      <alignment horizontal="left" vertical="top" wrapText="1"/>
    </xf>
    <xf numFmtId="0" fontId="31" fillId="33" borderId="0" xfId="0" applyNumberFormat="1" applyFont="1" applyFill="1" applyBorder="1" applyAlignment="1">
      <alignment vertical="top"/>
    </xf>
    <xf numFmtId="49" fontId="31" fillId="0" borderId="0" xfId="0" applyNumberFormat="1" applyFont="1" applyBorder="1" applyAlignment="1">
      <alignment horizontal="left" vertical="top"/>
    </xf>
    <xf numFmtId="0" fontId="26" fillId="0" borderId="15" xfId="0" applyFont="1" applyFill="1" applyBorder="1" applyAlignment="1">
      <alignment horizontal="left" vertical="top"/>
    </xf>
    <xf numFmtId="0" fontId="35" fillId="0" borderId="16" xfId="0" applyFont="1" applyBorder="1" applyAlignment="1">
      <alignment horizontal="left"/>
    </xf>
    <xf numFmtId="0" fontId="1" fillId="0" borderId="16" xfId="0" applyFont="1" applyBorder="1" applyAlignment="1">
      <alignment horizontal="left"/>
    </xf>
    <xf numFmtId="0" fontId="36" fillId="0" borderId="17" xfId="0" applyFont="1" applyBorder="1" applyAlignment="1">
      <alignment horizontal="left"/>
    </xf>
    <xf numFmtId="49" fontId="1" fillId="0" borderId="0" xfId="0" applyNumberFormat="1" applyFont="1" applyBorder="1" applyAlignment="1">
      <alignment horizontal="left" vertical="top"/>
    </xf>
    <xf numFmtId="0" fontId="1" fillId="0" borderId="0" xfId="0" applyFont="1" applyBorder="1" applyAlignment="1">
      <alignment vertical="top"/>
    </xf>
    <xf numFmtId="0" fontId="35" fillId="0" borderId="0" xfId="0" applyFont="1" applyBorder="1" applyAlignment="1">
      <alignment vertical="top"/>
    </xf>
    <xf numFmtId="0" fontId="35" fillId="0" borderId="0" xfId="0" applyFont="1" applyFill="1" applyBorder="1" applyAlignment="1">
      <alignment vertical="top"/>
    </xf>
    <xf numFmtId="0" fontId="27" fillId="0" borderId="0" xfId="0" applyFont="1" applyBorder="1" applyAlignment="1">
      <alignment vertical="top"/>
    </xf>
    <xf numFmtId="0" fontId="27" fillId="0" borderId="0" xfId="0" applyFont="1" applyBorder="1" applyAlignment="1">
      <alignment horizontal="center" vertical="top"/>
    </xf>
    <xf numFmtId="0" fontId="27" fillId="0" borderId="0" xfId="0" applyFont="1" applyFill="1" applyBorder="1" applyAlignment="1">
      <alignment vertical="top"/>
    </xf>
    <xf numFmtId="0" fontId="29" fillId="0" borderId="0" xfId="0" applyFont="1" applyFill="1" applyBorder="1" applyAlignment="1">
      <alignment vertical="top"/>
    </xf>
    <xf numFmtId="0" fontId="29" fillId="0" borderId="0" xfId="0" applyNumberFormat="1" applyFont="1" applyBorder="1" applyAlignment="1">
      <alignment horizontal="center" vertical="top"/>
    </xf>
    <xf numFmtId="49" fontId="27" fillId="0" borderId="0" xfId="0" applyNumberFormat="1" applyFont="1" applyBorder="1" applyAlignment="1">
      <alignment horizontal="left" vertical="top"/>
    </xf>
    <xf numFmtId="0" fontId="0" fillId="0" borderId="0" xfId="0" applyNumberFormat="1" applyAlignment="1">
      <alignment/>
    </xf>
    <xf numFmtId="0" fontId="0" fillId="0" borderId="0" xfId="0" applyNumberFormat="1" applyFill="1" applyAlignment="1">
      <alignment/>
    </xf>
    <xf numFmtId="0" fontId="42" fillId="0" borderId="0" xfId="0" applyNumberFormat="1" applyFont="1" applyAlignment="1">
      <alignment horizontal="left"/>
    </xf>
    <xf numFmtId="0" fontId="25" fillId="0" borderId="0" xfId="0" applyNumberFormat="1" applyFont="1" applyAlignment="1">
      <alignment horizontal="center"/>
    </xf>
    <xf numFmtId="0" fontId="42" fillId="0" borderId="0" xfId="0" applyNumberFormat="1" applyFont="1" applyFill="1" applyAlignment="1">
      <alignment horizontal="left"/>
    </xf>
    <xf numFmtId="1" fontId="0" fillId="0" borderId="0" xfId="0" applyNumberFormat="1" applyAlignment="1">
      <alignment/>
    </xf>
    <xf numFmtId="0" fontId="92" fillId="0" borderId="18" xfId="0" applyFont="1" applyFill="1" applyBorder="1" applyAlignment="1">
      <alignment vertical="top"/>
    </xf>
    <xf numFmtId="0" fontId="39" fillId="0" borderId="0" xfId="0" applyFont="1" applyBorder="1" applyAlignment="1">
      <alignment horizontal="left" vertical="top"/>
    </xf>
    <xf numFmtId="0" fontId="92" fillId="0" borderId="19" xfId="0" applyFont="1" applyBorder="1" applyAlignment="1">
      <alignment horizontal="left" vertical="top"/>
    </xf>
    <xf numFmtId="0" fontId="92" fillId="0" borderId="20" xfId="0" applyFont="1" applyBorder="1" applyAlignment="1">
      <alignment horizontal="center"/>
    </xf>
    <xf numFmtId="0" fontId="93" fillId="0" borderId="20" xfId="0" applyFont="1" applyBorder="1" applyAlignment="1">
      <alignment/>
    </xf>
    <xf numFmtId="49" fontId="92" fillId="0" borderId="20" xfId="0" applyNumberFormat="1" applyFont="1" applyBorder="1" applyAlignment="1">
      <alignment horizontal="center"/>
    </xf>
    <xf numFmtId="0" fontId="93" fillId="0" borderId="20" xfId="0" applyFont="1" applyBorder="1" applyAlignment="1">
      <alignment horizontal="center"/>
    </xf>
    <xf numFmtId="0" fontId="92" fillId="0" borderId="21" xfId="0" applyFont="1" applyBorder="1" applyAlignment="1">
      <alignment horizontal="left" vertical="top"/>
    </xf>
    <xf numFmtId="0" fontId="44" fillId="0" borderId="18" xfId="0" applyNumberFormat="1" applyFont="1" applyBorder="1" applyAlignment="1">
      <alignment/>
    </xf>
    <xf numFmtId="0" fontId="92" fillId="0" borderId="22" xfId="0" applyFont="1" applyBorder="1" applyAlignment="1">
      <alignment horizontal="left" vertical="top"/>
    </xf>
    <xf numFmtId="0" fontId="44" fillId="0" borderId="23" xfId="0" applyNumberFormat="1" applyFont="1" applyBorder="1" applyAlignment="1">
      <alignment/>
    </xf>
    <xf numFmtId="1" fontId="0" fillId="0" borderId="23" xfId="0" applyNumberFormat="1" applyFont="1" applyBorder="1" applyAlignment="1">
      <alignment/>
    </xf>
    <xf numFmtId="0" fontId="1" fillId="0" borderId="23" xfId="42" applyNumberFormat="1" applyFont="1" applyBorder="1">
      <alignment/>
      <protection/>
    </xf>
    <xf numFmtId="0" fontId="0" fillId="0" borderId="23" xfId="0" applyNumberFormat="1" applyFont="1" applyBorder="1" applyAlignment="1">
      <alignment/>
    </xf>
    <xf numFmtId="1" fontId="39" fillId="0" borderId="23" xfId="0" applyNumberFormat="1" applyFont="1" applyBorder="1" applyAlignment="1">
      <alignment horizontal="left"/>
    </xf>
    <xf numFmtId="0" fontId="43" fillId="0" borderId="23" xfId="0" applyFont="1" applyBorder="1" applyAlignment="1">
      <alignment horizontal="left" vertical="top"/>
    </xf>
    <xf numFmtId="0" fontId="92" fillId="0" borderId="13" xfId="0" applyFont="1" applyBorder="1" applyAlignment="1">
      <alignment horizontal="left" vertical="top"/>
    </xf>
    <xf numFmtId="0" fontId="36" fillId="0" borderId="24" xfId="0" applyFont="1" applyBorder="1" applyAlignment="1">
      <alignment/>
    </xf>
    <xf numFmtId="0" fontId="32" fillId="0" borderId="0" xfId="0" applyFont="1" applyFill="1" applyBorder="1" applyAlignment="1">
      <alignment horizontal="right" vertical="top"/>
    </xf>
    <xf numFmtId="0" fontId="35" fillId="0" borderId="0" xfId="0" applyFont="1" applyAlignment="1">
      <alignment horizontal="left" vertical="top" wrapText="1"/>
    </xf>
    <xf numFmtId="0" fontId="1" fillId="0" borderId="0" xfId="0" applyFont="1" applyAlignment="1">
      <alignment horizontal="left" vertical="top"/>
    </xf>
    <xf numFmtId="0" fontId="27" fillId="0" borderId="0" xfId="0" applyNumberFormat="1" applyFont="1" applyBorder="1" applyAlignment="1">
      <alignment horizontal="left" vertical="top"/>
    </xf>
    <xf numFmtId="0" fontId="35" fillId="0" borderId="0" xfId="0" applyNumberFormat="1" applyFont="1" applyBorder="1" applyAlignment="1">
      <alignment horizontal="left" vertical="top" wrapText="1"/>
    </xf>
    <xf numFmtId="0" fontId="32" fillId="0" borderId="0" xfId="0" applyFont="1" applyAlignment="1">
      <alignment horizontal="left" vertical="top"/>
    </xf>
    <xf numFmtId="0" fontId="35" fillId="0" borderId="0" xfId="0" applyFont="1" applyAlignment="1">
      <alignment horizontal="left" vertical="top"/>
    </xf>
    <xf numFmtId="0" fontId="92" fillId="0" borderId="25" xfId="0" applyFont="1" applyBorder="1" applyAlignment="1">
      <alignment horizontal="center"/>
    </xf>
    <xf numFmtId="10" fontId="92" fillId="0" borderId="25" xfId="48" applyNumberFormat="1" applyFont="1" applyFill="1" applyBorder="1" applyAlignment="1" applyProtection="1">
      <alignment horizontal="center"/>
      <protection/>
    </xf>
    <xf numFmtId="9" fontId="92" fillId="0" borderId="25" xfId="48" applyNumberFormat="1" applyFont="1" applyFill="1" applyBorder="1" applyAlignment="1" applyProtection="1">
      <alignment horizontal="center"/>
      <protection/>
    </xf>
    <xf numFmtId="0" fontId="1" fillId="0" borderId="16" xfId="0" applyFont="1" applyBorder="1" applyAlignment="1">
      <alignment/>
    </xf>
    <xf numFmtId="0" fontId="1" fillId="0" borderId="20" xfId="0" applyFont="1" applyBorder="1" applyAlignment="1">
      <alignment horizontal="center"/>
    </xf>
    <xf numFmtId="49" fontId="32" fillId="34" borderId="0" xfId="0" applyNumberFormat="1" applyFont="1" applyFill="1" applyBorder="1" applyAlignment="1">
      <alignment horizontal="left" vertical="top"/>
    </xf>
    <xf numFmtId="49" fontId="32" fillId="34" borderId="0" xfId="0" applyNumberFormat="1" applyFont="1" applyFill="1" applyBorder="1" applyAlignment="1">
      <alignment horizontal="left" vertical="top" wrapText="1"/>
    </xf>
    <xf numFmtId="0" fontId="32" fillId="34" borderId="0" xfId="0" applyFont="1" applyFill="1" applyBorder="1" applyAlignment="1">
      <alignment vertical="top"/>
    </xf>
    <xf numFmtId="0" fontId="32" fillId="34" borderId="0" xfId="0" applyFont="1" applyFill="1" applyBorder="1" applyAlignment="1">
      <alignment horizontal="center" vertical="top"/>
    </xf>
    <xf numFmtId="0" fontId="32" fillId="34" borderId="0" xfId="0" applyNumberFormat="1" applyFont="1" applyFill="1" applyBorder="1" applyAlignment="1">
      <alignment horizontal="center" vertical="top"/>
    </xf>
    <xf numFmtId="0" fontId="32" fillId="35" borderId="0" xfId="0" applyNumberFormat="1" applyFont="1" applyFill="1" applyBorder="1" applyAlignment="1">
      <alignment vertical="top"/>
    </xf>
    <xf numFmtId="0" fontId="32" fillId="35" borderId="0" xfId="0" applyFont="1" applyFill="1" applyBorder="1" applyAlignment="1">
      <alignment vertical="top"/>
    </xf>
    <xf numFmtId="0" fontId="24" fillId="0" borderId="0" xfId="0" applyFont="1" applyFill="1" applyBorder="1" applyAlignment="1">
      <alignment vertical="top"/>
    </xf>
    <xf numFmtId="0" fontId="32" fillId="0" borderId="0" xfId="0" applyNumberFormat="1" applyFont="1" applyFill="1" applyBorder="1" applyAlignment="1">
      <alignment horizontal="center" vertical="top"/>
    </xf>
    <xf numFmtId="0" fontId="94" fillId="0" borderId="26" xfId="0" applyFont="1" applyBorder="1" applyAlignment="1">
      <alignment horizontal="left" vertical="top"/>
    </xf>
    <xf numFmtId="0" fontId="94" fillId="0" borderId="27" xfId="0" applyFont="1" applyBorder="1" applyAlignment="1">
      <alignment horizontal="left" vertical="top"/>
    </xf>
    <xf numFmtId="0" fontId="94" fillId="0" borderId="25" xfId="0" applyFont="1" applyBorder="1" applyAlignment="1">
      <alignment horizontal="left" vertical="top"/>
    </xf>
    <xf numFmtId="1" fontId="95" fillId="0" borderId="22" xfId="0" applyNumberFormat="1" applyFont="1" applyBorder="1" applyAlignment="1">
      <alignment/>
    </xf>
    <xf numFmtId="0" fontId="95" fillId="0" borderId="22" xfId="0" applyNumberFormat="1" applyFont="1" applyBorder="1" applyAlignment="1">
      <alignment/>
    </xf>
    <xf numFmtId="1" fontId="26" fillId="0" borderId="15" xfId="0" applyNumberFormat="1" applyFont="1" applyBorder="1" applyAlignment="1" applyProtection="1">
      <alignment horizontal="left"/>
      <protection locked="0"/>
    </xf>
    <xf numFmtId="1" fontId="26" fillId="0" borderId="28" xfId="0" applyNumberFormat="1" applyFont="1" applyBorder="1" applyAlignment="1" applyProtection="1">
      <alignment horizontal="left"/>
      <protection locked="0"/>
    </xf>
    <xf numFmtId="1" fontId="39" fillId="0" borderId="29" xfId="0" applyNumberFormat="1" applyFont="1" applyBorder="1" applyAlignment="1">
      <alignment horizontal="left"/>
    </xf>
    <xf numFmtId="0" fontId="39" fillId="0" borderId="25" xfId="0" applyNumberFormat="1" applyFont="1" applyBorder="1" applyAlignment="1">
      <alignment horizontal="left"/>
    </xf>
    <xf numFmtId="0" fontId="35" fillId="0" borderId="16" xfId="0" applyFont="1" applyBorder="1" applyAlignment="1" applyProtection="1">
      <alignment horizontal="left"/>
      <protection locked="0"/>
    </xf>
    <xf numFmtId="0" fontId="26" fillId="0" borderId="23" xfId="0" applyNumberFormat="1" applyFont="1" applyBorder="1" applyAlignment="1" applyProtection="1">
      <alignment horizontal="left"/>
      <protection locked="0"/>
    </xf>
    <xf numFmtId="0" fontId="45" fillId="0" borderId="25" xfId="0" applyFont="1" applyBorder="1" applyAlignment="1" applyProtection="1">
      <alignment horizontal="left" wrapText="1"/>
      <protection locked="0"/>
    </xf>
    <xf numFmtId="0" fontId="47" fillId="0" borderId="0" xfId="0" applyNumberFormat="1" applyFont="1" applyAlignment="1">
      <alignment horizontal="left"/>
    </xf>
    <xf numFmtId="0" fontId="27" fillId="0" borderId="0" xfId="0" applyFont="1" applyAlignment="1">
      <alignment horizontal="left" wrapText="1"/>
    </xf>
    <xf numFmtId="49" fontId="27" fillId="0" borderId="0" xfId="0" applyNumberFormat="1" applyFont="1" applyBorder="1" applyAlignment="1">
      <alignment vertical="top" wrapText="1"/>
    </xf>
    <xf numFmtId="49" fontId="48" fillId="0" borderId="0" xfId="0" applyNumberFormat="1" applyFont="1" applyFill="1" applyAlignment="1">
      <alignment vertical="top" wrapText="1"/>
    </xf>
    <xf numFmtId="1" fontId="28" fillId="0" borderId="0" xfId="0" applyNumberFormat="1" applyFont="1" applyFill="1" applyBorder="1" applyAlignment="1">
      <alignment horizontal="center" vertical="top"/>
    </xf>
    <xf numFmtId="3" fontId="28" fillId="0" borderId="0" xfId="0" applyNumberFormat="1" applyFont="1" applyFill="1" applyBorder="1" applyAlignment="1">
      <alignment horizontal="center" vertical="top"/>
    </xf>
    <xf numFmtId="4" fontId="31" fillId="0" borderId="0" xfId="0" applyNumberFormat="1" applyFont="1" applyFill="1" applyBorder="1" applyAlignment="1">
      <alignment horizontal="center" vertical="top"/>
    </xf>
    <xf numFmtId="0" fontId="31" fillId="0" borderId="0" xfId="0" applyFont="1" applyFill="1" applyBorder="1" applyAlignment="1">
      <alignment horizontal="right" vertical="top"/>
    </xf>
    <xf numFmtId="0" fontId="0" fillId="0" borderId="0" xfId="0" applyFill="1" applyAlignment="1">
      <alignment horizontal="left" vertical="top" wrapText="1"/>
    </xf>
    <xf numFmtId="2" fontId="48" fillId="0" borderId="0" xfId="0" applyNumberFormat="1" applyFont="1" applyFill="1" applyAlignment="1">
      <alignment vertical="top" wrapText="1"/>
    </xf>
    <xf numFmtId="49" fontId="27" fillId="0" borderId="0" xfId="0" applyNumberFormat="1" applyFont="1" applyFill="1" applyBorder="1" applyAlignment="1">
      <alignment horizontal="right" vertical="top"/>
    </xf>
    <xf numFmtId="0" fontId="48" fillId="0" borderId="0" xfId="0" applyNumberFormat="1" applyFont="1" applyFill="1" applyAlignment="1">
      <alignment horizontal="left" vertical="top" wrapText="1"/>
    </xf>
    <xf numFmtId="49" fontId="0" fillId="0" borderId="0" xfId="0" applyNumberFormat="1" applyFill="1" applyAlignment="1">
      <alignment vertical="top" wrapText="1"/>
    </xf>
    <xf numFmtId="49" fontId="32" fillId="0" borderId="0" xfId="0" applyNumberFormat="1" applyFont="1" applyBorder="1" applyAlignment="1">
      <alignment horizontal="right" vertical="top"/>
    </xf>
    <xf numFmtId="49" fontId="32" fillId="0" borderId="0" xfId="0" applyNumberFormat="1" applyFont="1" applyBorder="1" applyAlignment="1">
      <alignment horizontal="left" vertical="top"/>
    </xf>
    <xf numFmtId="0" fontId="32" fillId="0" borderId="0" xfId="0" applyFont="1" applyBorder="1" applyAlignment="1">
      <alignment vertical="top"/>
    </xf>
    <xf numFmtId="4" fontId="32" fillId="0" borderId="0" xfId="0" applyNumberFormat="1" applyFont="1" applyBorder="1" applyAlignment="1">
      <alignment horizontal="center" vertical="top"/>
    </xf>
    <xf numFmtId="49" fontId="0" fillId="0" borderId="0" xfId="0" applyNumberFormat="1" applyFont="1" applyFill="1" applyAlignment="1">
      <alignment vertical="top" wrapText="1"/>
    </xf>
    <xf numFmtId="49" fontId="0" fillId="0" borderId="0" xfId="0" applyNumberFormat="1" applyFont="1" applyFill="1" applyAlignment="1">
      <alignment horizontal="left" vertical="top" wrapText="1"/>
    </xf>
    <xf numFmtId="0" fontId="50" fillId="0" borderId="14" xfId="0" applyFont="1" applyBorder="1" applyAlignment="1">
      <alignment horizontal="left" vertical="top"/>
    </xf>
    <xf numFmtId="0" fontId="50" fillId="0" borderId="14" xfId="0" applyFont="1" applyBorder="1" applyAlignment="1">
      <alignment vertical="top" wrapText="1"/>
    </xf>
    <xf numFmtId="0" fontId="50" fillId="0" borderId="14" xfId="0" applyFont="1" applyBorder="1" applyAlignment="1">
      <alignment vertical="top"/>
    </xf>
    <xf numFmtId="0" fontId="50" fillId="0" borderId="14" xfId="0" applyFont="1" applyBorder="1" applyAlignment="1">
      <alignment horizontal="center" vertical="top"/>
    </xf>
    <xf numFmtId="0" fontId="50" fillId="0" borderId="14" xfId="0" applyNumberFormat="1" applyFont="1" applyBorder="1" applyAlignment="1">
      <alignment vertical="top"/>
    </xf>
    <xf numFmtId="0" fontId="50" fillId="0" borderId="0" xfId="0" applyFont="1" applyFill="1" applyBorder="1" applyAlignment="1">
      <alignment vertical="top"/>
    </xf>
    <xf numFmtId="49" fontId="48" fillId="0" borderId="0" xfId="0" applyNumberFormat="1" applyFont="1" applyFill="1" applyAlignment="1">
      <alignment horizontal="left" vertical="top" wrapText="1"/>
    </xf>
    <xf numFmtId="0" fontId="48" fillId="0" borderId="0" xfId="0" applyNumberFormat="1" applyFont="1" applyFill="1" applyAlignment="1">
      <alignment vertical="top" wrapText="1"/>
    </xf>
    <xf numFmtId="2" fontId="27" fillId="0" borderId="0" xfId="0" applyNumberFormat="1" applyFont="1" applyFill="1" applyBorder="1" applyAlignment="1">
      <alignment vertical="top" wrapText="1"/>
    </xf>
    <xf numFmtId="4" fontId="46" fillId="0" borderId="0" xfId="0" applyNumberFormat="1" applyFont="1" applyFill="1" applyBorder="1" applyAlignment="1">
      <alignment vertical="top"/>
    </xf>
    <xf numFmtId="173" fontId="28" fillId="0" borderId="0" xfId="0" applyNumberFormat="1" applyFont="1" applyFill="1" applyBorder="1" applyAlignment="1">
      <alignment horizontal="center" vertical="top"/>
    </xf>
    <xf numFmtId="0" fontId="27" fillId="0" borderId="0" xfId="0" applyFont="1" applyAlignment="1">
      <alignment wrapText="1"/>
    </xf>
    <xf numFmtId="49" fontId="48" fillId="0" borderId="0" xfId="0" applyNumberFormat="1" applyFont="1" applyFill="1" applyAlignment="1">
      <alignment horizontal="right" vertical="top" wrapText="1"/>
    </xf>
    <xf numFmtId="0" fontId="0" fillId="0" borderId="0" xfId="0" applyNumberFormat="1" applyFont="1" applyFill="1" applyAlignment="1">
      <alignment horizontal="left" vertical="top" wrapText="1"/>
    </xf>
    <xf numFmtId="0" fontId="35" fillId="0" borderId="0" xfId="0" applyFont="1" applyAlignment="1">
      <alignment horizontal="left"/>
    </xf>
    <xf numFmtId="0" fontId="46" fillId="0" borderId="0" xfId="0" applyFont="1" applyAlignment="1">
      <alignment horizontal="center" vertical="top"/>
    </xf>
    <xf numFmtId="49" fontId="48" fillId="0" borderId="0" xfId="0" applyNumberFormat="1" applyFont="1" applyFill="1" applyAlignment="1" quotePrefix="1">
      <alignment vertical="top" wrapText="1"/>
    </xf>
    <xf numFmtId="49" fontId="27" fillId="0" borderId="0" xfId="0" applyNumberFormat="1" applyFont="1" applyFill="1" applyBorder="1" applyAlignment="1">
      <alignment horizontal="left" vertical="top"/>
    </xf>
    <xf numFmtId="2" fontId="96" fillId="0" borderId="0" xfId="0" applyNumberFormat="1" applyFont="1" applyFill="1" applyAlignment="1">
      <alignment vertical="top" wrapText="1"/>
    </xf>
    <xf numFmtId="0" fontId="48" fillId="0" borderId="0" xfId="0" applyNumberFormat="1" applyFont="1" applyFill="1" applyAlignment="1">
      <alignment vertical="top" wrapText="1"/>
    </xf>
    <xf numFmtId="0" fontId="1" fillId="0" borderId="0" xfId="0" applyFont="1" applyBorder="1" applyAlignment="1">
      <alignment horizontal="left" vertical="top"/>
    </xf>
    <xf numFmtId="0" fontId="34" fillId="0" borderId="0" xfId="0" applyNumberFormat="1" applyFont="1" applyFill="1" applyBorder="1" applyAlignment="1">
      <alignment horizontal="left" vertical="top" wrapText="1"/>
    </xf>
    <xf numFmtId="0" fontId="14" fillId="0" borderId="10" xfId="0" applyFont="1" applyBorder="1" applyAlignment="1" applyProtection="1">
      <alignment horizontal="center" vertical="top" wrapText="1"/>
      <protection/>
    </xf>
    <xf numFmtId="0" fontId="74" fillId="0" borderId="0" xfId="0" applyFont="1" applyAlignment="1">
      <alignment vertical="center" wrapText="1"/>
    </xf>
  </cellXfs>
  <cellStyles count="54">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_B1_krovska" xfId="42"/>
    <cellStyle name="Nevtralno" xfId="43"/>
    <cellStyle name="Normal 3" xfId="44"/>
    <cellStyle name="Normal_N36023 (2)" xfId="45"/>
    <cellStyle name="Normal_PL_SD" xfId="46"/>
    <cellStyle name="Followed Hyperlink" xfId="47"/>
    <cellStyle name="Percent" xfId="48"/>
    <cellStyle name="Opomba" xfId="49"/>
    <cellStyle name="Opozorilo" xfId="50"/>
    <cellStyle name="Pojasnjevalno besedilo" xfId="51"/>
    <cellStyle name="Poudarek1" xfId="52"/>
    <cellStyle name="Poudarek2" xfId="53"/>
    <cellStyle name="Poudarek3" xfId="54"/>
    <cellStyle name="Poudarek4" xfId="55"/>
    <cellStyle name="Poudarek5" xfId="56"/>
    <cellStyle name="Poudarek6" xfId="57"/>
    <cellStyle name="Povezana celica" xfId="58"/>
    <cellStyle name="Preveri celico" xfId="59"/>
    <cellStyle name="Računanje" xfId="60"/>
    <cellStyle name="Slabo" xfId="61"/>
    <cellStyle name="Currency" xfId="62"/>
    <cellStyle name="Currency [0]" xfId="63"/>
    <cellStyle name="Comma" xfId="64"/>
    <cellStyle name="Comma [0]" xfId="65"/>
    <cellStyle name="Vnos" xfId="66"/>
    <cellStyle name="Vsota"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CCC"/>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rojniki\PLIN\JPE%20LJUBLJANA\plin_JPE_RV%2033_8089\00_04_05_09_PZI_8089\05_01_Strojne_instalacije_in_strojna_oprema\PZI_RV33_POP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lektro\ARHIV\NIZKE\naselja_ceste\12411_Cankarjevo%20nabre&#382;je\PZI\Mapa_4\tehni&#269;no%20popis\Popis_dodatki%20MACA%2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lektro\ODPRTE%20NALOGE\VISOKE%20GRADNJE\TRGOVINE\12033%20LIDL%20Ro&#382;na%20Dolina\PGD\POPIS%20PZI\MAPA%204.1%20(1207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snova"/>
      <sheetName val="ARMATURA"/>
      <sheetName val="MATERIAL"/>
      <sheetName val="REKAPITULACIJA"/>
    </sheetNames>
    <sheetDataSet>
      <sheetData sheetId="0">
        <row r="12">
          <cell r="B12">
            <v>240</v>
          </cell>
        </row>
        <row r="14">
          <cell r="B1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1. Zaščita TK"/>
      <sheetName val="2.Zaščita EE"/>
      <sheetName val="REKAPITULACIJA VSEH DEL"/>
      <sheetName val="HPR_SD_stara verzija"/>
    </sheetNames>
    <sheetDataSet>
      <sheetData sheetId="0">
        <row r="30">
          <cell r="B30" t="str">
            <v>ELEKTRIČNE INŠTALACIJE</v>
          </cell>
        </row>
        <row r="32">
          <cell r="B32" t="str">
            <v>4/1.</v>
          </cell>
        </row>
        <row r="34">
          <cell r="B34" t="str">
            <v>INFRASTRUKTURA CANKARJEVO NABREŽJE IN KOTNIKOVA</v>
          </cell>
          <cell r="D34" t="str">
            <v>E1.</v>
          </cell>
          <cell r="E34" t="str">
            <v>ZAŠČITA TK VODOV</v>
          </cell>
        </row>
        <row r="36">
          <cell r="B36">
            <v>1</v>
          </cell>
        </row>
        <row r="38">
          <cell r="B38">
            <v>1</v>
          </cell>
        </row>
        <row r="40">
          <cell r="B40">
            <v>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NN priključek"/>
      <sheetName val="REKAPITULACIJA VSEH DEL"/>
      <sheetName val="HPR_SD_stara verzija"/>
    </sheetNames>
    <sheetDataSet>
      <sheetData sheetId="0">
        <row r="36">
          <cell r="B3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12"/>
  <dimension ref="A1:U46"/>
  <sheetViews>
    <sheetView view="pageBreakPreview" zoomScale="85" zoomScaleSheetLayoutView="85" workbookViewId="0" topLeftCell="A1">
      <selection activeCell="A27" sqref="A27"/>
    </sheetView>
  </sheetViews>
  <sheetFormatPr defaultColWidth="20.75390625" defaultRowHeight="12.75"/>
  <cols>
    <col min="1" max="1" width="42.00390625" style="136" customWidth="1"/>
    <col min="2" max="2" width="47.125" style="135" customWidth="1"/>
    <col min="3" max="3" width="10.75390625" style="136" customWidth="1"/>
    <col min="4" max="4" width="9.125" style="138" customWidth="1"/>
    <col min="5" max="5" width="66.75390625" style="136" customWidth="1"/>
    <col min="6" max="6" width="2.75390625" style="137" customWidth="1"/>
    <col min="7" max="7" width="9.125" style="138" customWidth="1"/>
    <col min="8" max="8" width="36.75390625" style="136" customWidth="1"/>
    <col min="9" max="9" width="2.75390625" style="137" customWidth="1"/>
    <col min="10" max="10" width="9.125" style="138" customWidth="1"/>
    <col min="11" max="11" width="41.375" style="136" customWidth="1"/>
    <col min="12" max="12" width="40.125" style="138" bestFit="1" customWidth="1"/>
    <col min="13" max="13" width="18.25390625" style="136" customWidth="1"/>
    <col min="14" max="14" width="20.625" style="136" customWidth="1"/>
    <col min="15" max="16384" width="20.75390625" style="136" customWidth="1"/>
  </cols>
  <sheetData>
    <row r="1" spans="1:18" s="121" customFormat="1" ht="14.25" customHeight="1">
      <c r="A1" s="91"/>
      <c r="B1" s="91"/>
      <c r="C1" s="91"/>
      <c r="D1" s="91"/>
      <c r="F1" s="110"/>
      <c r="I1" s="110"/>
      <c r="L1" s="89"/>
      <c r="M1" s="77"/>
      <c r="N1" s="79"/>
      <c r="Q1" s="133"/>
      <c r="R1" s="134"/>
    </row>
    <row r="2" spans="1:13" s="122" customFormat="1" ht="24" thickBot="1">
      <c r="A2" s="277" t="str">
        <f>IF(OSNOVA!$B$42=1,("POPIS DEL S PREDRAČUNOM"),("POPIS DEL"))</f>
        <v>POPIS DEL</v>
      </c>
      <c r="B2" s="277"/>
      <c r="C2" s="105"/>
      <c r="F2" s="107"/>
      <c r="I2" s="107"/>
      <c r="L2" s="88"/>
      <c r="M2" s="87"/>
    </row>
    <row r="3" spans="1:17" s="121" customFormat="1" ht="14.25" customHeight="1">
      <c r="A3" s="280"/>
      <c r="B3" s="144"/>
      <c r="C3" s="77"/>
      <c r="F3" s="110"/>
      <c r="I3" s="110"/>
      <c r="L3" s="89"/>
      <c r="M3" s="83"/>
      <c r="N3" s="79"/>
      <c r="O3" s="123"/>
      <c r="Q3" s="123"/>
    </row>
    <row r="4" spans="1:14" s="121" customFormat="1" ht="12.75" customHeight="1">
      <c r="A4" s="281" t="str">
        <f>+E31</f>
        <v>Osnovni podatki o projektni dokumentaciji:</v>
      </c>
      <c r="B4" s="282"/>
      <c r="C4" s="91"/>
      <c r="F4" s="91"/>
      <c r="I4" s="91"/>
      <c r="L4" s="89"/>
      <c r="M4" s="83"/>
      <c r="N4" s="78"/>
    </row>
    <row r="5" spans="1:21" s="119" customFormat="1" ht="15.75">
      <c r="A5" s="171"/>
      <c r="B5" s="172"/>
      <c r="C5" s="92"/>
      <c r="F5" s="94"/>
      <c r="I5" s="94"/>
      <c r="L5" s="95"/>
      <c r="M5" s="173"/>
      <c r="R5" s="121"/>
      <c r="T5" s="120"/>
      <c r="U5" s="120"/>
    </row>
    <row r="6" spans="1:12" ht="15.75">
      <c r="A6" s="283"/>
      <c r="B6" s="284"/>
      <c r="C6" s="141"/>
      <c r="F6" s="142"/>
      <c r="I6" s="142"/>
      <c r="L6" s="143"/>
    </row>
    <row r="7" spans="1:12" ht="31.5">
      <c r="A7" s="283" t="s">
        <v>105</v>
      </c>
      <c r="B7" s="279" t="s">
        <v>183</v>
      </c>
      <c r="C7" s="141"/>
      <c r="F7" s="142"/>
      <c r="I7" s="142"/>
      <c r="L7" s="143"/>
    </row>
    <row r="8" spans="1:12" ht="15.75">
      <c r="A8" s="283"/>
      <c r="B8" s="279"/>
      <c r="C8" s="141"/>
      <c r="F8" s="142"/>
      <c r="I8" s="142"/>
      <c r="L8" s="143"/>
    </row>
    <row r="9" spans="1:12" ht="15.75">
      <c r="A9" s="283"/>
      <c r="B9" s="279"/>
      <c r="C9" s="141"/>
      <c r="F9" s="142"/>
      <c r="I9" s="142"/>
      <c r="L9" s="143"/>
    </row>
    <row r="10" spans="1:12" ht="63">
      <c r="A10" s="283" t="s">
        <v>103</v>
      </c>
      <c r="B10" s="279" t="s">
        <v>184</v>
      </c>
      <c r="C10" s="141"/>
      <c r="F10" s="142"/>
      <c r="I10" s="142"/>
      <c r="L10" s="143"/>
    </row>
    <row r="11" spans="1:12" ht="15.75">
      <c r="A11" s="283"/>
      <c r="B11" s="344"/>
      <c r="C11" s="141"/>
      <c r="F11" s="142"/>
      <c r="I11" s="142"/>
      <c r="L11" s="143"/>
    </row>
    <row r="12" spans="1:12" ht="15.75">
      <c r="A12" s="283"/>
      <c r="B12" s="279"/>
      <c r="C12" s="141"/>
      <c r="F12" s="142"/>
      <c r="I12" s="142"/>
      <c r="L12" s="143"/>
    </row>
    <row r="13" spans="1:12" ht="15.75">
      <c r="A13" s="283" t="s">
        <v>104</v>
      </c>
      <c r="B13" s="279" t="s">
        <v>171</v>
      </c>
      <c r="C13" s="141"/>
      <c r="F13" s="142"/>
      <c r="I13" s="142"/>
      <c r="L13" s="143"/>
    </row>
    <row r="14" spans="1:12" ht="15.75">
      <c r="A14" s="283"/>
      <c r="B14" s="279"/>
      <c r="C14" s="141"/>
      <c r="F14" s="142"/>
      <c r="I14" s="142"/>
      <c r="L14" s="143"/>
    </row>
    <row r="15" spans="1:2" ht="15.75">
      <c r="A15" s="283"/>
      <c r="B15" s="279"/>
    </row>
    <row r="16" spans="1:2" ht="47.25">
      <c r="A16" s="283" t="s">
        <v>115</v>
      </c>
      <c r="B16" s="279" t="str">
        <f>+OBJEKT</f>
        <v>Ureditev površin za kolesarje in pešce ob glavni cesti v mestu
Ajdovščina - Odsek 2</v>
      </c>
    </row>
    <row r="17" spans="1:2" ht="15.75">
      <c r="A17" s="283"/>
      <c r="B17" s="279"/>
    </row>
    <row r="18" spans="1:2" ht="15.75">
      <c r="A18" s="283"/>
      <c r="B18" s="279"/>
    </row>
    <row r="19" spans="1:2" ht="15.75">
      <c r="A19" s="283" t="s">
        <v>128</v>
      </c>
      <c r="B19" s="279" t="s">
        <v>215</v>
      </c>
    </row>
    <row r="20" spans="1:2" ht="15.75">
      <c r="A20" s="283"/>
      <c r="B20" s="279"/>
    </row>
    <row r="21" spans="1:2" ht="15.75">
      <c r="A21" s="283"/>
      <c r="B21" s="279"/>
    </row>
    <row r="22" spans="1:2" ht="15.75">
      <c r="A22" s="283" t="s">
        <v>106</v>
      </c>
      <c r="B22" s="311" t="s">
        <v>216</v>
      </c>
    </row>
    <row r="23" spans="1:2" ht="15.75">
      <c r="A23" s="283"/>
      <c r="B23" s="279"/>
    </row>
    <row r="24" spans="1:2" ht="15.75">
      <c r="A24" s="283"/>
      <c r="B24" s="279"/>
    </row>
    <row r="25" spans="1:2" ht="15.75">
      <c r="A25" s="283" t="s">
        <v>107</v>
      </c>
      <c r="B25" s="279" t="s">
        <v>187</v>
      </c>
    </row>
    <row r="26" spans="1:2" ht="15.75">
      <c r="A26" s="283"/>
      <c r="B26" s="279"/>
    </row>
    <row r="29" spans="1:14" ht="18.75" hidden="1" thickBot="1">
      <c r="A29" s="240"/>
      <c r="B29" s="260"/>
      <c r="D29" s="304" t="s">
        <v>131</v>
      </c>
      <c r="E29" s="268"/>
      <c r="F29" s="254"/>
      <c r="G29" s="305" t="s">
        <v>131</v>
      </c>
      <c r="H29" s="270"/>
      <c r="I29" s="254"/>
      <c r="J29" s="305" t="s">
        <v>131</v>
      </c>
      <c r="K29" s="270"/>
      <c r="L29" s="254"/>
      <c r="M29" s="254"/>
      <c r="N29" s="255"/>
    </row>
    <row r="30" spans="1:14" ht="19.5" hidden="1" thickBot="1">
      <c r="A30" s="241" t="s">
        <v>122</v>
      </c>
      <c r="B30" s="285" t="s">
        <v>137</v>
      </c>
      <c r="D30" s="306" t="str">
        <f>+OZN</f>
        <v>4.</v>
      </c>
      <c r="E30" s="307" t="str">
        <f>+DEL</f>
        <v>ELEKTRIČNE  INŠTALACIJE</v>
      </c>
      <c r="F30" s="257"/>
      <c r="G30" s="274" t="s">
        <v>126</v>
      </c>
      <c r="H30" s="309" t="s">
        <v>112</v>
      </c>
      <c r="I30" s="257"/>
      <c r="J30" s="274" t="s">
        <v>127</v>
      </c>
      <c r="K30" s="309" t="s">
        <v>113</v>
      </c>
      <c r="L30" s="256"/>
      <c r="M30" s="257"/>
      <c r="N30" s="258"/>
    </row>
    <row r="31" spans="1:14" ht="18.75" hidden="1" thickBot="1">
      <c r="A31" s="242"/>
      <c r="B31" s="264"/>
      <c r="D31" s="269"/>
      <c r="E31" s="276" t="s">
        <v>108</v>
      </c>
      <c r="F31" s="254"/>
      <c r="G31" s="275"/>
      <c r="H31" s="275"/>
      <c r="I31" s="254"/>
      <c r="J31" s="275"/>
      <c r="K31" s="275"/>
      <c r="L31" s="254"/>
      <c r="M31" s="254"/>
      <c r="N31" s="255"/>
    </row>
    <row r="32" spans="1:14" ht="18.75" hidden="1" thickBot="1">
      <c r="A32" s="241" t="s">
        <v>124</v>
      </c>
      <c r="B32" s="285" t="s">
        <v>126</v>
      </c>
      <c r="D32" s="269"/>
      <c r="E32" s="276" t="s">
        <v>125</v>
      </c>
      <c r="F32" s="254"/>
      <c r="G32" s="275"/>
      <c r="H32" s="275"/>
      <c r="I32" s="254"/>
      <c r="J32" s="275"/>
      <c r="K32" s="275"/>
      <c r="L32" s="254"/>
      <c r="M32" s="254"/>
      <c r="N32" s="255"/>
    </row>
    <row r="33" spans="1:14" ht="18.75" hidden="1" thickBot="1">
      <c r="A33" s="241"/>
      <c r="B33" s="265"/>
      <c r="C33" s="139"/>
      <c r="D33" s="267"/>
      <c r="E33" s="262" t="s">
        <v>123</v>
      </c>
      <c r="G33" s="275"/>
      <c r="H33" s="275"/>
      <c r="J33" s="275"/>
      <c r="K33" s="275"/>
      <c r="L33" s="254"/>
      <c r="M33" s="254"/>
      <c r="N33" s="255"/>
    </row>
    <row r="34" spans="1:14" ht="54.75" hidden="1" thickBot="1">
      <c r="A34" s="308" t="s">
        <v>135</v>
      </c>
      <c r="B34" s="310" t="s">
        <v>214</v>
      </c>
      <c r="D34" s="299" t="s">
        <v>138</v>
      </c>
      <c r="E34" s="300" t="s">
        <v>173</v>
      </c>
      <c r="G34" s="275"/>
      <c r="H34" s="275"/>
      <c r="J34" s="275"/>
      <c r="K34" s="275"/>
      <c r="L34" s="254"/>
      <c r="M34" s="254"/>
      <c r="N34" s="255"/>
    </row>
    <row r="35" spans="1:14" ht="18.75" hidden="1" thickBot="1">
      <c r="A35" s="288"/>
      <c r="B35" s="289"/>
      <c r="C35" s="139"/>
      <c r="D35" s="301" t="s">
        <v>139</v>
      </c>
      <c r="E35" s="301" t="s">
        <v>158</v>
      </c>
      <c r="F35" s="254"/>
      <c r="G35" s="271"/>
      <c r="H35" s="272"/>
      <c r="I35" s="254"/>
      <c r="J35" s="271"/>
      <c r="K35" s="272"/>
      <c r="L35" s="254"/>
      <c r="M35" s="254"/>
      <c r="N35" s="255"/>
    </row>
    <row r="36" spans="1:14" ht="18.75" hidden="1" thickBot="1">
      <c r="A36" s="241" t="s">
        <v>129</v>
      </c>
      <c r="B36" s="286">
        <v>1</v>
      </c>
      <c r="D36" s="301" t="s">
        <v>140</v>
      </c>
      <c r="E36" s="301" t="s">
        <v>208</v>
      </c>
      <c r="F36" s="254"/>
      <c r="G36" s="271"/>
      <c r="H36" s="272"/>
      <c r="I36" s="254"/>
      <c r="J36" s="271"/>
      <c r="K36" s="272"/>
      <c r="L36" s="254"/>
      <c r="M36" s="254"/>
      <c r="N36" s="255"/>
    </row>
    <row r="37" spans="1:14" ht="18.75" hidden="1" thickBot="1">
      <c r="A37" s="288"/>
      <c r="B37" s="289"/>
      <c r="D37" s="301" t="s">
        <v>207</v>
      </c>
      <c r="E37" s="301" t="s">
        <v>159</v>
      </c>
      <c r="F37" s="254"/>
      <c r="G37" s="271"/>
      <c r="H37" s="272"/>
      <c r="I37" s="254"/>
      <c r="J37" s="271"/>
      <c r="K37" s="272"/>
      <c r="L37" s="254"/>
      <c r="M37" s="254"/>
      <c r="N37" s="255"/>
    </row>
    <row r="38" spans="1:14" ht="18.75" hidden="1" thickBot="1">
      <c r="A38" s="241" t="s">
        <v>130</v>
      </c>
      <c r="B38" s="286">
        <v>1</v>
      </c>
      <c r="D38" s="301"/>
      <c r="E38" s="301"/>
      <c r="F38" s="254"/>
      <c r="G38" s="271"/>
      <c r="H38" s="272"/>
      <c r="I38" s="254"/>
      <c r="J38" s="271"/>
      <c r="K38" s="272"/>
      <c r="L38" s="254"/>
      <c r="M38" s="254"/>
      <c r="N38" s="255"/>
    </row>
    <row r="39" spans="1:14" ht="18.75" hidden="1" thickBot="1">
      <c r="A39" s="241"/>
      <c r="B39" s="263"/>
      <c r="D39" s="301"/>
      <c r="E39" s="301"/>
      <c r="F39" s="254"/>
      <c r="G39" s="271"/>
      <c r="H39" s="273"/>
      <c r="I39" s="254"/>
      <c r="J39" s="271"/>
      <c r="K39" s="273"/>
      <c r="L39" s="254"/>
      <c r="M39" s="254"/>
      <c r="N39" s="255"/>
    </row>
    <row r="40" spans="1:14" ht="18.75" hidden="1" thickBot="1">
      <c r="A40" s="241" t="s">
        <v>111</v>
      </c>
      <c r="B40" s="287">
        <v>0.22</v>
      </c>
      <c r="D40" s="302"/>
      <c r="E40" s="303"/>
      <c r="F40" s="254"/>
      <c r="G40" s="271"/>
      <c r="H40" s="273"/>
      <c r="I40" s="254"/>
      <c r="J40" s="271"/>
      <c r="K40" s="273"/>
      <c r="L40" s="254"/>
      <c r="M40" s="254"/>
      <c r="N40" s="255"/>
    </row>
    <row r="41" spans="1:14" ht="13.5" hidden="1" thickBot="1">
      <c r="A41" s="288"/>
      <c r="B41" s="289"/>
      <c r="D41" s="302"/>
      <c r="E41" s="303"/>
      <c r="F41" s="254"/>
      <c r="G41" s="271"/>
      <c r="H41" s="273"/>
      <c r="I41" s="254"/>
      <c r="J41" s="271"/>
      <c r="K41" s="273"/>
      <c r="L41" s="254"/>
      <c r="M41" s="254"/>
      <c r="N41" s="255"/>
    </row>
    <row r="42" spans="1:14" ht="18.75" hidden="1" thickBot="1">
      <c r="A42" s="241" t="s">
        <v>100</v>
      </c>
      <c r="B42" s="285">
        <v>0</v>
      </c>
      <c r="D42" s="302"/>
      <c r="E42" s="303"/>
      <c r="F42" s="254"/>
      <c r="G42" s="271"/>
      <c r="H42" s="273"/>
      <c r="I42" s="254"/>
      <c r="J42" s="271"/>
      <c r="K42" s="273"/>
      <c r="L42" s="254"/>
      <c r="M42" s="254"/>
      <c r="N42" s="255"/>
    </row>
    <row r="43" spans="1:14" ht="18.75" hidden="1" thickBot="1">
      <c r="A43" s="241" t="s">
        <v>136</v>
      </c>
      <c r="B43" s="285">
        <v>0</v>
      </c>
      <c r="D43" s="302"/>
      <c r="E43" s="303"/>
      <c r="F43" s="254"/>
      <c r="G43" s="271"/>
      <c r="H43" s="273"/>
      <c r="I43" s="254"/>
      <c r="J43" s="271"/>
      <c r="K43" s="273"/>
      <c r="L43" s="254"/>
      <c r="M43" s="254"/>
      <c r="N43" s="255"/>
    </row>
    <row r="44" spans="1:14" ht="18.75" hidden="1" thickBot="1">
      <c r="A44" s="242"/>
      <c r="B44" s="266"/>
      <c r="D44" s="302"/>
      <c r="E44" s="303"/>
      <c r="F44" s="254"/>
      <c r="G44" s="271"/>
      <c r="H44" s="273"/>
      <c r="I44" s="254"/>
      <c r="J44" s="271"/>
      <c r="K44" s="273"/>
      <c r="L44" s="254"/>
      <c r="M44" s="254"/>
      <c r="N44" s="255"/>
    </row>
    <row r="45" spans="1:14" ht="24" hidden="1" thickBot="1">
      <c r="A45" s="243" t="s">
        <v>101</v>
      </c>
      <c r="B45" s="140"/>
      <c r="D45" s="302"/>
      <c r="E45" s="303"/>
      <c r="F45" s="254"/>
      <c r="G45" s="271"/>
      <c r="H45" s="273"/>
      <c r="I45" s="254"/>
      <c r="J45" s="271"/>
      <c r="K45" s="273"/>
      <c r="L45" s="254"/>
      <c r="M45" s="254"/>
      <c r="N45" s="255"/>
    </row>
    <row r="46" spans="4:14" ht="12.75" hidden="1">
      <c r="D46" s="259"/>
      <c r="E46" s="254"/>
      <c r="F46" s="254"/>
      <c r="G46" s="259"/>
      <c r="H46" s="254"/>
      <c r="I46" s="254"/>
      <c r="J46" s="259"/>
      <c r="K46" s="254"/>
      <c r="L46" s="254"/>
      <c r="M46" s="254"/>
      <c r="N46" s="255"/>
    </row>
    <row r="47" ht="12.75" hidden="1"/>
    <row r="48" ht="12.75" hidden="1"/>
  </sheetData>
  <sheetProtection/>
  <printOptions/>
  <pageMargins left="0.984251968503937" right="0.3937007874015748" top="0.984251968503937" bottom="0.7480314960629921" header="0" footer="0.3937007874015748"/>
  <pageSetup horizontalDpi="600" verticalDpi="600" orientation="portrait" paperSize="9" r:id="rId1"/>
  <headerFooter alignWithMargins="0">
    <oddHeader>&amp;L
&amp;9&amp;R&amp;"Projekt,Običajno"&amp;72P</oddHeader>
    <oddFooter>&amp;C&amp;6 &amp; List: &amp;A&amp;R &amp; &amp;9 &amp; List: &amp;A
&amp;10 &amp; &amp;9 &amp; Stran: &amp;P</oddFooter>
  </headerFooter>
</worksheet>
</file>

<file path=xl/worksheets/sheet2.xml><?xml version="1.0" encoding="utf-8"?>
<worksheet xmlns="http://schemas.openxmlformats.org/spreadsheetml/2006/main" xmlns:r="http://schemas.openxmlformats.org/officeDocument/2006/relationships">
  <sheetPr codeName="List17"/>
  <dimension ref="A1:P125"/>
  <sheetViews>
    <sheetView view="pageBreakPreview" zoomScale="120" zoomScaleSheetLayoutView="120" workbookViewId="0" topLeftCell="A1">
      <selection activeCell="F10" sqref="F10"/>
    </sheetView>
  </sheetViews>
  <sheetFormatPr defaultColWidth="9.00390625" defaultRowHeight="12.75"/>
  <cols>
    <col min="1" max="1" width="5.625" style="77" customWidth="1"/>
    <col min="2" max="2" width="44.75390625" style="108" customWidth="1"/>
    <col min="3" max="3" width="6.25390625" style="77" customWidth="1"/>
    <col min="4" max="4" width="7.625" style="109" customWidth="1"/>
    <col min="5" max="5" width="3.00390625" style="110" customWidth="1"/>
    <col min="6" max="6" width="20.00390625" style="110" customWidth="1"/>
    <col min="7" max="7" width="20.375" style="89" customWidth="1"/>
    <col min="8" max="8" width="19.375" style="77" customWidth="1"/>
    <col min="9" max="9" width="11.00390625" style="121" customWidth="1"/>
    <col min="10" max="10" width="10.125" style="121" customWidth="1"/>
    <col min="11" max="11" width="9.125" style="121" customWidth="1"/>
    <col min="12" max="12" width="16.75390625" style="121" customWidth="1"/>
    <col min="13" max="13" width="9.875" style="121" customWidth="1"/>
    <col min="14" max="14" width="2.625" style="121" bestFit="1" customWidth="1"/>
    <col min="15" max="15" width="9.125" style="121" customWidth="1"/>
    <col min="16" max="16" width="9.00390625" style="121" customWidth="1"/>
    <col min="17" max="16384" width="9.125" style="121" customWidth="1"/>
  </cols>
  <sheetData>
    <row r="1" spans="1:15" s="122" customFormat="1" ht="18">
      <c r="A1" s="104" t="str">
        <f>+OSNOVA!A2</f>
        <v>POPIS DEL</v>
      </c>
      <c r="D1" s="105"/>
      <c r="E1" s="106"/>
      <c r="F1" s="107"/>
      <c r="G1" s="107"/>
      <c r="H1" s="88"/>
      <c r="I1" s="146"/>
      <c r="J1" s="146"/>
      <c r="L1" s="107"/>
      <c r="M1" s="107"/>
      <c r="N1" s="87"/>
      <c r="O1" s="76"/>
    </row>
    <row r="2" spans="1:15" s="122" customFormat="1" ht="18">
      <c r="A2" s="104"/>
      <c r="B2" s="104"/>
      <c r="D2" s="105"/>
      <c r="E2" s="106"/>
      <c r="F2" s="107"/>
      <c r="G2" s="107"/>
      <c r="H2" s="88"/>
      <c r="I2" s="146"/>
      <c r="J2" s="146"/>
      <c r="L2" s="107"/>
      <c r="M2" s="107"/>
      <c r="N2" s="87"/>
      <c r="O2" s="76"/>
    </row>
    <row r="3" spans="1:15" s="122" customFormat="1" ht="18">
      <c r="A3" s="104" t="str">
        <f>+OZN</f>
        <v>4.</v>
      </c>
      <c r="B3" s="104" t="str">
        <f>+DEL</f>
        <v>ELEKTRIČNE  INŠTALACIJE</v>
      </c>
      <c r="D3" s="105"/>
      <c r="E3" s="106"/>
      <c r="F3" s="107"/>
      <c r="G3" s="107"/>
      <c r="H3" s="88"/>
      <c r="I3" s="146"/>
      <c r="J3" s="146"/>
      <c r="L3" s="107"/>
      <c r="M3" s="107"/>
      <c r="N3" s="87"/>
      <c r="O3" s="76"/>
    </row>
    <row r="4" spans="1:15" s="122" customFormat="1" ht="18">
      <c r="A4" s="104"/>
      <c r="B4" s="103"/>
      <c r="C4" s="104"/>
      <c r="D4" s="105"/>
      <c r="E4" s="106"/>
      <c r="F4" s="107"/>
      <c r="G4" s="107"/>
      <c r="H4" s="88"/>
      <c r="I4" s="146"/>
      <c r="J4" s="146"/>
      <c r="L4" s="107"/>
      <c r="M4" s="107"/>
      <c r="N4" s="87"/>
      <c r="O4" s="76"/>
    </row>
    <row r="5" spans="1:15" s="183" customFormat="1" ht="19.5" thickBot="1">
      <c r="A5" s="230" t="str">
        <f>+OSNOVA!E32</f>
        <v>REKAPITULACIJA</v>
      </c>
      <c r="B5" s="230"/>
      <c r="C5" s="230"/>
      <c r="D5" s="230"/>
      <c r="E5" s="230"/>
      <c r="F5" s="230"/>
      <c r="G5" s="180"/>
      <c r="H5" s="181"/>
      <c r="I5" s="182"/>
      <c r="J5" s="182"/>
      <c r="L5" s="180"/>
      <c r="M5" s="180"/>
      <c r="N5" s="184"/>
      <c r="O5" s="185"/>
    </row>
    <row r="6" spans="1:15" s="122" customFormat="1" ht="18">
      <c r="A6" s="104"/>
      <c r="B6" s="103"/>
      <c r="C6" s="104"/>
      <c r="D6" s="105"/>
      <c r="E6" s="106"/>
      <c r="F6" s="107"/>
      <c r="G6" s="107"/>
      <c r="H6" s="88"/>
      <c r="I6" s="146"/>
      <c r="J6" s="146"/>
      <c r="L6" s="107"/>
      <c r="M6" s="107"/>
      <c r="N6" s="87"/>
      <c r="O6" s="76"/>
    </row>
    <row r="7" spans="1:9" s="205" customFormat="1" ht="12.75" customHeight="1">
      <c r="A7" s="206" t="s">
        <v>132</v>
      </c>
      <c r="B7" s="207"/>
      <c r="C7" s="206"/>
      <c r="D7" s="206"/>
      <c r="E7" s="206"/>
      <c r="F7" s="206"/>
      <c r="G7" s="203"/>
      <c r="H7" s="86"/>
      <c r="I7" s="82"/>
    </row>
    <row r="8" spans="1:16" s="156" customFormat="1" ht="12.75">
      <c r="A8" s="290"/>
      <c r="B8" s="291"/>
      <c r="C8" s="292"/>
      <c r="D8" s="293"/>
      <c r="E8" s="294"/>
      <c r="F8" s="294"/>
      <c r="G8" s="295"/>
      <c r="H8" s="296"/>
      <c r="M8" s="297"/>
      <c r="O8" s="298"/>
      <c r="P8" s="298"/>
    </row>
    <row r="9" spans="1:16" s="150" customFormat="1" ht="12.75">
      <c r="A9" s="214"/>
      <c r="B9" s="215"/>
      <c r="D9" s="216"/>
      <c r="E9" s="213"/>
      <c r="F9" s="213"/>
      <c r="G9" s="217"/>
      <c r="M9" s="205"/>
      <c r="O9" s="213"/>
      <c r="P9" s="213"/>
    </row>
    <row r="10" spans="1:8" s="124" customFormat="1" ht="15">
      <c r="A10" s="164" t="str">
        <f>+'1. Gradbena dela'!A5</f>
        <v>E1.</v>
      </c>
      <c r="B10" s="113" t="str">
        <f>+'1. Gradbena dela'!C5</f>
        <v>GRADBENA DELA </v>
      </c>
      <c r="C10" s="97"/>
      <c r="D10" s="114"/>
      <c r="E10" s="97"/>
      <c r="F10" s="126"/>
      <c r="G10" s="98"/>
      <c r="H10" s="97"/>
    </row>
    <row r="11" spans="1:8" s="205" customFormat="1" ht="12.75">
      <c r="A11" s="218"/>
      <c r="B11" s="219"/>
      <c r="C11" s="220"/>
      <c r="D11" s="221"/>
      <c r="E11" s="222"/>
      <c r="F11" s="223"/>
      <c r="G11" s="203"/>
      <c r="H11" s="220"/>
    </row>
    <row r="12" spans="1:8" s="124" customFormat="1" ht="15">
      <c r="A12" s="164" t="str">
        <f>+'2.Elektromontažna dela'!A5</f>
        <v>E2.</v>
      </c>
      <c r="B12" s="113" t="str">
        <f>+'2.Elektromontažna dela'!C5</f>
        <v>ELEKTROMONTAŽNA DELA </v>
      </c>
      <c r="C12" s="97"/>
      <c r="D12" s="114"/>
      <c r="E12" s="97"/>
      <c r="F12" s="126"/>
      <c r="G12" s="98"/>
      <c r="H12" s="97"/>
    </row>
    <row r="13" spans="1:8" s="205" customFormat="1" ht="12.75">
      <c r="A13" s="218"/>
      <c r="B13" s="219"/>
      <c r="C13" s="220"/>
      <c r="D13" s="221"/>
      <c r="E13" s="222"/>
      <c r="F13" s="223"/>
      <c r="G13" s="203"/>
      <c r="H13" s="220"/>
    </row>
    <row r="14" spans="1:8" s="124" customFormat="1" ht="15">
      <c r="A14" s="164" t="str">
        <f>OSNOVA!D36</f>
        <v>E3.</v>
      </c>
      <c r="B14" s="113" t="str">
        <f>OSNOVA!E36</f>
        <v>ZAŠČITA EE IN TK</v>
      </c>
      <c r="C14" s="97"/>
      <c r="D14" s="114"/>
      <c r="E14" s="97"/>
      <c r="F14" s="126"/>
      <c r="G14" s="98"/>
      <c r="H14" s="97"/>
    </row>
    <row r="15" spans="1:8" s="124" customFormat="1" ht="15">
      <c r="A15" s="164"/>
      <c r="B15" s="113"/>
      <c r="C15" s="97"/>
      <c r="D15" s="114"/>
      <c r="E15" s="97"/>
      <c r="F15" s="126"/>
      <c r="G15" s="98"/>
      <c r="H15" s="97"/>
    </row>
    <row r="16" spans="1:8" s="124" customFormat="1" ht="15">
      <c r="A16" s="164" t="str">
        <f>OSNOVA!D37</f>
        <v>E4.</v>
      </c>
      <c r="B16" s="113" t="str">
        <f>OSNOVA!E37</f>
        <v>OSTALO</v>
      </c>
      <c r="C16" s="97"/>
      <c r="D16" s="114"/>
      <c r="E16" s="97"/>
      <c r="F16" s="126"/>
      <c r="G16" s="98"/>
      <c r="H16" s="97"/>
    </row>
    <row r="17" spans="1:8" s="124" customFormat="1" ht="15">
      <c r="A17" s="164"/>
      <c r="B17" s="113"/>
      <c r="C17" s="97"/>
      <c r="D17" s="114"/>
      <c r="E17" s="97"/>
      <c r="F17" s="126"/>
      <c r="G17" s="98"/>
      <c r="H17" s="97"/>
    </row>
    <row r="18" spans="1:8" s="205" customFormat="1" ht="17.25" customHeight="1">
      <c r="A18" s="351" t="s">
        <v>169</v>
      </c>
      <c r="B18" s="351"/>
      <c r="C18" s="351"/>
      <c r="D18" s="351"/>
      <c r="E18" s="222"/>
      <c r="F18" s="126"/>
      <c r="G18" s="203"/>
      <c r="H18" s="220"/>
    </row>
    <row r="19" spans="1:8" s="205" customFormat="1" ht="17.25" customHeight="1">
      <c r="A19" s="113"/>
      <c r="B19" s="113"/>
      <c r="C19" s="113"/>
      <c r="D19" s="113"/>
      <c r="E19" s="222"/>
      <c r="F19" s="126"/>
      <c r="G19" s="203"/>
      <c r="H19" s="220"/>
    </row>
    <row r="20" spans="1:8" s="124" customFormat="1" ht="15">
      <c r="A20" s="129"/>
      <c r="B20" s="96"/>
      <c r="C20" s="97"/>
      <c r="D20" s="114" t="s">
        <v>6</v>
      </c>
      <c r="E20" s="97"/>
      <c r="F20" s="126"/>
      <c r="G20" s="98"/>
      <c r="H20" s="99"/>
    </row>
    <row r="21" spans="1:8" s="82" customFormat="1" ht="12">
      <c r="A21" s="86"/>
      <c r="B21" s="237"/>
      <c r="C21" s="86"/>
      <c r="D21" s="100"/>
      <c r="E21" s="206"/>
      <c r="F21" s="206"/>
      <c r="G21" s="238"/>
      <c r="H21" s="86"/>
    </row>
    <row r="22" spans="1:8" s="124" customFormat="1" ht="15">
      <c r="A22" s="129"/>
      <c r="B22" s="96"/>
      <c r="C22" s="145">
        <f>+DDV</f>
        <v>0.22</v>
      </c>
      <c r="D22" s="114" t="s">
        <v>109</v>
      </c>
      <c r="E22" s="97"/>
      <c r="F22" s="126"/>
      <c r="G22" s="98"/>
      <c r="H22" s="99"/>
    </row>
    <row r="23" spans="1:8" s="124" customFormat="1" ht="15.75" thickBot="1">
      <c r="A23" s="128"/>
      <c r="B23" s="117"/>
      <c r="C23" s="116"/>
      <c r="D23" s="118"/>
      <c r="E23" s="116"/>
      <c r="F23" s="127"/>
      <c r="G23" s="98"/>
      <c r="H23" s="97"/>
    </row>
    <row r="24" spans="1:16" s="82" customFormat="1" ht="12.75" thickTop="1">
      <c r="A24" s="231"/>
      <c r="B24" s="232"/>
      <c r="C24" s="233"/>
      <c r="D24" s="234"/>
      <c r="E24" s="234"/>
      <c r="F24" s="235"/>
      <c r="G24" s="236"/>
      <c r="H24" s="86"/>
      <c r="P24" s="81"/>
    </row>
    <row r="25" spans="1:8" s="124" customFormat="1" ht="15">
      <c r="A25" s="129"/>
      <c r="B25" s="96"/>
      <c r="C25" s="97"/>
      <c r="D25" s="114" t="s">
        <v>110</v>
      </c>
      <c r="E25" s="97"/>
      <c r="F25" s="126"/>
      <c r="G25" s="98"/>
      <c r="H25" s="99"/>
    </row>
    <row r="26" spans="1:8" s="82" customFormat="1" ht="12">
      <c r="A26" s="86"/>
      <c r="B26" s="239"/>
      <c r="C26" s="86"/>
      <c r="D26" s="100"/>
      <c r="E26" s="206"/>
      <c r="F26" s="206"/>
      <c r="G26" s="238"/>
      <c r="H26" s="86"/>
    </row>
    <row r="27" spans="1:8" s="78" customFormat="1" ht="12">
      <c r="A27" s="83"/>
      <c r="B27" s="84"/>
      <c r="C27" s="83"/>
      <c r="D27" s="85"/>
      <c r="E27" s="91"/>
      <c r="F27" s="91"/>
      <c r="G27" s="90"/>
      <c r="H27" s="83"/>
    </row>
    <row r="28" spans="1:8" s="78" customFormat="1" ht="12">
      <c r="A28" s="83"/>
      <c r="B28" s="84"/>
      <c r="C28" s="83"/>
      <c r="D28" s="85"/>
      <c r="E28" s="91"/>
      <c r="F28" s="91"/>
      <c r="G28" s="90"/>
      <c r="H28" s="83"/>
    </row>
    <row r="29" spans="1:8" s="78" customFormat="1" ht="12">
      <c r="A29" s="83"/>
      <c r="B29" s="84"/>
      <c r="C29" s="83"/>
      <c r="D29" s="85"/>
      <c r="E29" s="91"/>
      <c r="F29" s="91"/>
      <c r="G29" s="90"/>
      <c r="H29" s="83"/>
    </row>
    <row r="30" spans="1:8" s="78" customFormat="1" ht="12">
      <c r="A30" s="83"/>
      <c r="B30" s="84"/>
      <c r="C30" s="83"/>
      <c r="D30" s="85"/>
      <c r="E30" s="91"/>
      <c r="F30" s="91"/>
      <c r="G30" s="90"/>
      <c r="H30" s="83"/>
    </row>
    <row r="31" spans="1:8" s="78" customFormat="1" ht="12">
      <c r="A31" s="83"/>
      <c r="B31" s="84"/>
      <c r="C31" s="83"/>
      <c r="D31" s="85"/>
      <c r="E31" s="91"/>
      <c r="F31" s="91"/>
      <c r="G31" s="90"/>
      <c r="H31" s="83"/>
    </row>
    <row r="32" spans="1:8" s="78" customFormat="1" ht="12">
      <c r="A32" s="83"/>
      <c r="B32" s="84"/>
      <c r="C32" s="83"/>
      <c r="D32" s="85"/>
      <c r="E32" s="91"/>
      <c r="F32" s="91"/>
      <c r="G32" s="90"/>
      <c r="H32" s="83"/>
    </row>
    <row r="33" spans="1:8" s="78" customFormat="1" ht="12">
      <c r="A33" s="83"/>
      <c r="B33" s="84"/>
      <c r="C33" s="83"/>
      <c r="D33" s="85"/>
      <c r="E33" s="91"/>
      <c r="F33" s="91"/>
      <c r="G33" s="90"/>
      <c r="H33" s="83"/>
    </row>
    <row r="34" spans="1:8" s="78" customFormat="1" ht="12">
      <c r="A34" s="83"/>
      <c r="B34" s="84"/>
      <c r="C34" s="83"/>
      <c r="D34" s="85"/>
      <c r="E34" s="91"/>
      <c r="F34" s="91"/>
      <c r="G34" s="90"/>
      <c r="H34" s="83"/>
    </row>
    <row r="35" spans="1:8" s="78" customFormat="1" ht="12">
      <c r="A35" s="83"/>
      <c r="B35" s="84"/>
      <c r="C35" s="83"/>
      <c r="D35" s="85"/>
      <c r="E35" s="91"/>
      <c r="F35" s="91"/>
      <c r="G35" s="90"/>
      <c r="H35" s="83"/>
    </row>
    <row r="36" spans="1:8" s="78" customFormat="1" ht="12">
      <c r="A36" s="83"/>
      <c r="B36" s="84"/>
      <c r="C36" s="83"/>
      <c r="D36" s="85"/>
      <c r="E36" s="91"/>
      <c r="F36" s="91"/>
      <c r="G36" s="90"/>
      <c r="H36" s="83"/>
    </row>
    <row r="37" spans="1:8" s="78" customFormat="1" ht="12">
      <c r="A37" s="83"/>
      <c r="B37" s="84"/>
      <c r="C37" s="83"/>
      <c r="D37" s="85"/>
      <c r="E37" s="91"/>
      <c r="F37" s="91"/>
      <c r="G37" s="90"/>
      <c r="H37" s="83"/>
    </row>
    <row r="38" spans="1:8" s="78" customFormat="1" ht="12">
      <c r="A38" s="83"/>
      <c r="B38" s="84"/>
      <c r="C38" s="83"/>
      <c r="D38" s="85"/>
      <c r="E38" s="91"/>
      <c r="F38" s="91"/>
      <c r="G38" s="90"/>
      <c r="H38" s="83"/>
    </row>
    <row r="39" spans="1:8" s="78" customFormat="1" ht="12">
      <c r="A39" s="83"/>
      <c r="B39" s="84"/>
      <c r="C39" s="83"/>
      <c r="D39" s="85"/>
      <c r="E39" s="91"/>
      <c r="F39" s="91"/>
      <c r="G39" s="90"/>
      <c r="H39" s="83"/>
    </row>
    <row r="40" spans="1:8" s="78" customFormat="1" ht="12">
      <c r="A40" s="83"/>
      <c r="B40" s="84"/>
      <c r="C40" s="83"/>
      <c r="D40" s="85"/>
      <c r="E40" s="91"/>
      <c r="F40" s="91"/>
      <c r="G40" s="90"/>
      <c r="H40" s="83"/>
    </row>
    <row r="41" spans="1:8" s="78" customFormat="1" ht="12">
      <c r="A41" s="83"/>
      <c r="B41" s="84"/>
      <c r="C41" s="83"/>
      <c r="D41" s="85"/>
      <c r="E41" s="91"/>
      <c r="F41" s="91"/>
      <c r="G41" s="90"/>
      <c r="H41" s="83"/>
    </row>
    <row r="42" spans="1:8" s="78" customFormat="1" ht="12">
      <c r="A42" s="83"/>
      <c r="B42" s="84"/>
      <c r="C42" s="83"/>
      <c r="D42" s="85"/>
      <c r="E42" s="91"/>
      <c r="F42" s="91"/>
      <c r="G42" s="90"/>
      <c r="H42" s="83"/>
    </row>
    <row r="43" spans="1:8" s="78" customFormat="1" ht="12">
      <c r="A43" s="83"/>
      <c r="B43" s="84"/>
      <c r="C43" s="83"/>
      <c r="D43" s="85"/>
      <c r="E43" s="91"/>
      <c r="F43" s="91"/>
      <c r="G43" s="90"/>
      <c r="H43" s="83"/>
    </row>
    <row r="44" spans="1:8" s="78" customFormat="1" ht="12">
      <c r="A44" s="83"/>
      <c r="B44" s="84"/>
      <c r="C44" s="83"/>
      <c r="D44" s="85"/>
      <c r="E44" s="91"/>
      <c r="F44" s="91"/>
      <c r="G44" s="90"/>
      <c r="H44" s="83"/>
    </row>
    <row r="45" spans="1:8" s="78" customFormat="1" ht="12">
      <c r="A45" s="83"/>
      <c r="B45" s="84"/>
      <c r="C45" s="83"/>
      <c r="D45" s="85"/>
      <c r="E45" s="91"/>
      <c r="F45" s="91"/>
      <c r="G45" s="90"/>
      <c r="H45" s="83"/>
    </row>
    <row r="46" spans="1:8" s="78" customFormat="1" ht="12">
      <c r="A46" s="83"/>
      <c r="B46" s="84"/>
      <c r="C46" s="83"/>
      <c r="D46" s="85"/>
      <c r="E46" s="91"/>
      <c r="F46" s="91"/>
      <c r="G46" s="90"/>
      <c r="H46" s="83"/>
    </row>
    <row r="47" spans="1:8" s="78" customFormat="1" ht="12">
      <c r="A47" s="83"/>
      <c r="B47" s="84"/>
      <c r="C47" s="83"/>
      <c r="D47" s="85"/>
      <c r="E47" s="91"/>
      <c r="F47" s="91"/>
      <c r="G47" s="90"/>
      <c r="H47" s="83"/>
    </row>
    <row r="48" spans="1:8" s="78" customFormat="1" ht="12">
      <c r="A48" s="83"/>
      <c r="B48" s="84"/>
      <c r="C48" s="83"/>
      <c r="D48" s="85"/>
      <c r="E48" s="91"/>
      <c r="F48" s="91"/>
      <c r="G48" s="90"/>
      <c r="H48" s="83"/>
    </row>
    <row r="49" spans="1:8" s="78" customFormat="1" ht="12">
      <c r="A49" s="83"/>
      <c r="B49" s="84"/>
      <c r="C49" s="83"/>
      <c r="D49" s="85"/>
      <c r="E49" s="91"/>
      <c r="F49" s="91"/>
      <c r="G49" s="90"/>
      <c r="H49" s="83"/>
    </row>
    <row r="50" spans="1:8" s="78" customFormat="1" ht="12">
      <c r="A50" s="83"/>
      <c r="B50" s="84"/>
      <c r="C50" s="83"/>
      <c r="D50" s="85"/>
      <c r="E50" s="91"/>
      <c r="F50" s="91"/>
      <c r="G50" s="90"/>
      <c r="H50" s="83"/>
    </row>
    <row r="51" spans="1:8" s="78" customFormat="1" ht="12">
      <c r="A51" s="83"/>
      <c r="B51" s="84"/>
      <c r="C51" s="83"/>
      <c r="D51" s="85"/>
      <c r="E51" s="91"/>
      <c r="F51" s="91"/>
      <c r="G51" s="90"/>
      <c r="H51" s="83"/>
    </row>
    <row r="52" spans="1:8" s="78" customFormat="1" ht="12">
      <c r="A52" s="83"/>
      <c r="B52" s="84"/>
      <c r="C52" s="83"/>
      <c r="D52" s="85"/>
      <c r="E52" s="91"/>
      <c r="F52" s="91"/>
      <c r="G52" s="90"/>
      <c r="H52" s="83"/>
    </row>
    <row r="53" spans="1:8" s="78" customFormat="1" ht="12">
      <c r="A53" s="83"/>
      <c r="B53" s="84"/>
      <c r="C53" s="83"/>
      <c r="D53" s="85"/>
      <c r="E53" s="91"/>
      <c r="F53" s="91"/>
      <c r="G53" s="90"/>
      <c r="H53" s="83"/>
    </row>
    <row r="54" spans="1:8" s="78" customFormat="1" ht="12">
      <c r="A54" s="83"/>
      <c r="B54" s="84"/>
      <c r="C54" s="83"/>
      <c r="D54" s="85"/>
      <c r="E54" s="91"/>
      <c r="F54" s="91"/>
      <c r="G54" s="90"/>
      <c r="H54" s="83"/>
    </row>
    <row r="55" spans="1:8" s="78" customFormat="1" ht="12">
      <c r="A55" s="83"/>
      <c r="B55" s="84"/>
      <c r="C55" s="83"/>
      <c r="D55" s="85"/>
      <c r="E55" s="91"/>
      <c r="F55" s="91"/>
      <c r="G55" s="90"/>
      <c r="H55" s="83"/>
    </row>
    <row r="56" spans="1:8" s="78" customFormat="1" ht="12">
      <c r="A56" s="83"/>
      <c r="B56" s="84"/>
      <c r="C56" s="83"/>
      <c r="D56" s="85"/>
      <c r="E56" s="91"/>
      <c r="F56" s="91"/>
      <c r="G56" s="90"/>
      <c r="H56" s="83"/>
    </row>
    <row r="57" spans="1:8" s="78" customFormat="1" ht="12">
      <c r="A57" s="83"/>
      <c r="B57" s="84"/>
      <c r="C57" s="83"/>
      <c r="D57" s="85"/>
      <c r="E57" s="91"/>
      <c r="F57" s="91"/>
      <c r="G57" s="90"/>
      <c r="H57" s="83"/>
    </row>
    <row r="58" spans="1:8" s="78" customFormat="1" ht="12">
      <c r="A58" s="83"/>
      <c r="B58" s="84"/>
      <c r="C58" s="83"/>
      <c r="D58" s="85"/>
      <c r="E58" s="91"/>
      <c r="F58" s="91"/>
      <c r="G58" s="90"/>
      <c r="H58" s="83"/>
    </row>
    <row r="59" spans="1:8" s="78" customFormat="1" ht="12">
      <c r="A59" s="83"/>
      <c r="B59" s="84"/>
      <c r="C59" s="83"/>
      <c r="D59" s="85"/>
      <c r="E59" s="91"/>
      <c r="F59" s="91"/>
      <c r="G59" s="90"/>
      <c r="H59" s="83"/>
    </row>
    <row r="60" spans="1:8" s="78" customFormat="1" ht="12">
      <c r="A60" s="83"/>
      <c r="B60" s="84"/>
      <c r="C60" s="83"/>
      <c r="D60" s="85"/>
      <c r="E60" s="91"/>
      <c r="F60" s="91"/>
      <c r="G60" s="90"/>
      <c r="H60" s="83"/>
    </row>
    <row r="61" spans="1:8" s="78" customFormat="1" ht="12">
      <c r="A61" s="83"/>
      <c r="B61" s="84"/>
      <c r="C61" s="83"/>
      <c r="D61" s="85"/>
      <c r="E61" s="91"/>
      <c r="F61" s="91"/>
      <c r="G61" s="90"/>
      <c r="H61" s="83"/>
    </row>
    <row r="62" spans="1:8" s="78" customFormat="1" ht="12">
      <c r="A62" s="83"/>
      <c r="B62" s="84"/>
      <c r="C62" s="83"/>
      <c r="D62" s="85"/>
      <c r="E62" s="91"/>
      <c r="F62" s="91"/>
      <c r="G62" s="90"/>
      <c r="H62" s="83"/>
    </row>
    <row r="63" spans="1:8" s="78" customFormat="1" ht="12">
      <c r="A63" s="83"/>
      <c r="B63" s="84"/>
      <c r="C63" s="83"/>
      <c r="D63" s="85"/>
      <c r="E63" s="91"/>
      <c r="F63" s="91"/>
      <c r="G63" s="90"/>
      <c r="H63" s="83"/>
    </row>
    <row r="64" spans="1:8" s="78" customFormat="1" ht="12">
      <c r="A64" s="83"/>
      <c r="B64" s="84"/>
      <c r="C64" s="83"/>
      <c r="D64" s="85"/>
      <c r="E64" s="91"/>
      <c r="F64" s="91"/>
      <c r="G64" s="90"/>
      <c r="H64" s="83"/>
    </row>
    <row r="65" spans="1:8" s="78" customFormat="1" ht="12">
      <c r="A65" s="83"/>
      <c r="B65" s="84"/>
      <c r="C65" s="83"/>
      <c r="D65" s="85"/>
      <c r="E65" s="91"/>
      <c r="F65" s="91"/>
      <c r="G65" s="90"/>
      <c r="H65" s="83"/>
    </row>
    <row r="66" spans="1:8" s="78" customFormat="1" ht="12">
      <c r="A66" s="83"/>
      <c r="B66" s="84"/>
      <c r="C66" s="83"/>
      <c r="D66" s="85"/>
      <c r="E66" s="91"/>
      <c r="F66" s="91"/>
      <c r="G66" s="90"/>
      <c r="H66" s="83"/>
    </row>
    <row r="67" spans="1:8" s="78" customFormat="1" ht="12">
      <c r="A67" s="83"/>
      <c r="B67" s="84"/>
      <c r="C67" s="83"/>
      <c r="D67" s="85"/>
      <c r="E67" s="91"/>
      <c r="F67" s="91"/>
      <c r="G67" s="90"/>
      <c r="H67" s="83"/>
    </row>
    <row r="68" spans="1:8" s="78" customFormat="1" ht="12">
      <c r="A68" s="83"/>
      <c r="B68" s="84"/>
      <c r="C68" s="83"/>
      <c r="D68" s="85"/>
      <c r="E68" s="91"/>
      <c r="F68" s="91"/>
      <c r="G68" s="90"/>
      <c r="H68" s="83"/>
    </row>
    <row r="69" spans="1:8" s="78" customFormat="1" ht="12">
      <c r="A69" s="83"/>
      <c r="B69" s="84"/>
      <c r="C69" s="83"/>
      <c r="D69" s="85"/>
      <c r="E69" s="91"/>
      <c r="F69" s="91"/>
      <c r="G69" s="90"/>
      <c r="H69" s="83"/>
    </row>
    <row r="70" spans="1:8" s="78" customFormat="1" ht="12">
      <c r="A70" s="83"/>
      <c r="B70" s="84"/>
      <c r="C70" s="83"/>
      <c r="D70" s="85"/>
      <c r="E70" s="91"/>
      <c r="F70" s="91"/>
      <c r="G70" s="90"/>
      <c r="H70" s="83"/>
    </row>
    <row r="71" spans="1:8" s="78" customFormat="1" ht="12">
      <c r="A71" s="83"/>
      <c r="B71" s="84"/>
      <c r="C71" s="83"/>
      <c r="D71" s="85"/>
      <c r="E71" s="91"/>
      <c r="F71" s="91"/>
      <c r="G71" s="90"/>
      <c r="H71" s="83"/>
    </row>
    <row r="72" spans="1:8" s="78" customFormat="1" ht="12">
      <c r="A72" s="83"/>
      <c r="B72" s="84"/>
      <c r="C72" s="83"/>
      <c r="D72" s="85"/>
      <c r="E72" s="91"/>
      <c r="F72" s="91"/>
      <c r="G72" s="90"/>
      <c r="H72" s="83"/>
    </row>
    <row r="73" spans="1:8" s="78" customFormat="1" ht="12">
      <c r="A73" s="83"/>
      <c r="B73" s="84"/>
      <c r="C73" s="83"/>
      <c r="D73" s="85"/>
      <c r="E73" s="91"/>
      <c r="F73" s="91"/>
      <c r="G73" s="90"/>
      <c r="H73" s="83"/>
    </row>
    <row r="74" spans="1:8" s="78" customFormat="1" ht="12">
      <c r="A74" s="83"/>
      <c r="B74" s="84"/>
      <c r="C74" s="83"/>
      <c r="D74" s="85"/>
      <c r="E74" s="91"/>
      <c r="F74" s="91"/>
      <c r="G74" s="90"/>
      <c r="H74" s="83"/>
    </row>
    <row r="75" spans="1:8" s="78" customFormat="1" ht="12">
      <c r="A75" s="83"/>
      <c r="B75" s="84"/>
      <c r="C75" s="83"/>
      <c r="D75" s="85"/>
      <c r="E75" s="91"/>
      <c r="F75" s="91"/>
      <c r="G75" s="90"/>
      <c r="H75" s="83"/>
    </row>
    <row r="76" spans="1:8" s="78" customFormat="1" ht="12">
      <c r="A76" s="83"/>
      <c r="B76" s="84"/>
      <c r="C76" s="83"/>
      <c r="D76" s="85"/>
      <c r="E76" s="91"/>
      <c r="F76" s="91"/>
      <c r="G76" s="90"/>
      <c r="H76" s="83"/>
    </row>
    <row r="77" spans="1:8" s="78" customFormat="1" ht="12">
      <c r="A77" s="83"/>
      <c r="B77" s="84"/>
      <c r="C77" s="83"/>
      <c r="D77" s="85"/>
      <c r="E77" s="91"/>
      <c r="F77" s="91"/>
      <c r="G77" s="90"/>
      <c r="H77" s="83"/>
    </row>
    <row r="78" spans="1:8" s="78" customFormat="1" ht="12">
      <c r="A78" s="83"/>
      <c r="B78" s="84"/>
      <c r="C78" s="83"/>
      <c r="D78" s="85"/>
      <c r="E78" s="91"/>
      <c r="F78" s="91"/>
      <c r="G78" s="90"/>
      <c r="H78" s="83"/>
    </row>
    <row r="79" spans="1:8" s="78" customFormat="1" ht="12">
      <c r="A79" s="83"/>
      <c r="B79" s="84"/>
      <c r="C79" s="83"/>
      <c r="D79" s="85"/>
      <c r="E79" s="91"/>
      <c r="F79" s="91"/>
      <c r="G79" s="90"/>
      <c r="H79" s="83"/>
    </row>
    <row r="80" spans="1:8" s="78" customFormat="1" ht="12">
      <c r="A80" s="83"/>
      <c r="B80" s="84"/>
      <c r="C80" s="83"/>
      <c r="D80" s="85"/>
      <c r="E80" s="91"/>
      <c r="F80" s="91"/>
      <c r="G80" s="90"/>
      <c r="H80" s="83"/>
    </row>
    <row r="81" spans="1:8" s="78" customFormat="1" ht="12">
      <c r="A81" s="83"/>
      <c r="B81" s="84"/>
      <c r="C81" s="83"/>
      <c r="D81" s="85"/>
      <c r="E81" s="91"/>
      <c r="F81" s="91"/>
      <c r="G81" s="90"/>
      <c r="H81" s="83"/>
    </row>
    <row r="82" spans="1:8" s="78" customFormat="1" ht="12">
      <c r="A82" s="83"/>
      <c r="B82" s="84"/>
      <c r="C82" s="83"/>
      <c r="D82" s="85"/>
      <c r="E82" s="91"/>
      <c r="F82" s="91"/>
      <c r="G82" s="90"/>
      <c r="H82" s="83"/>
    </row>
    <row r="83" spans="1:8" s="78" customFormat="1" ht="12">
      <c r="A83" s="83"/>
      <c r="B83" s="84"/>
      <c r="C83" s="83"/>
      <c r="D83" s="85"/>
      <c r="E83" s="91"/>
      <c r="F83" s="91"/>
      <c r="G83" s="90"/>
      <c r="H83" s="83"/>
    </row>
    <row r="84" spans="1:8" s="78" customFormat="1" ht="12">
      <c r="A84" s="83"/>
      <c r="B84" s="84"/>
      <c r="C84" s="83"/>
      <c r="D84" s="85"/>
      <c r="E84" s="91"/>
      <c r="F84" s="91"/>
      <c r="G84" s="90"/>
      <c r="H84" s="83"/>
    </row>
    <row r="85" spans="1:8" s="78" customFormat="1" ht="12">
      <c r="A85" s="83"/>
      <c r="B85" s="84"/>
      <c r="C85" s="83"/>
      <c r="D85" s="85"/>
      <c r="E85" s="91"/>
      <c r="F85" s="91"/>
      <c r="G85" s="90"/>
      <c r="H85" s="83"/>
    </row>
    <row r="86" spans="1:8" s="78" customFormat="1" ht="12">
      <c r="A86" s="83"/>
      <c r="B86" s="84"/>
      <c r="C86" s="83"/>
      <c r="D86" s="85"/>
      <c r="E86" s="91"/>
      <c r="F86" s="91"/>
      <c r="G86" s="90"/>
      <c r="H86" s="83"/>
    </row>
    <row r="87" spans="1:8" s="78" customFormat="1" ht="12">
      <c r="A87" s="83"/>
      <c r="B87" s="84"/>
      <c r="C87" s="83"/>
      <c r="D87" s="85"/>
      <c r="E87" s="91"/>
      <c r="F87" s="91"/>
      <c r="G87" s="90"/>
      <c r="H87" s="83"/>
    </row>
    <row r="88" spans="1:8" s="78" customFormat="1" ht="12">
      <c r="A88" s="83"/>
      <c r="B88" s="84"/>
      <c r="C88" s="83"/>
      <c r="D88" s="85"/>
      <c r="E88" s="91"/>
      <c r="F88" s="91"/>
      <c r="G88" s="90"/>
      <c r="H88" s="83"/>
    </row>
    <row r="89" spans="1:8" s="78" customFormat="1" ht="12">
      <c r="A89" s="83"/>
      <c r="B89" s="84"/>
      <c r="C89" s="83"/>
      <c r="D89" s="85"/>
      <c r="E89" s="91"/>
      <c r="F89" s="91"/>
      <c r="G89" s="90"/>
      <c r="H89" s="83"/>
    </row>
    <row r="90" spans="1:8" s="78" customFormat="1" ht="12">
      <c r="A90" s="83"/>
      <c r="B90" s="84"/>
      <c r="C90" s="83"/>
      <c r="D90" s="85"/>
      <c r="E90" s="91"/>
      <c r="F90" s="91"/>
      <c r="G90" s="90"/>
      <c r="H90" s="83"/>
    </row>
    <row r="91" spans="1:8" s="78" customFormat="1" ht="12">
      <c r="A91" s="83"/>
      <c r="B91" s="84"/>
      <c r="C91" s="83"/>
      <c r="D91" s="85"/>
      <c r="E91" s="91"/>
      <c r="F91" s="91"/>
      <c r="G91" s="90"/>
      <c r="H91" s="83"/>
    </row>
    <row r="92" spans="1:8" s="78" customFormat="1" ht="12">
      <c r="A92" s="83"/>
      <c r="B92" s="84"/>
      <c r="C92" s="83"/>
      <c r="D92" s="85"/>
      <c r="E92" s="91"/>
      <c r="F92" s="91"/>
      <c r="G92" s="90"/>
      <c r="H92" s="83"/>
    </row>
    <row r="93" spans="1:8" s="78" customFormat="1" ht="12">
      <c r="A93" s="83"/>
      <c r="B93" s="84"/>
      <c r="C93" s="83"/>
      <c r="D93" s="85"/>
      <c r="E93" s="91"/>
      <c r="F93" s="91"/>
      <c r="G93" s="90"/>
      <c r="H93" s="83"/>
    </row>
    <row r="94" spans="1:8" s="78" customFormat="1" ht="12">
      <c r="A94" s="83"/>
      <c r="B94" s="84"/>
      <c r="C94" s="83"/>
      <c r="D94" s="85"/>
      <c r="E94" s="91"/>
      <c r="F94" s="91"/>
      <c r="G94" s="90"/>
      <c r="H94" s="83"/>
    </row>
    <row r="95" spans="1:8" s="78" customFormat="1" ht="12">
      <c r="A95" s="83"/>
      <c r="B95" s="84"/>
      <c r="C95" s="83"/>
      <c r="D95" s="85"/>
      <c r="E95" s="91"/>
      <c r="F95" s="91"/>
      <c r="G95" s="90"/>
      <c r="H95" s="83"/>
    </row>
    <row r="96" spans="1:8" s="78" customFormat="1" ht="12">
      <c r="A96" s="83"/>
      <c r="B96" s="84"/>
      <c r="C96" s="83"/>
      <c r="D96" s="85"/>
      <c r="E96" s="91"/>
      <c r="F96" s="91"/>
      <c r="G96" s="90"/>
      <c r="H96" s="83"/>
    </row>
    <row r="97" spans="1:8" s="78" customFormat="1" ht="12">
      <c r="A97" s="83"/>
      <c r="B97" s="84"/>
      <c r="C97" s="83"/>
      <c r="D97" s="85"/>
      <c r="E97" s="91"/>
      <c r="F97" s="91"/>
      <c r="G97" s="90"/>
      <c r="H97" s="83"/>
    </row>
    <row r="98" spans="1:8" s="78" customFormat="1" ht="12">
      <c r="A98" s="83"/>
      <c r="B98" s="84"/>
      <c r="C98" s="83"/>
      <c r="D98" s="85"/>
      <c r="E98" s="91"/>
      <c r="F98" s="91"/>
      <c r="G98" s="90"/>
      <c r="H98" s="83"/>
    </row>
    <row r="99" spans="1:8" s="78" customFormat="1" ht="12">
      <c r="A99" s="83"/>
      <c r="B99" s="84"/>
      <c r="C99" s="83"/>
      <c r="D99" s="85"/>
      <c r="E99" s="91"/>
      <c r="F99" s="91"/>
      <c r="G99" s="90"/>
      <c r="H99" s="83"/>
    </row>
    <row r="100" spans="1:8" s="78" customFormat="1" ht="12">
      <c r="A100" s="83"/>
      <c r="B100" s="84"/>
      <c r="C100" s="83"/>
      <c r="D100" s="85"/>
      <c r="E100" s="91"/>
      <c r="F100" s="91"/>
      <c r="G100" s="90"/>
      <c r="H100" s="83"/>
    </row>
    <row r="101" spans="1:8" s="78" customFormat="1" ht="12">
      <c r="A101" s="83"/>
      <c r="B101" s="84"/>
      <c r="C101" s="83"/>
      <c r="D101" s="85"/>
      <c r="E101" s="91"/>
      <c r="F101" s="91"/>
      <c r="G101" s="90"/>
      <c r="H101" s="83"/>
    </row>
    <row r="102" spans="1:8" s="78" customFormat="1" ht="12">
      <c r="A102" s="83"/>
      <c r="B102" s="84"/>
      <c r="C102" s="83"/>
      <c r="D102" s="85"/>
      <c r="E102" s="91"/>
      <c r="F102" s="91"/>
      <c r="G102" s="90"/>
      <c r="H102" s="83"/>
    </row>
    <row r="103" spans="1:8" s="78" customFormat="1" ht="12">
      <c r="A103" s="83"/>
      <c r="B103" s="84"/>
      <c r="C103" s="83"/>
      <c r="D103" s="85"/>
      <c r="E103" s="91"/>
      <c r="F103" s="91"/>
      <c r="G103" s="90"/>
      <c r="H103" s="83"/>
    </row>
    <row r="104" spans="1:8" s="78" customFormat="1" ht="12">
      <c r="A104" s="83"/>
      <c r="B104" s="84"/>
      <c r="C104" s="83"/>
      <c r="D104" s="85"/>
      <c r="E104" s="91"/>
      <c r="F104" s="91"/>
      <c r="G104" s="90"/>
      <c r="H104" s="83"/>
    </row>
    <row r="105" spans="1:8" s="78" customFormat="1" ht="12">
      <c r="A105" s="83"/>
      <c r="B105" s="84"/>
      <c r="C105" s="83"/>
      <c r="D105" s="85"/>
      <c r="E105" s="91"/>
      <c r="F105" s="91"/>
      <c r="G105" s="90"/>
      <c r="H105" s="83"/>
    </row>
    <row r="106" spans="1:8" s="78" customFormat="1" ht="12">
      <c r="A106" s="83"/>
      <c r="B106" s="84"/>
      <c r="C106" s="83"/>
      <c r="D106" s="85"/>
      <c r="E106" s="91"/>
      <c r="F106" s="91"/>
      <c r="G106" s="90"/>
      <c r="H106" s="83"/>
    </row>
    <row r="107" spans="1:8" s="78" customFormat="1" ht="12">
      <c r="A107" s="83"/>
      <c r="B107" s="84"/>
      <c r="C107" s="83"/>
      <c r="D107" s="85"/>
      <c r="E107" s="91"/>
      <c r="F107" s="91"/>
      <c r="G107" s="90"/>
      <c r="H107" s="83"/>
    </row>
    <row r="108" spans="1:8" s="78" customFormat="1" ht="12">
      <c r="A108" s="83"/>
      <c r="B108" s="84"/>
      <c r="C108" s="83"/>
      <c r="D108" s="85"/>
      <c r="E108" s="91"/>
      <c r="F108" s="91"/>
      <c r="G108" s="90"/>
      <c r="H108" s="83"/>
    </row>
    <row r="109" spans="1:8" s="78" customFormat="1" ht="12">
      <c r="A109" s="83"/>
      <c r="B109" s="84"/>
      <c r="C109" s="83"/>
      <c r="D109" s="85"/>
      <c r="E109" s="91"/>
      <c r="F109" s="91"/>
      <c r="G109" s="90"/>
      <c r="H109" s="83"/>
    </row>
    <row r="110" spans="1:8" s="78" customFormat="1" ht="12">
      <c r="A110" s="83"/>
      <c r="B110" s="84"/>
      <c r="C110" s="83"/>
      <c r="D110" s="85"/>
      <c r="E110" s="91"/>
      <c r="F110" s="91"/>
      <c r="G110" s="90"/>
      <c r="H110" s="83"/>
    </row>
    <row r="111" spans="1:8" s="78" customFormat="1" ht="12">
      <c r="A111" s="83"/>
      <c r="B111" s="84"/>
      <c r="C111" s="83"/>
      <c r="D111" s="85"/>
      <c r="E111" s="91"/>
      <c r="F111" s="91"/>
      <c r="G111" s="90"/>
      <c r="H111" s="83"/>
    </row>
    <row r="112" spans="1:8" s="78" customFormat="1" ht="12">
      <c r="A112" s="83"/>
      <c r="B112" s="84"/>
      <c r="C112" s="83"/>
      <c r="D112" s="85"/>
      <c r="E112" s="91"/>
      <c r="F112" s="91"/>
      <c r="G112" s="90"/>
      <c r="H112" s="83"/>
    </row>
    <row r="113" spans="1:8" s="78" customFormat="1" ht="12">
      <c r="A113" s="83"/>
      <c r="B113" s="84"/>
      <c r="C113" s="83"/>
      <c r="D113" s="85"/>
      <c r="E113" s="91"/>
      <c r="F113" s="91"/>
      <c r="G113" s="90"/>
      <c r="H113" s="83"/>
    </row>
    <row r="114" spans="1:8" s="78" customFormat="1" ht="12">
      <c r="A114" s="83"/>
      <c r="B114" s="84"/>
      <c r="C114" s="83"/>
      <c r="D114" s="85"/>
      <c r="E114" s="91"/>
      <c r="F114" s="91"/>
      <c r="G114" s="90"/>
      <c r="H114" s="83"/>
    </row>
    <row r="115" spans="1:8" s="78" customFormat="1" ht="12">
      <c r="A115" s="83"/>
      <c r="B115" s="84"/>
      <c r="C115" s="83"/>
      <c r="D115" s="85"/>
      <c r="E115" s="91"/>
      <c r="F115" s="91"/>
      <c r="G115" s="90"/>
      <c r="H115" s="83"/>
    </row>
    <row r="116" spans="1:8" s="78" customFormat="1" ht="12">
      <c r="A116" s="83"/>
      <c r="B116" s="84"/>
      <c r="C116" s="83"/>
      <c r="D116" s="85"/>
      <c r="E116" s="91"/>
      <c r="F116" s="91"/>
      <c r="G116" s="90"/>
      <c r="H116" s="83"/>
    </row>
    <row r="117" spans="1:8" s="78" customFormat="1" ht="12">
      <c r="A117" s="83"/>
      <c r="B117" s="84"/>
      <c r="C117" s="83"/>
      <c r="D117" s="85"/>
      <c r="E117" s="91"/>
      <c r="F117" s="91"/>
      <c r="G117" s="90"/>
      <c r="H117" s="83"/>
    </row>
    <row r="118" spans="1:8" s="78" customFormat="1" ht="12">
      <c r="A118" s="83"/>
      <c r="B118" s="84"/>
      <c r="C118" s="83"/>
      <c r="D118" s="85"/>
      <c r="E118" s="91"/>
      <c r="F118" s="91"/>
      <c r="G118" s="90"/>
      <c r="H118" s="83"/>
    </row>
    <row r="119" spans="1:8" s="78" customFormat="1" ht="12">
      <c r="A119" s="83"/>
      <c r="B119" s="84"/>
      <c r="C119" s="83"/>
      <c r="D119" s="85"/>
      <c r="E119" s="91"/>
      <c r="F119" s="91"/>
      <c r="G119" s="90"/>
      <c r="H119" s="83"/>
    </row>
    <row r="120" spans="1:8" s="78" customFormat="1" ht="12">
      <c r="A120" s="83"/>
      <c r="B120" s="84"/>
      <c r="C120" s="83"/>
      <c r="D120" s="85"/>
      <c r="E120" s="91"/>
      <c r="F120" s="91"/>
      <c r="G120" s="90"/>
      <c r="H120" s="83"/>
    </row>
    <row r="121" spans="1:8" s="78" customFormat="1" ht="12">
      <c r="A121" s="83"/>
      <c r="B121" s="84"/>
      <c r="C121" s="83"/>
      <c r="D121" s="85"/>
      <c r="E121" s="91"/>
      <c r="F121" s="91"/>
      <c r="G121" s="90"/>
      <c r="H121" s="83"/>
    </row>
    <row r="122" spans="1:8" s="78" customFormat="1" ht="12">
      <c r="A122" s="83"/>
      <c r="B122" s="84"/>
      <c r="C122" s="83"/>
      <c r="D122" s="85"/>
      <c r="E122" s="91"/>
      <c r="F122" s="91"/>
      <c r="G122" s="90"/>
      <c r="H122" s="83"/>
    </row>
    <row r="123" spans="1:8" s="78" customFormat="1" ht="12">
      <c r="A123" s="83"/>
      <c r="B123" s="84"/>
      <c r="C123" s="83"/>
      <c r="D123" s="85"/>
      <c r="E123" s="91"/>
      <c r="F123" s="91"/>
      <c r="G123" s="90"/>
      <c r="H123" s="83"/>
    </row>
    <row r="124" spans="1:8" s="78" customFormat="1" ht="12">
      <c r="A124" s="83"/>
      <c r="B124" s="84"/>
      <c r="C124" s="83"/>
      <c r="D124" s="85"/>
      <c r="E124" s="91"/>
      <c r="F124" s="91"/>
      <c r="G124" s="90"/>
      <c r="H124" s="83"/>
    </row>
    <row r="125" spans="1:8" s="78" customFormat="1" ht="12">
      <c r="A125" s="83"/>
      <c r="B125" s="84"/>
      <c r="C125" s="83"/>
      <c r="D125" s="85"/>
      <c r="E125" s="91"/>
      <c r="F125" s="91"/>
      <c r="G125" s="90"/>
      <c r="H125" s="83"/>
    </row>
  </sheetData>
  <sheetProtection/>
  <mergeCells count="1">
    <mergeCell ref="A18:D18"/>
  </mergeCells>
  <printOptions/>
  <pageMargins left="0.984251968503937" right="0.3937007874015748" top="0.984251968503937" bottom="0.7480314960629921" header="0" footer="0.3937007874015748"/>
  <pageSetup horizontalDpi="300" verticalDpi="300" orientation="portrait" paperSize="9" r:id="rId1"/>
  <headerFooter alignWithMargins="0">
    <oddHeader>&amp;L
&amp;9</oddHeader>
    <oddFooter>&amp;L&amp;9&amp;C&amp;6 &amp; List: &amp;A&amp;R &amp; &amp;9 &amp; Stran: &amp;P</oddFooter>
  </headerFooter>
</worksheet>
</file>

<file path=xl/worksheets/sheet3.xml><?xml version="1.0" encoding="utf-8"?>
<worksheet xmlns="http://schemas.openxmlformats.org/spreadsheetml/2006/main" xmlns:r="http://schemas.openxmlformats.org/officeDocument/2006/relationships">
  <sheetPr codeName="List21"/>
  <dimension ref="A1:H123"/>
  <sheetViews>
    <sheetView tabSelected="1" view="pageBreakPreview" zoomScaleSheetLayoutView="100" workbookViewId="0" topLeftCell="A1">
      <selection activeCell="B9" sqref="B9"/>
    </sheetView>
  </sheetViews>
  <sheetFormatPr defaultColWidth="9.00390625" defaultRowHeight="12.75"/>
  <cols>
    <col min="1" max="1" width="5.625" style="245" customWidth="1"/>
    <col min="2" max="2" width="78.125" style="244" customWidth="1"/>
    <col min="3" max="3" width="6.25390625" style="245" customWidth="1"/>
    <col min="4" max="4" width="9.125" style="193" customWidth="1"/>
    <col min="5" max="5" width="16.75390625" style="193" customWidth="1"/>
    <col min="6" max="6" width="9.875" style="193" customWidth="1"/>
    <col min="7" max="7" width="2.625" style="193" bestFit="1" customWidth="1"/>
    <col min="8" max="8" width="9.125" style="193" customWidth="1"/>
    <col min="9" max="9" width="9.00390625" style="193" customWidth="1"/>
    <col min="10" max="16384" width="9.125" style="193" customWidth="1"/>
  </cols>
  <sheetData>
    <row r="1" spans="1:8" s="183" customFormat="1" ht="18">
      <c r="A1" s="104" t="str">
        <f>+OSNOVA!A2</f>
        <v>POPIS DEL</v>
      </c>
      <c r="B1" s="122"/>
      <c r="E1" s="180"/>
      <c r="F1" s="180"/>
      <c r="G1" s="184"/>
      <c r="H1" s="185"/>
    </row>
    <row r="2" spans="1:8" s="183" customFormat="1" ht="18">
      <c r="A2" s="104"/>
      <c r="B2" s="104"/>
      <c r="E2" s="180"/>
      <c r="F2" s="180"/>
      <c r="G2" s="184"/>
      <c r="H2" s="185"/>
    </row>
    <row r="3" spans="1:8" s="183" customFormat="1" ht="18">
      <c r="A3" s="104" t="str">
        <f>+OZN</f>
        <v>4.</v>
      </c>
      <c r="B3" s="104" t="str">
        <f>+DEL</f>
        <v>ELEKTRIČNE  INŠTALACIJE</v>
      </c>
      <c r="E3" s="180"/>
      <c r="F3" s="180"/>
      <c r="G3" s="184"/>
      <c r="H3" s="185"/>
    </row>
    <row r="4" spans="1:8" s="122" customFormat="1" ht="18">
      <c r="A4" s="104"/>
      <c r="B4" s="103"/>
      <c r="C4" s="104"/>
      <c r="E4" s="107"/>
      <c r="F4" s="107"/>
      <c r="G4" s="87"/>
      <c r="H4" s="76"/>
    </row>
    <row r="5" spans="1:8" s="183" customFormat="1" ht="19.5" thickBot="1">
      <c r="A5" s="230" t="str">
        <f>+OSNOVA!E33</f>
        <v>SPLOŠNE OPOMBE K POPISU</v>
      </c>
      <c r="B5" s="230"/>
      <c r="C5" s="261"/>
      <c r="E5" s="180"/>
      <c r="F5" s="180"/>
      <c r="G5" s="184"/>
      <c r="H5" s="185"/>
    </row>
    <row r="6" spans="1:8" s="122" customFormat="1" ht="18">
      <c r="A6" s="104"/>
      <c r="B6" s="103"/>
      <c r="C6" s="104"/>
      <c r="E6" s="107"/>
      <c r="F6" s="107"/>
      <c r="G6" s="87"/>
      <c r="H6" s="76"/>
    </row>
    <row r="7" spans="1:8" s="122" customFormat="1" ht="24">
      <c r="A7" s="249">
        <f>COUNT($A6:A$6)+1</f>
        <v>1</v>
      </c>
      <c r="B7" s="174" t="s">
        <v>154</v>
      </c>
      <c r="C7" s="104"/>
      <c r="E7" s="107"/>
      <c r="F7" s="107"/>
      <c r="G7" s="87"/>
      <c r="H7" s="76"/>
    </row>
    <row r="8" spans="1:3" s="251" customFormat="1" ht="24">
      <c r="A8" s="249">
        <f>COUNT($A7:A$7)+1</f>
        <v>2</v>
      </c>
      <c r="B8" s="312" t="s">
        <v>141</v>
      </c>
      <c r="C8" s="184"/>
    </row>
    <row r="9" spans="1:3" s="251" customFormat="1" ht="48">
      <c r="A9" s="249">
        <f>COUNT($A$7:A8)+1</f>
        <v>3</v>
      </c>
      <c r="B9" s="338" t="s">
        <v>167</v>
      </c>
      <c r="C9" s="184"/>
    </row>
    <row r="10" spans="1:3" s="251" customFormat="1" ht="24">
      <c r="A10" s="249">
        <f>COUNT($A$7:A9)+1</f>
        <v>4</v>
      </c>
      <c r="B10" s="312" t="s">
        <v>142</v>
      </c>
      <c r="C10" s="184"/>
    </row>
    <row r="11" spans="1:3" s="251" customFormat="1" ht="36.75" customHeight="1">
      <c r="A11" s="249">
        <f>COUNT($A$7:A10)+1</f>
        <v>5</v>
      </c>
      <c r="B11" s="312" t="s">
        <v>168</v>
      </c>
      <c r="C11" s="184"/>
    </row>
    <row r="12" spans="1:3" s="251" customFormat="1" ht="24">
      <c r="A12" s="249">
        <f>COUNT($A$7:A11)+1</f>
        <v>6</v>
      </c>
      <c r="B12" s="313" t="s">
        <v>143</v>
      </c>
      <c r="C12" s="184"/>
    </row>
    <row r="13" spans="1:3" s="251" customFormat="1" ht="12.75" customHeight="1">
      <c r="A13" s="249">
        <f>COUNT($A$7:A12)+1</f>
        <v>7</v>
      </c>
      <c r="B13" s="313" t="s">
        <v>144</v>
      </c>
      <c r="C13" s="184"/>
    </row>
    <row r="14" spans="1:3" s="251" customFormat="1" ht="24">
      <c r="A14" s="249">
        <f>COUNT($A$7:A13)+1</f>
        <v>8</v>
      </c>
      <c r="B14" s="313" t="s">
        <v>145</v>
      </c>
      <c r="C14" s="184"/>
    </row>
    <row r="15" spans="1:3" s="251" customFormat="1" ht="24">
      <c r="A15" s="249">
        <f>COUNT($A$7:A14)+1</f>
        <v>9</v>
      </c>
      <c r="B15" s="313" t="s">
        <v>146</v>
      </c>
      <c r="C15" s="184"/>
    </row>
    <row r="16" spans="1:3" s="251" customFormat="1" ht="24">
      <c r="A16" s="249">
        <f>COUNT($A$7:A15)+1</f>
        <v>10</v>
      </c>
      <c r="B16" s="313" t="s">
        <v>147</v>
      </c>
      <c r="C16" s="184"/>
    </row>
    <row r="17" spans="1:3" s="251" customFormat="1" ht="24">
      <c r="A17" s="249"/>
      <c r="B17" s="313" t="s">
        <v>148</v>
      </c>
      <c r="C17" s="184"/>
    </row>
    <row r="18" spans="1:3" s="251" customFormat="1" ht="24">
      <c r="A18" s="249"/>
      <c r="B18" s="313" t="s">
        <v>149</v>
      </c>
      <c r="C18" s="184"/>
    </row>
    <row r="19" spans="1:3" s="251" customFormat="1" ht="24">
      <c r="A19" s="249"/>
      <c r="B19" s="313" t="s">
        <v>116</v>
      </c>
      <c r="C19" s="184"/>
    </row>
    <row r="20" spans="1:3" s="251" customFormat="1" ht="24">
      <c r="A20" s="252"/>
      <c r="B20" s="313" t="s">
        <v>117</v>
      </c>
      <c r="C20" s="184"/>
    </row>
    <row r="21" spans="1:3" s="247" customFormat="1" ht="36">
      <c r="A21" s="249"/>
      <c r="B21" s="313" t="s">
        <v>118</v>
      </c>
      <c r="C21" s="246"/>
    </row>
    <row r="22" spans="1:3" s="251" customFormat="1" ht="24">
      <c r="A22" s="252"/>
      <c r="B22" s="313" t="s">
        <v>119</v>
      </c>
      <c r="C22" s="184"/>
    </row>
    <row r="23" spans="1:3" s="251" customFormat="1" ht="24">
      <c r="A23" s="249"/>
      <c r="B23" s="313" t="s">
        <v>120</v>
      </c>
      <c r="C23" s="184"/>
    </row>
    <row r="24" spans="1:3" s="251" customFormat="1" ht="24">
      <c r="A24" s="249"/>
      <c r="B24" s="313" t="s">
        <v>121</v>
      </c>
      <c r="C24" s="184"/>
    </row>
    <row r="25" spans="1:3" s="251" customFormat="1" ht="24">
      <c r="A25" s="249"/>
      <c r="B25" s="313" t="s">
        <v>150</v>
      </c>
      <c r="C25" s="184"/>
    </row>
    <row r="26" spans="1:3" s="251" customFormat="1" ht="12">
      <c r="A26" s="249"/>
      <c r="B26" s="313" t="s">
        <v>151</v>
      </c>
      <c r="C26" s="184"/>
    </row>
    <row r="27" spans="1:3" s="251" customFormat="1" ht="12">
      <c r="A27" s="249"/>
      <c r="B27" s="313" t="s">
        <v>152</v>
      </c>
      <c r="C27" s="184"/>
    </row>
    <row r="28" spans="1:3" s="251" customFormat="1" ht="12">
      <c r="A28" s="249"/>
      <c r="B28" s="313" t="s">
        <v>153</v>
      </c>
      <c r="C28" s="184"/>
    </row>
    <row r="29" spans="1:3" s="250" customFormat="1" ht="51">
      <c r="A29" s="249"/>
      <c r="B29" s="353" t="s">
        <v>239</v>
      </c>
      <c r="C29" s="248"/>
    </row>
    <row r="30" spans="1:3" s="250" customFormat="1" ht="12">
      <c r="A30" s="249"/>
      <c r="B30" s="253"/>
      <c r="C30" s="248"/>
    </row>
    <row r="31" spans="1:3" s="250" customFormat="1" ht="12">
      <c r="A31" s="249"/>
      <c r="B31" s="253"/>
      <c r="C31" s="248"/>
    </row>
    <row r="32" spans="1:3" s="250" customFormat="1" ht="12">
      <c r="A32" s="249"/>
      <c r="B32" s="253"/>
      <c r="C32" s="248"/>
    </row>
    <row r="33" spans="1:3" s="250" customFormat="1" ht="12">
      <c r="A33" s="249"/>
      <c r="B33" s="253"/>
      <c r="C33" s="248"/>
    </row>
    <row r="34" spans="1:3" s="250" customFormat="1" ht="12">
      <c r="A34" s="249"/>
      <c r="B34" s="253"/>
      <c r="C34" s="248"/>
    </row>
    <row r="35" spans="1:3" s="250" customFormat="1" ht="12">
      <c r="A35" s="249"/>
      <c r="B35" s="253"/>
      <c r="C35" s="248"/>
    </row>
    <row r="36" spans="1:3" s="250" customFormat="1" ht="12">
      <c r="A36" s="249"/>
      <c r="B36" s="253"/>
      <c r="C36" s="248"/>
    </row>
    <row r="37" spans="1:3" s="250" customFormat="1" ht="12">
      <c r="A37" s="249"/>
      <c r="B37" s="253"/>
      <c r="C37" s="248"/>
    </row>
    <row r="38" spans="1:3" s="250" customFormat="1" ht="12">
      <c r="A38" s="248"/>
      <c r="B38" s="253"/>
      <c r="C38" s="248"/>
    </row>
    <row r="39" spans="1:3" s="250" customFormat="1" ht="12">
      <c r="A39" s="248"/>
      <c r="B39" s="253"/>
      <c r="C39" s="248"/>
    </row>
    <row r="40" spans="1:3" s="250" customFormat="1" ht="12">
      <c r="A40" s="248"/>
      <c r="B40" s="253"/>
      <c r="C40" s="248"/>
    </row>
    <row r="41" spans="1:3" s="250" customFormat="1" ht="12">
      <c r="A41" s="248"/>
      <c r="B41" s="253"/>
      <c r="C41" s="248"/>
    </row>
    <row r="42" spans="1:3" s="250" customFormat="1" ht="12">
      <c r="A42" s="248"/>
      <c r="B42" s="253"/>
      <c r="C42" s="248"/>
    </row>
    <row r="43" spans="1:3" s="250" customFormat="1" ht="12">
      <c r="A43" s="248"/>
      <c r="B43" s="253"/>
      <c r="C43" s="248"/>
    </row>
    <row r="44" spans="1:3" s="250" customFormat="1" ht="12">
      <c r="A44" s="248"/>
      <c r="B44" s="253"/>
      <c r="C44" s="248"/>
    </row>
    <row r="45" spans="1:3" s="250" customFormat="1" ht="12">
      <c r="A45" s="248"/>
      <c r="B45" s="253"/>
      <c r="C45" s="248"/>
    </row>
    <row r="46" spans="1:3" s="250" customFormat="1" ht="12">
      <c r="A46" s="248"/>
      <c r="B46" s="253"/>
      <c r="C46" s="248"/>
    </row>
    <row r="47" spans="1:3" s="250" customFormat="1" ht="12">
      <c r="A47" s="248"/>
      <c r="B47" s="253"/>
      <c r="C47" s="248"/>
    </row>
    <row r="48" spans="1:3" s="250" customFormat="1" ht="12">
      <c r="A48" s="248"/>
      <c r="B48" s="253"/>
      <c r="C48" s="248"/>
    </row>
    <row r="49" spans="1:3" s="250" customFormat="1" ht="12">
      <c r="A49" s="248"/>
      <c r="B49" s="253"/>
      <c r="C49" s="248"/>
    </row>
    <row r="50" spans="1:3" s="250" customFormat="1" ht="12">
      <c r="A50" s="248"/>
      <c r="B50" s="253"/>
      <c r="C50" s="248"/>
    </row>
    <row r="51" spans="1:3" s="250" customFormat="1" ht="12">
      <c r="A51" s="248"/>
      <c r="B51" s="253"/>
      <c r="C51" s="248"/>
    </row>
    <row r="52" spans="1:3" s="250" customFormat="1" ht="12">
      <c r="A52" s="248"/>
      <c r="B52" s="253"/>
      <c r="C52" s="248"/>
    </row>
    <row r="53" spans="1:3" s="250" customFormat="1" ht="12">
      <c r="A53" s="248"/>
      <c r="B53" s="253"/>
      <c r="C53" s="248"/>
    </row>
    <row r="54" spans="1:3" s="250" customFormat="1" ht="12">
      <c r="A54" s="248"/>
      <c r="B54" s="253"/>
      <c r="C54" s="248"/>
    </row>
    <row r="55" spans="1:3" s="250" customFormat="1" ht="12">
      <c r="A55" s="248"/>
      <c r="B55" s="253"/>
      <c r="C55" s="248"/>
    </row>
    <row r="56" spans="1:3" s="250" customFormat="1" ht="12">
      <c r="A56" s="248"/>
      <c r="B56" s="253"/>
      <c r="C56" s="248"/>
    </row>
    <row r="57" spans="1:3" s="250" customFormat="1" ht="12">
      <c r="A57" s="248"/>
      <c r="B57" s="253"/>
      <c r="C57" s="248"/>
    </row>
    <row r="58" spans="1:3" s="250" customFormat="1" ht="12">
      <c r="A58" s="248"/>
      <c r="B58" s="253"/>
      <c r="C58" s="248"/>
    </row>
    <row r="59" spans="1:3" s="250" customFormat="1" ht="12">
      <c r="A59" s="248"/>
      <c r="B59" s="253"/>
      <c r="C59" s="248"/>
    </row>
    <row r="60" spans="1:3" s="250" customFormat="1" ht="12">
      <c r="A60" s="248"/>
      <c r="B60" s="253"/>
      <c r="C60" s="248"/>
    </row>
    <row r="61" spans="1:3" s="250" customFormat="1" ht="12">
      <c r="A61" s="248"/>
      <c r="B61" s="253"/>
      <c r="C61" s="248"/>
    </row>
    <row r="62" spans="1:3" s="250" customFormat="1" ht="12">
      <c r="A62" s="248"/>
      <c r="B62" s="253"/>
      <c r="C62" s="248"/>
    </row>
    <row r="63" spans="1:3" s="250" customFormat="1" ht="12">
      <c r="A63" s="248"/>
      <c r="B63" s="253"/>
      <c r="C63" s="248"/>
    </row>
    <row r="64" spans="1:3" s="250" customFormat="1" ht="12">
      <c r="A64" s="248"/>
      <c r="B64" s="253"/>
      <c r="C64" s="248"/>
    </row>
    <row r="65" spans="1:3" s="250" customFormat="1" ht="12">
      <c r="A65" s="248"/>
      <c r="B65" s="253"/>
      <c r="C65" s="248"/>
    </row>
    <row r="66" spans="1:3" s="250" customFormat="1" ht="12">
      <c r="A66" s="248"/>
      <c r="B66" s="253"/>
      <c r="C66" s="248"/>
    </row>
    <row r="67" spans="1:3" s="250" customFormat="1" ht="12">
      <c r="A67" s="248"/>
      <c r="B67" s="253"/>
      <c r="C67" s="248"/>
    </row>
    <row r="68" spans="1:3" s="250" customFormat="1" ht="12">
      <c r="A68" s="248"/>
      <c r="B68" s="253"/>
      <c r="C68" s="248"/>
    </row>
    <row r="69" spans="1:3" s="250" customFormat="1" ht="12">
      <c r="A69" s="248"/>
      <c r="B69" s="253"/>
      <c r="C69" s="248"/>
    </row>
    <row r="70" spans="1:3" s="250" customFormat="1" ht="12">
      <c r="A70" s="248"/>
      <c r="B70" s="253"/>
      <c r="C70" s="248"/>
    </row>
    <row r="71" spans="1:3" s="250" customFormat="1" ht="12">
      <c r="A71" s="248"/>
      <c r="B71" s="253"/>
      <c r="C71" s="248"/>
    </row>
    <row r="72" spans="1:3" s="250" customFormat="1" ht="12">
      <c r="A72" s="248"/>
      <c r="B72" s="253"/>
      <c r="C72" s="248"/>
    </row>
    <row r="73" spans="1:3" s="250" customFormat="1" ht="12">
      <c r="A73" s="248"/>
      <c r="B73" s="253"/>
      <c r="C73" s="248"/>
    </row>
    <row r="74" spans="1:3" s="250" customFormat="1" ht="12">
      <c r="A74" s="248"/>
      <c r="B74" s="253"/>
      <c r="C74" s="248"/>
    </row>
    <row r="75" spans="1:3" s="250" customFormat="1" ht="12">
      <c r="A75" s="248"/>
      <c r="B75" s="253"/>
      <c r="C75" s="248"/>
    </row>
    <row r="76" spans="1:3" s="250" customFormat="1" ht="12">
      <c r="A76" s="248"/>
      <c r="B76" s="253"/>
      <c r="C76" s="248"/>
    </row>
    <row r="77" spans="1:3" s="250" customFormat="1" ht="12">
      <c r="A77" s="248"/>
      <c r="B77" s="253"/>
      <c r="C77" s="248"/>
    </row>
    <row r="78" spans="1:3" s="250" customFormat="1" ht="12">
      <c r="A78" s="248"/>
      <c r="B78" s="253"/>
      <c r="C78" s="248"/>
    </row>
    <row r="79" spans="1:3" s="250" customFormat="1" ht="12">
      <c r="A79" s="248"/>
      <c r="B79" s="253"/>
      <c r="C79" s="248"/>
    </row>
    <row r="80" spans="1:3" s="250" customFormat="1" ht="12">
      <c r="A80" s="248"/>
      <c r="B80" s="253"/>
      <c r="C80" s="248"/>
    </row>
    <row r="81" spans="1:3" s="250" customFormat="1" ht="12">
      <c r="A81" s="248"/>
      <c r="B81" s="253"/>
      <c r="C81" s="248"/>
    </row>
    <row r="82" spans="1:3" s="250" customFormat="1" ht="12">
      <c r="A82" s="248"/>
      <c r="B82" s="253"/>
      <c r="C82" s="248"/>
    </row>
    <row r="83" spans="1:3" s="250" customFormat="1" ht="12">
      <c r="A83" s="248"/>
      <c r="B83" s="253"/>
      <c r="C83" s="248"/>
    </row>
    <row r="84" spans="1:3" s="250" customFormat="1" ht="12">
      <c r="A84" s="248"/>
      <c r="B84" s="253"/>
      <c r="C84" s="248"/>
    </row>
    <row r="85" spans="1:3" s="250" customFormat="1" ht="12">
      <c r="A85" s="248"/>
      <c r="B85" s="253"/>
      <c r="C85" s="248"/>
    </row>
    <row r="86" spans="1:3" s="250" customFormat="1" ht="12">
      <c r="A86" s="248"/>
      <c r="B86" s="253"/>
      <c r="C86" s="248"/>
    </row>
    <row r="87" spans="1:3" s="250" customFormat="1" ht="12">
      <c r="A87" s="248"/>
      <c r="B87" s="253"/>
      <c r="C87" s="248"/>
    </row>
    <row r="88" spans="1:3" s="250" customFormat="1" ht="12">
      <c r="A88" s="248"/>
      <c r="B88" s="253"/>
      <c r="C88" s="248"/>
    </row>
    <row r="89" spans="1:3" s="250" customFormat="1" ht="12">
      <c r="A89" s="248"/>
      <c r="B89" s="253"/>
      <c r="C89" s="248"/>
    </row>
    <row r="90" spans="1:3" s="250" customFormat="1" ht="12">
      <c r="A90" s="248"/>
      <c r="B90" s="253"/>
      <c r="C90" s="248"/>
    </row>
    <row r="91" spans="1:3" s="250" customFormat="1" ht="12">
      <c r="A91" s="248"/>
      <c r="B91" s="253"/>
      <c r="C91" s="248"/>
    </row>
    <row r="92" spans="1:3" s="250" customFormat="1" ht="12">
      <c r="A92" s="248"/>
      <c r="B92" s="253"/>
      <c r="C92" s="248"/>
    </row>
    <row r="93" spans="1:3" s="250" customFormat="1" ht="12">
      <c r="A93" s="248"/>
      <c r="B93" s="253"/>
      <c r="C93" s="248"/>
    </row>
    <row r="94" spans="1:3" s="250" customFormat="1" ht="12">
      <c r="A94" s="248"/>
      <c r="B94" s="253"/>
      <c r="C94" s="248"/>
    </row>
    <row r="95" spans="1:3" s="250" customFormat="1" ht="12">
      <c r="A95" s="248"/>
      <c r="B95" s="253"/>
      <c r="C95" s="248"/>
    </row>
    <row r="96" spans="1:3" s="250" customFormat="1" ht="12">
      <c r="A96" s="248"/>
      <c r="B96" s="253"/>
      <c r="C96" s="248"/>
    </row>
    <row r="97" spans="1:3" s="250" customFormat="1" ht="12">
      <c r="A97" s="248"/>
      <c r="B97" s="253"/>
      <c r="C97" s="248"/>
    </row>
    <row r="98" spans="1:3" s="250" customFormat="1" ht="12">
      <c r="A98" s="248"/>
      <c r="B98" s="253"/>
      <c r="C98" s="248"/>
    </row>
    <row r="99" spans="1:3" s="250" customFormat="1" ht="12">
      <c r="A99" s="248"/>
      <c r="B99" s="253"/>
      <c r="C99" s="248"/>
    </row>
    <row r="100" spans="1:3" s="250" customFormat="1" ht="12">
      <c r="A100" s="248"/>
      <c r="B100" s="253"/>
      <c r="C100" s="248"/>
    </row>
    <row r="101" spans="1:3" s="250" customFormat="1" ht="12">
      <c r="A101" s="248"/>
      <c r="B101" s="253"/>
      <c r="C101" s="248"/>
    </row>
    <row r="102" spans="1:3" s="250" customFormat="1" ht="12">
      <c r="A102" s="248"/>
      <c r="B102" s="253"/>
      <c r="C102" s="248"/>
    </row>
    <row r="103" spans="1:3" s="250" customFormat="1" ht="12">
      <c r="A103" s="248"/>
      <c r="B103" s="253"/>
      <c r="C103" s="248"/>
    </row>
    <row r="104" spans="1:3" s="250" customFormat="1" ht="12">
      <c r="A104" s="248"/>
      <c r="B104" s="253"/>
      <c r="C104" s="248"/>
    </row>
    <row r="105" spans="1:3" s="250" customFormat="1" ht="12">
      <c r="A105" s="248"/>
      <c r="B105" s="253"/>
      <c r="C105" s="248"/>
    </row>
    <row r="106" spans="1:3" s="250" customFormat="1" ht="12">
      <c r="A106" s="248"/>
      <c r="B106" s="253"/>
      <c r="C106" s="248"/>
    </row>
    <row r="107" spans="1:3" s="250" customFormat="1" ht="12">
      <c r="A107" s="248"/>
      <c r="B107" s="253"/>
      <c r="C107" s="248"/>
    </row>
    <row r="108" spans="1:3" s="250" customFormat="1" ht="12">
      <c r="A108" s="248"/>
      <c r="B108" s="253"/>
      <c r="C108" s="248"/>
    </row>
    <row r="109" spans="1:3" s="250" customFormat="1" ht="12">
      <c r="A109" s="248"/>
      <c r="B109" s="253"/>
      <c r="C109" s="248"/>
    </row>
    <row r="110" spans="1:3" s="250" customFormat="1" ht="12">
      <c r="A110" s="248"/>
      <c r="B110" s="253"/>
      <c r="C110" s="248"/>
    </row>
    <row r="111" spans="1:3" s="250" customFormat="1" ht="12">
      <c r="A111" s="248"/>
      <c r="B111" s="253"/>
      <c r="C111" s="248"/>
    </row>
    <row r="112" spans="1:3" s="250" customFormat="1" ht="12">
      <c r="A112" s="248"/>
      <c r="B112" s="253"/>
      <c r="C112" s="248"/>
    </row>
    <row r="113" spans="1:3" s="250" customFormat="1" ht="12">
      <c r="A113" s="248"/>
      <c r="B113" s="253"/>
      <c r="C113" s="248"/>
    </row>
    <row r="114" spans="1:3" s="250" customFormat="1" ht="12">
      <c r="A114" s="248"/>
      <c r="B114" s="253"/>
      <c r="C114" s="248"/>
    </row>
    <row r="115" spans="1:3" s="250" customFormat="1" ht="12">
      <c r="A115" s="248"/>
      <c r="B115" s="253"/>
      <c r="C115" s="248"/>
    </row>
    <row r="116" spans="1:3" s="250" customFormat="1" ht="12">
      <c r="A116" s="248"/>
      <c r="B116" s="253"/>
      <c r="C116" s="248"/>
    </row>
    <row r="117" spans="1:3" s="250" customFormat="1" ht="12">
      <c r="A117" s="248"/>
      <c r="B117" s="253"/>
      <c r="C117" s="248"/>
    </row>
    <row r="118" spans="1:3" s="250" customFormat="1" ht="12">
      <c r="A118" s="248"/>
      <c r="B118" s="253"/>
      <c r="C118" s="248"/>
    </row>
    <row r="119" spans="1:3" s="250" customFormat="1" ht="12">
      <c r="A119" s="248"/>
      <c r="B119" s="253"/>
      <c r="C119" s="248"/>
    </row>
    <row r="120" spans="1:3" s="250" customFormat="1" ht="12">
      <c r="A120" s="248"/>
      <c r="B120" s="253"/>
      <c r="C120" s="248"/>
    </row>
    <row r="121" spans="1:3" s="250" customFormat="1" ht="12">
      <c r="A121" s="248"/>
      <c r="B121" s="253"/>
      <c r="C121" s="248"/>
    </row>
    <row r="122" spans="1:3" s="250" customFormat="1" ht="12">
      <c r="A122" s="248"/>
      <c r="B122" s="253"/>
      <c r="C122" s="248"/>
    </row>
    <row r="123" spans="1:3" s="250" customFormat="1" ht="12">
      <c r="A123" s="248"/>
      <c r="B123" s="253"/>
      <c r="C123" s="248"/>
    </row>
  </sheetData>
  <sheetProtection/>
  <printOptions/>
  <pageMargins left="0.984251968503937" right="0.3937007874015748" top="0.984251968503937" bottom="0.7480314960629921" header="0" footer="0.3937007874015748"/>
  <pageSetup horizontalDpi="300" verticalDpi="300" orientation="portrait" paperSize="9" r:id="rId1"/>
  <headerFooter alignWithMargins="0">
    <oddHeader>&amp;L
&amp;9</oddHeader>
    <oddFooter>&amp;C&amp;6 &amp; List: &amp;A&amp;R&amp;P</oddFooter>
  </headerFooter>
</worksheet>
</file>

<file path=xl/worksheets/sheet4.xml><?xml version="1.0" encoding="utf-8"?>
<worksheet xmlns="http://schemas.openxmlformats.org/spreadsheetml/2006/main" xmlns:r="http://schemas.openxmlformats.org/officeDocument/2006/relationships">
  <sheetPr codeName="List18"/>
  <dimension ref="A1:H185"/>
  <sheetViews>
    <sheetView view="pageBreakPreview" zoomScaleSheetLayoutView="100" workbookViewId="0" topLeftCell="A1">
      <selection activeCell="F23" sqref="F23"/>
    </sheetView>
  </sheetViews>
  <sheetFormatPr defaultColWidth="9.00390625" defaultRowHeight="12.75"/>
  <cols>
    <col min="1" max="1" width="2.625" style="77" customWidth="1"/>
    <col min="2" max="2" width="4.375" style="77" customWidth="1"/>
    <col min="3" max="3" width="43.75390625" style="108" customWidth="1"/>
    <col min="4" max="4" width="6.25390625" style="77" customWidth="1"/>
    <col min="5" max="5" width="7.625" style="109" customWidth="1"/>
    <col min="6" max="6" width="9.625" style="110" customWidth="1"/>
    <col min="7" max="7" width="13.25390625" style="110" customWidth="1"/>
    <col min="8" max="8" width="9.00390625" style="121" customWidth="1"/>
    <col min="9" max="16384" width="9.125" style="121" customWidth="1"/>
  </cols>
  <sheetData>
    <row r="1" spans="1:7" s="122" customFormat="1" ht="18">
      <c r="A1" s="104" t="str">
        <f>+OSNOVA!A2</f>
        <v>POPIS DEL</v>
      </c>
      <c r="C1" s="104"/>
      <c r="D1" s="105"/>
      <c r="E1" s="106"/>
      <c r="F1" s="107"/>
      <c r="G1" s="107"/>
    </row>
    <row r="2" spans="1:7" s="122" customFormat="1" ht="18">
      <c r="A2" s="104"/>
      <c r="B2" s="104"/>
      <c r="C2" s="104"/>
      <c r="D2" s="105"/>
      <c r="E2" s="106"/>
      <c r="F2" s="107"/>
      <c r="G2" s="107"/>
    </row>
    <row r="3" spans="1:7" s="122" customFormat="1" ht="18">
      <c r="A3" s="104" t="str">
        <f>+OZN</f>
        <v>4.</v>
      </c>
      <c r="C3" s="104" t="str">
        <f>+DEL</f>
        <v>ELEKTRIČNE  INŠTALACIJE</v>
      </c>
      <c r="D3" s="105"/>
      <c r="E3" s="106"/>
      <c r="F3" s="107"/>
      <c r="G3" s="107"/>
    </row>
    <row r="4" spans="1:7" s="122" customFormat="1" ht="18">
      <c r="A4" s="104"/>
      <c r="B4" s="103"/>
      <c r="C4" s="104"/>
      <c r="D4" s="105"/>
      <c r="E4" s="106"/>
      <c r="F4" s="107"/>
      <c r="G4" s="107"/>
    </row>
    <row r="5" spans="1:7" s="183" customFormat="1" ht="18">
      <c r="A5" s="176" t="str">
        <f>+OSNOVA!D34</f>
        <v>E1.</v>
      </c>
      <c r="B5" s="177"/>
      <c r="C5" s="176" t="str">
        <f>+OSNOVA!E34</f>
        <v>GRADBENA DELA </v>
      </c>
      <c r="D5" s="178"/>
      <c r="E5" s="179"/>
      <c r="F5" s="180"/>
      <c r="G5" s="180"/>
    </row>
    <row r="6" spans="1:7" s="183" customFormat="1" ht="18">
      <c r="A6" s="176"/>
      <c r="B6" s="177"/>
      <c r="C6" s="176"/>
      <c r="D6" s="178"/>
      <c r="E6" s="179"/>
      <c r="F6" s="180"/>
      <c r="G6" s="180"/>
    </row>
    <row r="7" spans="1:7" ht="12.75" customHeight="1">
      <c r="A7" s="91" t="s">
        <v>133</v>
      </c>
      <c r="B7" s="91"/>
      <c r="C7" s="115"/>
      <c r="D7" s="91"/>
      <c r="E7" s="91"/>
      <c r="F7" s="91"/>
      <c r="G7" s="91"/>
    </row>
    <row r="8" spans="1:8" s="119" customFormat="1" ht="12.75">
      <c r="A8" s="92" t="s">
        <v>0</v>
      </c>
      <c r="B8" s="92"/>
      <c r="C8" s="130" t="s">
        <v>1</v>
      </c>
      <c r="D8" s="92" t="s">
        <v>2</v>
      </c>
      <c r="E8" s="93" t="s">
        <v>3</v>
      </c>
      <c r="F8" s="94" t="s">
        <v>4</v>
      </c>
      <c r="G8" s="94" t="s">
        <v>5</v>
      </c>
      <c r="H8" s="120"/>
    </row>
    <row r="9" spans="3:7" ht="12.75">
      <c r="C9" s="131"/>
      <c r="E9" s="111"/>
      <c r="G9" s="112"/>
    </row>
    <row r="10" spans="1:7" s="193" customFormat="1" ht="16.5" thickBot="1">
      <c r="A10" s="186"/>
      <c r="B10" s="187"/>
      <c r="C10" s="188" t="str">
        <f>OSNOVA!E34</f>
        <v>GRADBENA DELA </v>
      </c>
      <c r="D10" s="189"/>
      <c r="E10" s="190"/>
      <c r="F10" s="191"/>
      <c r="G10" s="192"/>
    </row>
    <row r="11" spans="1:7" ht="12.75">
      <c r="A11" s="167"/>
      <c r="B11" s="109"/>
      <c r="C11" s="131"/>
      <c r="E11" s="111"/>
      <c r="G11" s="112"/>
    </row>
    <row r="12" spans="1:8" s="78" customFormat="1" ht="25.5" customHeight="1">
      <c r="A12" s="168" t="s">
        <v>114</v>
      </c>
      <c r="B12" s="79">
        <v>1</v>
      </c>
      <c r="C12" s="131" t="s">
        <v>174</v>
      </c>
      <c r="D12"/>
      <c r="E12" s="111"/>
      <c r="F12"/>
      <c r="G12" s="112"/>
      <c r="H12"/>
    </row>
    <row r="13" spans="1:8" s="82" customFormat="1" ht="24">
      <c r="A13" s="168"/>
      <c r="B13" s="79"/>
      <c r="C13" s="346" t="s">
        <v>175</v>
      </c>
      <c r="D13" s="315" t="s">
        <v>155</v>
      </c>
      <c r="E13" s="340">
        <v>208.4</v>
      </c>
      <c r="F13" s="101">
        <f>IF(OSNOVA!$B$42=1,+#REF!*FRD*DF*(#REF!+1),"")</f>
      </c>
      <c r="G13" s="101"/>
      <c r="H13" s="80"/>
    </row>
    <row r="14" spans="1:8" s="82" customFormat="1" ht="60">
      <c r="A14" s="318"/>
      <c r="C14" s="314" t="s">
        <v>186</v>
      </c>
      <c r="D14" s="315" t="s">
        <v>155</v>
      </c>
      <c r="E14" s="340">
        <v>4</v>
      </c>
      <c r="F14" s="101">
        <f>IF(OSNOVA!$B$42=1,+#REF!*FRD*DF*(#REF!+1),"")</f>
      </c>
      <c r="G14" s="101"/>
      <c r="H14" s="81"/>
    </row>
    <row r="15" spans="1:8" s="82" customFormat="1" ht="24">
      <c r="A15" s="318"/>
      <c r="B15" s="204"/>
      <c r="C15" s="314" t="s">
        <v>176</v>
      </c>
      <c r="D15" s="315" t="s">
        <v>155</v>
      </c>
      <c r="E15" s="340">
        <v>16</v>
      </c>
      <c r="F15" s="101">
        <f>IF(OSNOVA!$B$42=1,+#REF!*FRD*DF*(#REF!+1),"")</f>
      </c>
      <c r="G15" s="101"/>
      <c r="H15" s="81"/>
    </row>
    <row r="16" spans="1:8" ht="36">
      <c r="A16" s="168"/>
      <c r="B16" s="165"/>
      <c r="C16" s="314" t="s">
        <v>177</v>
      </c>
      <c r="D16" s="315" t="s">
        <v>155</v>
      </c>
      <c r="E16" s="340">
        <v>15</v>
      </c>
      <c r="F16" s="101">
        <f>IF(OSNOVA!$B$42=1,+#REF!*FRD*DF*(#REF!+1),"")</f>
      </c>
      <c r="G16" s="101"/>
      <c r="H16" s="80"/>
    </row>
    <row r="17" spans="1:8" s="78" customFormat="1" ht="25.5" customHeight="1">
      <c r="A17" s="168"/>
      <c r="B17" s="165"/>
      <c r="C17" s="314" t="s">
        <v>178</v>
      </c>
      <c r="D17" s="315" t="s">
        <v>155</v>
      </c>
      <c r="E17" s="340">
        <v>24.5</v>
      </c>
      <c r="F17" s="101">
        <f>IF(OSNOVA!$B$42=1,+#REF!*FRD*DF*(#REF!+1),"")</f>
      </c>
      <c r="G17" s="101"/>
      <c r="H17" s="80"/>
    </row>
    <row r="18" spans="1:8" s="78" customFormat="1" ht="24">
      <c r="A18" s="168"/>
      <c r="B18" s="165"/>
      <c r="C18" s="314" t="s">
        <v>179</v>
      </c>
      <c r="D18" s="315" t="s">
        <v>155</v>
      </c>
      <c r="E18" s="340">
        <v>135.5</v>
      </c>
      <c r="F18" s="101">
        <f>IF(OSNOVA!$B$42=1,+#REF!*FRD*DF*(#REF!+1),"")</f>
      </c>
      <c r="G18" s="101"/>
      <c r="H18" s="80"/>
    </row>
    <row r="19" spans="1:8" s="78" customFormat="1" ht="24">
      <c r="A19" s="318"/>
      <c r="B19" s="204"/>
      <c r="C19" s="314" t="s">
        <v>180</v>
      </c>
      <c r="D19" s="315" t="s">
        <v>155</v>
      </c>
      <c r="E19" s="340">
        <v>64.7</v>
      </c>
      <c r="F19" s="101">
        <f>IF(OSNOVA!$B$42=1,+#REF!*FRD*DF*(#REF!+1),"")</f>
      </c>
      <c r="G19" s="101"/>
      <c r="H19" s="81"/>
    </row>
    <row r="20" spans="1:8" s="82" customFormat="1" ht="12">
      <c r="A20" s="168"/>
      <c r="B20" s="79"/>
      <c r="C20" s="314"/>
      <c r="D20" s="315"/>
      <c r="E20" s="316"/>
      <c r="F20" s="101"/>
      <c r="G20" s="101"/>
      <c r="H20" s="81"/>
    </row>
    <row r="21" spans="1:8" s="82" customFormat="1" ht="60">
      <c r="A21" s="168" t="s">
        <v>114</v>
      </c>
      <c r="B21" s="79">
        <f>COUNT($B$12:B19)+1</f>
        <v>2</v>
      </c>
      <c r="C21" s="314" t="s">
        <v>234</v>
      </c>
      <c r="D21" s="315" t="s">
        <v>155</v>
      </c>
      <c r="E21" s="345">
        <v>29.4</v>
      </c>
      <c r="F21" s="101">
        <f>IF(OSNOVA!$B$42=1,+#REF!*FRD*DF*(#REF!+1),"")</f>
      </c>
      <c r="G21" s="101"/>
      <c r="H21" s="81"/>
    </row>
    <row r="22" spans="1:8" s="82" customFormat="1" ht="12.75">
      <c r="A22" s="168"/>
      <c r="B22" s="79"/>
      <c r="C22" s="314"/>
      <c r="D22" s="315"/>
      <c r="E22" s="345"/>
      <c r="F22" s="101"/>
      <c r="G22" s="101"/>
      <c r="H22" s="81"/>
    </row>
    <row r="23" spans="1:8" s="82" customFormat="1" ht="60">
      <c r="A23" s="168" t="s">
        <v>114</v>
      </c>
      <c r="B23" s="79">
        <f>COUNT($B$12:B21)+1</f>
        <v>3</v>
      </c>
      <c r="C23" s="314" t="s">
        <v>235</v>
      </c>
      <c r="D23" s="315" t="s">
        <v>155</v>
      </c>
      <c r="E23" s="345">
        <v>7.05</v>
      </c>
      <c r="F23" s="101">
        <f>IF(OSNOVA!$B$42=1,+#REF!*FRD*DF*(#REF!+1),"")</f>
      </c>
      <c r="G23" s="101"/>
      <c r="H23" s="81"/>
    </row>
    <row r="24" spans="1:8" s="82" customFormat="1" ht="12.75">
      <c r="A24" s="168"/>
      <c r="B24" s="79"/>
      <c r="C24" s="319"/>
      <c r="D24" s="315"/>
      <c r="E24" s="316"/>
      <c r="F24" s="101"/>
      <c r="G24" s="101"/>
      <c r="H24" s="81"/>
    </row>
    <row r="25" spans="1:8" s="82" customFormat="1" ht="36">
      <c r="A25" s="168" t="s">
        <v>114</v>
      </c>
      <c r="B25" s="79">
        <f>COUNT($B$12:B23)+1</f>
        <v>4</v>
      </c>
      <c r="C25" s="314" t="s">
        <v>188</v>
      </c>
      <c r="D25" s="315" t="s">
        <v>10</v>
      </c>
      <c r="E25" s="316">
        <v>21</v>
      </c>
      <c r="F25" s="101">
        <f>IF(OSNOVA!$B$42=1,+#REF!*FRD*DF*(#REF!+1),"")</f>
      </c>
      <c r="G25" s="101"/>
      <c r="H25" s="81"/>
    </row>
    <row r="26" spans="1:8" s="82" customFormat="1" ht="12">
      <c r="A26" s="168"/>
      <c r="B26" s="79"/>
      <c r="C26" s="314"/>
      <c r="D26" s="315"/>
      <c r="E26" s="316"/>
      <c r="F26" s="101"/>
      <c r="G26" s="101"/>
      <c r="H26" s="81"/>
    </row>
    <row r="27" spans="1:8" s="82" customFormat="1" ht="36">
      <c r="A27" s="168" t="s">
        <v>114</v>
      </c>
      <c r="B27" s="79">
        <f>COUNT($B$12:B25)+1</f>
        <v>5</v>
      </c>
      <c r="C27" s="314" t="s">
        <v>172</v>
      </c>
      <c r="D27" s="315" t="s">
        <v>10</v>
      </c>
      <c r="E27" s="316">
        <v>3</v>
      </c>
      <c r="F27" s="101">
        <f>IF(OSNOVA!$B$42=1,+#REF!*FRD*DF*(#REF!+1),"")</f>
      </c>
      <c r="G27" s="101"/>
      <c r="H27" s="81"/>
    </row>
    <row r="28" spans="1:8" s="82" customFormat="1" ht="12">
      <c r="A28" s="168"/>
      <c r="B28" s="79"/>
      <c r="C28" s="314"/>
      <c r="D28" s="315"/>
      <c r="E28" s="316"/>
      <c r="F28" s="101"/>
      <c r="G28" s="101"/>
      <c r="H28" s="81"/>
    </row>
    <row r="29" spans="1:8" s="82" customFormat="1" ht="25.5" customHeight="1">
      <c r="A29" s="168" t="s">
        <v>114</v>
      </c>
      <c r="B29" s="79">
        <f>COUNT($B$12:B27)+1</f>
        <v>6</v>
      </c>
      <c r="C29" s="314" t="s">
        <v>236</v>
      </c>
      <c r="D29" s="315" t="s">
        <v>155</v>
      </c>
      <c r="E29" s="340">
        <v>21</v>
      </c>
      <c r="F29" s="101">
        <f>IF(OSNOVA!$B$42=1,+#REF!*FRD*DF*(#REF!+1),"")</f>
      </c>
      <c r="G29" s="101"/>
      <c r="H29" s="81"/>
    </row>
    <row r="30" spans="1:8" s="82" customFormat="1" ht="12">
      <c r="A30" s="168"/>
      <c r="B30" s="79"/>
      <c r="C30" s="314"/>
      <c r="D30" s="315"/>
      <c r="E30" s="316"/>
      <c r="F30" s="101"/>
      <c r="G30" s="101"/>
      <c r="H30" s="81"/>
    </row>
    <row r="31" spans="1:8" s="82" customFormat="1" ht="72">
      <c r="A31" s="168" t="s">
        <v>114</v>
      </c>
      <c r="B31" s="79">
        <f>COUNT($B$12:B29)+1</f>
        <v>7</v>
      </c>
      <c r="C31" s="320" t="s">
        <v>237</v>
      </c>
      <c r="D31" s="315" t="s">
        <v>10</v>
      </c>
      <c r="E31" s="316">
        <v>21</v>
      </c>
      <c r="F31" s="101">
        <f>IF(OSNOVA!$B$42=1,+#REF!*FRD*DF*(#REF!+1),"")</f>
      </c>
      <c r="G31" s="101"/>
      <c r="H31" s="81"/>
    </row>
    <row r="32" spans="1:8" s="82" customFormat="1" ht="12">
      <c r="A32" s="168"/>
      <c r="B32" s="79"/>
      <c r="C32" s="314" t="s">
        <v>156</v>
      </c>
      <c r="D32" s="315" t="s">
        <v>155</v>
      </c>
      <c r="E32" s="340">
        <v>11.1</v>
      </c>
      <c r="F32" s="101">
        <f>IF(OSNOVA!$B$42=1,+#REF!*FRD*DF*(#REF!+1),"")</f>
      </c>
      <c r="G32" s="101"/>
      <c r="H32" s="81"/>
    </row>
    <row r="33" spans="1:8" s="82" customFormat="1" ht="12">
      <c r="A33" s="168"/>
      <c r="B33" s="79"/>
      <c r="C33" s="314"/>
      <c r="D33" s="315"/>
      <c r="E33" s="316"/>
      <c r="F33" s="101"/>
      <c r="G33" s="101"/>
      <c r="H33" s="81"/>
    </row>
    <row r="34" spans="1:8" s="82" customFormat="1" ht="36">
      <c r="A34" s="168" t="s">
        <v>114</v>
      </c>
      <c r="B34" s="79">
        <f>COUNT($B$12:B32)+1</f>
        <v>8</v>
      </c>
      <c r="C34" s="314" t="s">
        <v>225</v>
      </c>
      <c r="D34" s="315" t="s">
        <v>155</v>
      </c>
      <c r="E34" s="340">
        <v>8.8</v>
      </c>
      <c r="F34" s="101">
        <f>IF(OSNOVA!$B$42=1,+#REF!*FRD*DF*(#REF!+1),"")</f>
      </c>
      <c r="G34" s="101"/>
      <c r="H34" s="81"/>
    </row>
    <row r="35" spans="1:8" s="82" customFormat="1" ht="12">
      <c r="A35" s="168"/>
      <c r="B35" s="79"/>
      <c r="C35" s="314"/>
      <c r="D35" s="315"/>
      <c r="E35" s="316"/>
      <c r="F35" s="101"/>
      <c r="G35" s="101"/>
      <c r="H35" s="81"/>
    </row>
    <row r="36" spans="1:8" s="82" customFormat="1" ht="72">
      <c r="A36" s="168" t="s">
        <v>114</v>
      </c>
      <c r="B36" s="79">
        <f>COUNT($B$12:B34)+1</f>
        <v>9</v>
      </c>
      <c r="C36" s="320" t="s">
        <v>226</v>
      </c>
      <c r="D36" s="315" t="s">
        <v>10</v>
      </c>
      <c r="E36" s="316">
        <v>4</v>
      </c>
      <c r="F36" s="101">
        <f>IF(OSNOVA!$B$42=1,+#REF!*FRD*DF*(#REF!+1),"")</f>
      </c>
      <c r="G36" s="101"/>
      <c r="H36" s="81"/>
    </row>
    <row r="37" spans="1:8" s="82" customFormat="1" ht="12">
      <c r="A37" s="168"/>
      <c r="B37" s="79"/>
      <c r="C37" s="314" t="s">
        <v>156</v>
      </c>
      <c r="D37" s="315" t="s">
        <v>155</v>
      </c>
      <c r="E37" s="340">
        <v>3.6</v>
      </c>
      <c r="F37" s="101">
        <f>IF(OSNOVA!$B$42=1,+#REF!*FRD*DF*(#REF!+1),"")</f>
      </c>
      <c r="G37" s="101"/>
      <c r="H37" s="81"/>
    </row>
    <row r="38" spans="1:8" s="82" customFormat="1" ht="12">
      <c r="A38" s="168"/>
      <c r="B38" s="79"/>
      <c r="C38" s="314"/>
      <c r="D38" s="315"/>
      <c r="E38" s="340"/>
      <c r="F38" s="101"/>
      <c r="G38" s="101"/>
      <c r="H38" s="81"/>
    </row>
    <row r="39" spans="1:8" s="82" customFormat="1" ht="24">
      <c r="A39" s="168" t="s">
        <v>114</v>
      </c>
      <c r="B39" s="79">
        <f>COUNT($B$12:B37)+1</f>
        <v>10</v>
      </c>
      <c r="C39" s="320" t="s">
        <v>224</v>
      </c>
      <c r="D39" s="315" t="s">
        <v>10</v>
      </c>
      <c r="E39" s="316">
        <v>1</v>
      </c>
      <c r="F39" s="101">
        <f>IF(OSNOVA!$B$42=1,+#REF!*FRD*DF*(#REF!+1),"")</f>
      </c>
      <c r="G39" s="101"/>
      <c r="H39" s="81"/>
    </row>
    <row r="40" spans="1:8" s="82" customFormat="1" ht="12">
      <c r="A40" s="168"/>
      <c r="B40" s="79"/>
      <c r="C40" s="314" t="s">
        <v>156</v>
      </c>
      <c r="D40" s="315" t="s">
        <v>155</v>
      </c>
      <c r="E40" s="340">
        <v>1</v>
      </c>
      <c r="F40" s="101">
        <f>IF(OSNOVA!$B$42=1,+#REF!*FRD*DF*(#REF!+1),"")</f>
      </c>
      <c r="G40" s="101"/>
      <c r="H40" s="81"/>
    </row>
    <row r="41" spans="1:8" s="82" customFormat="1" ht="12">
      <c r="A41" s="168"/>
      <c r="B41" s="79"/>
      <c r="C41" s="314"/>
      <c r="D41" s="315"/>
      <c r="E41" s="316"/>
      <c r="F41" s="101"/>
      <c r="G41" s="101"/>
      <c r="H41" s="81"/>
    </row>
    <row r="42" spans="1:8" s="78" customFormat="1" ht="36">
      <c r="A42" s="168" t="s">
        <v>114</v>
      </c>
      <c r="B42" s="79">
        <f>COUNT($B$12:B40)+1</f>
        <v>11</v>
      </c>
      <c r="C42" s="314" t="s">
        <v>181</v>
      </c>
      <c r="D42" s="315" t="s">
        <v>8</v>
      </c>
      <c r="E42" s="316">
        <v>50</v>
      </c>
      <c r="F42" s="101">
        <f>IF(OSNOVA!$B$42=1,+#REF!*FRD*DF*(#REF!+1),"")</f>
      </c>
      <c r="G42" s="101"/>
      <c r="H42" s="121"/>
    </row>
    <row r="43" spans="1:8" s="78" customFormat="1" ht="12.75">
      <c r="A43" s="168"/>
      <c r="B43" s="79"/>
      <c r="C43" s="314"/>
      <c r="D43" s="315"/>
      <c r="E43" s="316"/>
      <c r="F43" s="317"/>
      <c r="G43" s="317"/>
      <c r="H43" s="121"/>
    </row>
    <row r="44" spans="1:8" s="78" customFormat="1" ht="36">
      <c r="A44" s="168" t="s">
        <v>114</v>
      </c>
      <c r="B44" s="79">
        <f>COUNT($B$12:B42)+1</f>
        <v>12</v>
      </c>
      <c r="C44" s="314" t="s">
        <v>189</v>
      </c>
      <c r="D44" s="315" t="s">
        <v>8</v>
      </c>
      <c r="E44" s="316">
        <v>510</v>
      </c>
      <c r="F44" s="101">
        <f>IF(OSNOVA!$B$42=1,+#REF!*FRD*DF*(#REF!+1),"")</f>
      </c>
      <c r="G44" s="101"/>
      <c r="H44" s="121"/>
    </row>
    <row r="45" spans="1:8" s="78" customFormat="1" ht="12.75">
      <c r="A45" s="168"/>
      <c r="B45" s="79"/>
      <c r="C45" s="314"/>
      <c r="D45" s="315"/>
      <c r="E45" s="316"/>
      <c r="F45" s="317"/>
      <c r="G45" s="317"/>
      <c r="H45" s="121"/>
    </row>
    <row r="46" spans="1:8" s="78" customFormat="1" ht="48">
      <c r="A46" s="168" t="s">
        <v>114</v>
      </c>
      <c r="B46" s="79">
        <f>COUNT($B$12:B44)+1</f>
        <v>13</v>
      </c>
      <c r="C46" s="314" t="s">
        <v>185</v>
      </c>
      <c r="D46" s="315" t="s">
        <v>8</v>
      </c>
      <c r="E46" s="316">
        <v>580</v>
      </c>
      <c r="F46" s="101">
        <f>IF(OSNOVA!$B$42=1,+#REF!*FRD*DF*(#REF!+1),"")</f>
      </c>
      <c r="G46" s="101"/>
      <c r="H46" s="121"/>
    </row>
    <row r="47" spans="1:8" s="78" customFormat="1" ht="12.75">
      <c r="A47" s="168"/>
      <c r="B47" s="79"/>
      <c r="C47" s="314"/>
      <c r="D47" s="315"/>
      <c r="E47" s="316"/>
      <c r="F47" s="317"/>
      <c r="G47" s="317"/>
      <c r="H47" s="121"/>
    </row>
    <row r="48" spans="1:8" s="78" customFormat="1" ht="24">
      <c r="A48" s="168" t="s">
        <v>114</v>
      </c>
      <c r="B48" s="79">
        <f>COUNT($B$12:B46)+1</f>
        <v>14</v>
      </c>
      <c r="C48" s="314" t="s">
        <v>157</v>
      </c>
      <c r="D48" s="315" t="s">
        <v>8</v>
      </c>
      <c r="E48" s="316">
        <v>540</v>
      </c>
      <c r="F48" s="101">
        <f>IF(OSNOVA!$B$42=1,+#REF!*FRD*DF*(#REF!+1),"")</f>
      </c>
      <c r="G48" s="101"/>
      <c r="H48" s="121"/>
    </row>
    <row r="49" spans="1:8" s="78" customFormat="1" ht="12.75">
      <c r="A49" s="168"/>
      <c r="B49" s="79"/>
      <c r="C49" s="314"/>
      <c r="D49" s="315"/>
      <c r="E49" s="316"/>
      <c r="F49" s="101"/>
      <c r="G49" s="101"/>
      <c r="H49" s="121"/>
    </row>
    <row r="50" spans="1:8" s="78" customFormat="1" ht="72">
      <c r="A50" s="168" t="s">
        <v>114</v>
      </c>
      <c r="B50" s="79">
        <f>COUNT($B$12:B48)+1</f>
        <v>15</v>
      </c>
      <c r="C50" s="341" t="s">
        <v>199</v>
      </c>
      <c r="D50" s="315" t="s">
        <v>190</v>
      </c>
      <c r="E50" s="316">
        <v>70</v>
      </c>
      <c r="F50" s="101">
        <f>IF(OSNOVA!$B$42=1,+#REF!*FRD*DF*(#REF!+1),"")</f>
      </c>
      <c r="G50" s="101"/>
      <c r="H50" s="80"/>
    </row>
    <row r="51" spans="1:8" s="78" customFormat="1" ht="12">
      <c r="A51" s="168"/>
      <c r="B51" s="79"/>
      <c r="C51" s="341"/>
      <c r="D51" s="315"/>
      <c r="E51" s="316"/>
      <c r="F51" s="101"/>
      <c r="G51" s="101"/>
      <c r="H51" s="80"/>
    </row>
    <row r="52" spans="1:8" s="78" customFormat="1" ht="48">
      <c r="A52" s="168" t="s">
        <v>114</v>
      </c>
      <c r="B52" s="79">
        <f>COUNT($B$12:B50)+1</f>
        <v>16</v>
      </c>
      <c r="C52" s="314" t="s">
        <v>191</v>
      </c>
      <c r="D52" s="315" t="s">
        <v>190</v>
      </c>
      <c r="E52" s="316">
        <v>20</v>
      </c>
      <c r="F52" s="101">
        <f>IF(OSNOVA!$B$42=1,+#REF!*FRD*DF*(#REF!+1),"")</f>
      </c>
      <c r="G52" s="101"/>
      <c r="H52" s="121"/>
    </row>
    <row r="53" spans="1:8" s="78" customFormat="1" ht="12.75">
      <c r="A53" s="168"/>
      <c r="B53" s="79"/>
      <c r="C53" s="314"/>
      <c r="D53" s="315"/>
      <c r="E53" s="316"/>
      <c r="F53" s="101"/>
      <c r="G53" s="101"/>
      <c r="H53" s="121"/>
    </row>
    <row r="54" spans="1:8" s="78" customFormat="1" ht="24">
      <c r="A54" s="168" t="s">
        <v>114</v>
      </c>
      <c r="B54" s="79">
        <f>COUNT($B$12:B52)+1</f>
        <v>17</v>
      </c>
      <c r="C54" s="314" t="s">
        <v>192</v>
      </c>
      <c r="D54" s="315" t="s">
        <v>190</v>
      </c>
      <c r="E54" s="316">
        <v>30</v>
      </c>
      <c r="F54" s="101">
        <f>IF(OSNOVA!$B$42=1,+#REF!*FRD*DF*(#REF!+1),"")</f>
      </c>
      <c r="G54" s="101"/>
      <c r="H54" s="121"/>
    </row>
    <row r="55" spans="1:8" s="78" customFormat="1" ht="12.75">
      <c r="A55" s="168"/>
      <c r="B55" s="79"/>
      <c r="C55" s="314"/>
      <c r="D55" s="315"/>
      <c r="E55" s="316"/>
      <c r="F55" s="101"/>
      <c r="G55" s="101"/>
      <c r="H55" s="121"/>
    </row>
    <row r="56" spans="1:8" s="78" customFormat="1" ht="49.5" customHeight="1">
      <c r="A56" s="168" t="s">
        <v>114</v>
      </c>
      <c r="B56" s="79">
        <f>COUNT($B$12:B54)+1</f>
        <v>18</v>
      </c>
      <c r="C56" s="314" t="s">
        <v>213</v>
      </c>
      <c r="D56" s="315" t="s">
        <v>190</v>
      </c>
      <c r="E56" s="316">
        <v>3</v>
      </c>
      <c r="F56" s="101">
        <f>IF(OSNOVA!$B$42=1,+#REF!*FRD*DF*(#REF!+1),"")</f>
      </c>
      <c r="G56" s="101"/>
      <c r="H56" s="121"/>
    </row>
    <row r="57" spans="1:8" s="78" customFormat="1" ht="12.75">
      <c r="A57" s="168"/>
      <c r="B57" s="79"/>
      <c r="C57" s="314"/>
      <c r="D57" s="315"/>
      <c r="E57" s="316"/>
      <c r="F57" s="101"/>
      <c r="G57" s="101"/>
      <c r="H57" s="121"/>
    </row>
    <row r="58" spans="1:8" s="78" customFormat="1" ht="48">
      <c r="A58" s="168" t="s">
        <v>114</v>
      </c>
      <c r="B58" s="79">
        <f>COUNT($B$12:B56)+1</f>
        <v>19</v>
      </c>
      <c r="C58" s="314" t="s">
        <v>220</v>
      </c>
      <c r="D58" s="315" t="s">
        <v>190</v>
      </c>
      <c r="E58" s="316">
        <v>17</v>
      </c>
      <c r="F58" s="101">
        <f>IF(OSNOVA!$B$42=1,+#REF!*FRD*DF*(#REF!+1),"")</f>
      </c>
      <c r="G58" s="101"/>
      <c r="H58" s="80"/>
    </row>
    <row r="59" spans="1:8" s="78" customFormat="1" ht="12">
      <c r="A59" s="168"/>
      <c r="B59" s="79"/>
      <c r="C59" s="314"/>
      <c r="D59" s="315"/>
      <c r="E59" s="316"/>
      <c r="F59" s="101"/>
      <c r="G59" s="101"/>
      <c r="H59" s="80"/>
    </row>
    <row r="60" spans="1:8" s="78" customFormat="1" ht="12">
      <c r="A60" s="168" t="s">
        <v>114</v>
      </c>
      <c r="B60" s="79">
        <f>COUNT($B$12:B58)+1</f>
        <v>20</v>
      </c>
      <c r="C60" s="314" t="s">
        <v>221</v>
      </c>
      <c r="D60" s="315" t="s">
        <v>190</v>
      </c>
      <c r="E60" s="316">
        <v>17</v>
      </c>
      <c r="F60" s="101">
        <f>IF(OSNOVA!$B$42=1,+#REF!*FRD*DF*(#REF!+1),"")</f>
      </c>
      <c r="G60" s="101"/>
      <c r="H60" s="80"/>
    </row>
    <row r="61" spans="1:8" s="78" customFormat="1" ht="12">
      <c r="A61" s="168"/>
      <c r="B61" s="79"/>
      <c r="C61" s="314"/>
      <c r="D61" s="315"/>
      <c r="E61" s="316"/>
      <c r="F61" s="101"/>
      <c r="G61" s="101"/>
      <c r="H61" s="80"/>
    </row>
    <row r="62" spans="1:8" s="78" customFormat="1" ht="48">
      <c r="A62" s="168" t="s">
        <v>114</v>
      </c>
      <c r="B62" s="79">
        <f>COUNT($B$12:B60)+1</f>
        <v>21</v>
      </c>
      <c r="C62" s="314" t="s">
        <v>238</v>
      </c>
      <c r="D62" s="315" t="s">
        <v>8</v>
      </c>
      <c r="E62" s="316">
        <v>5</v>
      </c>
      <c r="F62" s="101">
        <f>IF(OSNOVA!$B$42=1,+#REF!*FRD*DF*(#REF!+1),"")</f>
      </c>
      <c r="G62" s="101"/>
      <c r="H62" s="80"/>
    </row>
    <row r="63" spans="1:8" s="78" customFormat="1" ht="12">
      <c r="A63" s="168"/>
      <c r="B63" s="79"/>
      <c r="C63" s="314"/>
      <c r="D63" s="315"/>
      <c r="E63" s="316"/>
      <c r="F63" s="101"/>
      <c r="G63" s="101"/>
      <c r="H63" s="80"/>
    </row>
    <row r="64" spans="1:8" s="78" customFormat="1" ht="48">
      <c r="A64" s="168" t="s">
        <v>114</v>
      </c>
      <c r="B64" s="79">
        <f>COUNT($B$12:B62)+1</f>
        <v>22</v>
      </c>
      <c r="C64" s="314" t="s">
        <v>193</v>
      </c>
      <c r="D64" s="315" t="s">
        <v>10</v>
      </c>
      <c r="E64" s="316">
        <v>6</v>
      </c>
      <c r="F64" s="101">
        <f>IF(OSNOVA!$B$42=1,+#REF!*FRD*DF*(#REF!+1),"")</f>
      </c>
      <c r="G64" s="101"/>
      <c r="H64" s="80"/>
    </row>
    <row r="65" spans="1:8" s="78" customFormat="1" ht="12">
      <c r="A65" s="168"/>
      <c r="B65" s="79"/>
      <c r="C65" s="314"/>
      <c r="D65" s="315"/>
      <c r="E65" s="316"/>
      <c r="F65" s="101"/>
      <c r="G65" s="101"/>
      <c r="H65" s="80"/>
    </row>
    <row r="66" spans="1:8" s="78" customFormat="1" ht="36">
      <c r="A66" s="168" t="s">
        <v>114</v>
      </c>
      <c r="B66" s="79">
        <f>COUNT($B$12:B64)+1</f>
        <v>23</v>
      </c>
      <c r="C66" s="314" t="s">
        <v>227</v>
      </c>
      <c r="D66" s="315" t="s">
        <v>102</v>
      </c>
      <c r="E66" s="316">
        <v>6</v>
      </c>
      <c r="F66" s="101">
        <f>IF(OSNOVA!$B$42=1,+#REF!*FRD*DF*(#REF!+1),"")</f>
      </c>
      <c r="G66" s="101"/>
      <c r="H66" s="80"/>
    </row>
    <row r="67" spans="1:8" s="78" customFormat="1" ht="12">
      <c r="A67" s="342"/>
      <c r="B67" s="79"/>
      <c r="C67" s="348"/>
      <c r="D67" s="315"/>
      <c r="E67" s="316"/>
      <c r="F67" s="317"/>
      <c r="G67" s="317"/>
      <c r="H67" s="80"/>
    </row>
    <row r="68" spans="1:8" s="78" customFormat="1" ht="12.75">
      <c r="A68" s="168" t="s">
        <v>114</v>
      </c>
      <c r="B68" s="79">
        <f>COUNT($B$12:B66)+1</f>
        <v>24</v>
      </c>
      <c r="C68" s="314" t="s">
        <v>217</v>
      </c>
      <c r="D68" s="315" t="s">
        <v>102</v>
      </c>
      <c r="E68" s="316">
        <v>1</v>
      </c>
      <c r="F68" s="101">
        <f>IF(OSNOVA!$B$42=1,+#REF!*FRD*DF*(#REF!+1),"")</f>
      </c>
      <c r="G68" s="101"/>
      <c r="H68" s="121"/>
    </row>
    <row r="69" spans="1:8" s="82" customFormat="1" ht="12">
      <c r="A69" s="318"/>
      <c r="B69" s="204"/>
      <c r="C69" s="314"/>
      <c r="D69" s="315"/>
      <c r="E69" s="316"/>
      <c r="F69" s="101"/>
      <c r="G69" s="101"/>
      <c r="H69" s="81"/>
    </row>
    <row r="70" spans="1:7" s="150" customFormat="1" ht="13.5" thickBot="1">
      <c r="A70" s="169"/>
      <c r="B70" s="166"/>
      <c r="C70" s="147" t="str">
        <f>CONCATENATE(B10," ",C10," - SKUPAJ:")</f>
        <v> GRADBENA DELA  - SKUPAJ:</v>
      </c>
      <c r="D70" s="147"/>
      <c r="E70" s="147"/>
      <c r="F70" s="148"/>
      <c r="G70" s="149"/>
    </row>
    <row r="71" spans="1:7" s="150" customFormat="1" ht="12.75">
      <c r="A71" s="324"/>
      <c r="B71" s="325"/>
      <c r="C71" s="278"/>
      <c r="D71" s="278"/>
      <c r="E71" s="278"/>
      <c r="F71" s="326"/>
      <c r="G71" s="327"/>
    </row>
    <row r="72" spans="1:7" s="78" customFormat="1" ht="12">
      <c r="A72" s="83"/>
      <c r="B72" s="83"/>
      <c r="C72" s="132"/>
      <c r="D72" s="83"/>
      <c r="E72" s="85"/>
      <c r="F72" s="91"/>
      <c r="G72" s="91"/>
    </row>
    <row r="73" spans="1:7" s="335" customFormat="1" ht="17.25" thickBot="1">
      <c r="A73" s="330" t="str">
        <f>CONCATENATE("DELNA REKAPITULACIJA - ",A5,C5)</f>
        <v>DELNA REKAPITULACIJA - E1.GRADBENA DELA </v>
      </c>
      <c r="B73" s="330"/>
      <c r="C73" s="331"/>
      <c r="D73" s="332"/>
      <c r="E73" s="333"/>
      <c r="F73" s="334"/>
      <c r="G73" s="334"/>
    </row>
    <row r="74" spans="1:7" s="205" customFormat="1" ht="14.25" customHeight="1">
      <c r="A74" s="199"/>
      <c r="B74" s="199"/>
      <c r="C74" s="200"/>
      <c r="D74" s="199"/>
      <c r="E74" s="201"/>
      <c r="F74" s="202"/>
      <c r="G74" s="202"/>
    </row>
    <row r="75" spans="1:7" s="205" customFormat="1" ht="12.75" customHeight="1">
      <c r="A75" s="91" t="s">
        <v>134</v>
      </c>
      <c r="B75" s="206"/>
      <c r="C75" s="207"/>
      <c r="D75" s="206"/>
      <c r="E75" s="206"/>
      <c r="F75" s="206"/>
      <c r="G75" s="206"/>
    </row>
    <row r="76" spans="1:8" s="150" customFormat="1" ht="12.75">
      <c r="A76" s="208"/>
      <c r="B76" s="208"/>
      <c r="C76" s="209"/>
      <c r="D76" s="210"/>
      <c r="E76" s="211"/>
      <c r="F76" s="212"/>
      <c r="G76" s="212"/>
      <c r="H76" s="213"/>
    </row>
    <row r="77" spans="1:8" s="150" customFormat="1" ht="12.75">
      <c r="A77" s="214"/>
      <c r="B77" s="214"/>
      <c r="C77" s="215"/>
      <c r="E77" s="216"/>
      <c r="F77" s="213"/>
      <c r="G77" s="213"/>
      <c r="H77" s="213"/>
    </row>
    <row r="78" spans="1:7" s="156" customFormat="1" ht="12.75">
      <c r="A78" s="151"/>
      <c r="B78" s="151" t="s">
        <v>114</v>
      </c>
      <c r="C78" s="152" t="str">
        <f>+C10</f>
        <v>GRADBENA DELA </v>
      </c>
      <c r="D78" s="153"/>
      <c r="E78" s="154"/>
      <c r="F78" s="153"/>
      <c r="G78" s="155"/>
    </row>
    <row r="79" spans="1:7" s="156" customFormat="1" ht="13.5" thickBot="1">
      <c r="A79" s="157"/>
      <c r="B79" s="157"/>
      <c r="C79" s="158"/>
      <c r="D79" s="159"/>
      <c r="E79" s="160"/>
      <c r="F79" s="159"/>
      <c r="G79" s="161"/>
    </row>
    <row r="80" spans="1:8" s="205" customFormat="1" ht="13.5" thickTop="1">
      <c r="A80" s="224"/>
      <c r="B80" s="224"/>
      <c r="C80" s="225"/>
      <c r="D80" s="226"/>
      <c r="E80" s="227"/>
      <c r="F80" s="227"/>
      <c r="G80" s="228"/>
      <c r="H80" s="162"/>
    </row>
    <row r="81" spans="1:7" s="156" customFormat="1" ht="12.75">
      <c r="A81" s="163"/>
      <c r="B81" s="163"/>
      <c r="C81" s="278" t="str">
        <f>CONCATENATE(A5,"",C5," - SKUPAJ:")</f>
        <v>E1.GRADBENA DELA  - SKUPAJ:</v>
      </c>
      <c r="D81" s="154"/>
      <c r="E81" s="154"/>
      <c r="F81" s="153"/>
      <c r="G81" s="155"/>
    </row>
    <row r="82" spans="1:7" s="205" customFormat="1" ht="12.75">
      <c r="A82" s="220"/>
      <c r="B82" s="220"/>
      <c r="C82" s="219"/>
      <c r="D82" s="220"/>
      <c r="E82" s="229"/>
      <c r="F82" s="222"/>
      <c r="G82" s="206"/>
    </row>
    <row r="83" spans="1:7" s="78" customFormat="1" ht="12">
      <c r="A83" s="83"/>
      <c r="B83" s="83"/>
      <c r="C83" s="84"/>
      <c r="D83" s="83"/>
      <c r="E83" s="85"/>
      <c r="F83" s="91"/>
      <c r="G83" s="91"/>
    </row>
    <row r="84" spans="1:7" s="78" customFormat="1" ht="12">
      <c r="A84" s="83"/>
      <c r="B84" s="83"/>
      <c r="C84" s="84"/>
      <c r="D84" s="83"/>
      <c r="E84" s="85"/>
      <c r="F84" s="91"/>
      <c r="G84" s="91"/>
    </row>
    <row r="85" spans="1:7" s="78" customFormat="1" ht="12">
      <c r="A85" s="83"/>
      <c r="B85" s="83"/>
      <c r="C85" s="84"/>
      <c r="D85" s="83"/>
      <c r="E85" s="85"/>
      <c r="F85" s="91"/>
      <c r="G85" s="91"/>
    </row>
    <row r="86" spans="1:7" s="78" customFormat="1" ht="12">
      <c r="A86" s="83"/>
      <c r="B86" s="83"/>
      <c r="C86" s="84"/>
      <c r="D86" s="83"/>
      <c r="E86" s="85"/>
      <c r="F86" s="91"/>
      <c r="G86" s="91"/>
    </row>
    <row r="87" spans="1:7" s="78" customFormat="1" ht="12">
      <c r="A87" s="83"/>
      <c r="B87" s="83"/>
      <c r="C87" s="84"/>
      <c r="D87" s="83"/>
      <c r="E87" s="85"/>
      <c r="F87" s="91"/>
      <c r="G87" s="91"/>
    </row>
    <row r="88" spans="1:7" s="78" customFormat="1" ht="12">
      <c r="A88" s="83"/>
      <c r="B88" s="83"/>
      <c r="C88" s="84"/>
      <c r="D88" s="83"/>
      <c r="E88" s="85"/>
      <c r="F88" s="91"/>
      <c r="G88" s="91"/>
    </row>
    <row r="89" spans="1:7" s="78" customFormat="1" ht="12">
      <c r="A89" s="83"/>
      <c r="B89" s="83"/>
      <c r="C89" s="84"/>
      <c r="D89" s="83"/>
      <c r="E89" s="85"/>
      <c r="F89" s="91"/>
      <c r="G89" s="91"/>
    </row>
    <row r="90" spans="1:7" s="78" customFormat="1" ht="12">
      <c r="A90" s="83"/>
      <c r="B90" s="83"/>
      <c r="C90" s="84"/>
      <c r="D90" s="83"/>
      <c r="E90" s="85"/>
      <c r="F90" s="91"/>
      <c r="G90" s="91"/>
    </row>
    <row r="91" spans="1:7" s="78" customFormat="1" ht="12">
      <c r="A91" s="83"/>
      <c r="B91" s="83"/>
      <c r="C91" s="84"/>
      <c r="D91" s="83"/>
      <c r="E91" s="85"/>
      <c r="F91" s="91"/>
      <c r="G91" s="91"/>
    </row>
    <row r="92" spans="1:7" s="78" customFormat="1" ht="12">
      <c r="A92" s="83"/>
      <c r="B92" s="83"/>
      <c r="C92" s="84"/>
      <c r="D92" s="83"/>
      <c r="E92" s="85"/>
      <c r="F92" s="91"/>
      <c r="G92" s="91"/>
    </row>
    <row r="93" spans="1:7" s="78" customFormat="1" ht="12">
      <c r="A93" s="83"/>
      <c r="B93" s="83"/>
      <c r="C93" s="84"/>
      <c r="D93" s="83"/>
      <c r="E93" s="85"/>
      <c r="F93" s="91"/>
      <c r="G93" s="91"/>
    </row>
    <row r="94" spans="1:7" s="78" customFormat="1" ht="12">
      <c r="A94" s="83"/>
      <c r="B94" s="83"/>
      <c r="C94" s="84"/>
      <c r="D94" s="83"/>
      <c r="E94" s="85"/>
      <c r="F94" s="91"/>
      <c r="G94" s="91"/>
    </row>
    <row r="95" spans="1:7" s="78" customFormat="1" ht="12">
      <c r="A95" s="83"/>
      <c r="B95" s="83"/>
      <c r="C95" s="84"/>
      <c r="D95" s="83"/>
      <c r="E95" s="85"/>
      <c r="F95" s="91"/>
      <c r="G95" s="91"/>
    </row>
    <row r="96" spans="1:7" s="78" customFormat="1" ht="12">
      <c r="A96" s="83"/>
      <c r="B96" s="83"/>
      <c r="C96" s="84"/>
      <c r="D96" s="83"/>
      <c r="E96" s="85"/>
      <c r="F96" s="91"/>
      <c r="G96" s="91"/>
    </row>
    <row r="97" spans="1:7" s="78" customFormat="1" ht="12">
      <c r="A97" s="83"/>
      <c r="B97" s="83"/>
      <c r="C97" s="84"/>
      <c r="D97" s="83"/>
      <c r="E97" s="85"/>
      <c r="F97" s="91"/>
      <c r="G97" s="91"/>
    </row>
    <row r="98" spans="1:7" s="78" customFormat="1" ht="12">
      <c r="A98" s="83"/>
      <c r="B98" s="83"/>
      <c r="C98" s="84"/>
      <c r="D98" s="83"/>
      <c r="E98" s="85"/>
      <c r="F98" s="91"/>
      <c r="G98" s="91"/>
    </row>
    <row r="99" spans="1:7" s="78" customFormat="1" ht="12">
      <c r="A99" s="83"/>
      <c r="B99" s="83"/>
      <c r="C99" s="84"/>
      <c r="D99" s="83"/>
      <c r="E99" s="85"/>
      <c r="F99" s="91"/>
      <c r="G99" s="91"/>
    </row>
    <row r="100" spans="1:7" s="78" customFormat="1" ht="12">
      <c r="A100" s="83"/>
      <c r="B100" s="83"/>
      <c r="C100" s="84"/>
      <c r="D100" s="83"/>
      <c r="E100" s="85"/>
      <c r="F100" s="91"/>
      <c r="G100" s="91"/>
    </row>
    <row r="101" spans="1:7" s="78" customFormat="1" ht="12">
      <c r="A101" s="83"/>
      <c r="B101" s="83"/>
      <c r="C101" s="84"/>
      <c r="D101" s="83"/>
      <c r="E101" s="85"/>
      <c r="F101" s="91"/>
      <c r="G101" s="91"/>
    </row>
    <row r="102" spans="1:7" s="78" customFormat="1" ht="12">
      <c r="A102" s="83"/>
      <c r="B102" s="83"/>
      <c r="C102" s="84"/>
      <c r="D102" s="83"/>
      <c r="E102" s="85"/>
      <c r="F102" s="91"/>
      <c r="G102" s="91"/>
    </row>
    <row r="103" spans="1:7" s="78" customFormat="1" ht="12">
      <c r="A103" s="83"/>
      <c r="B103" s="83"/>
      <c r="C103" s="84"/>
      <c r="D103" s="83"/>
      <c r="E103" s="85"/>
      <c r="F103" s="91"/>
      <c r="G103" s="91"/>
    </row>
    <row r="104" spans="1:7" s="78" customFormat="1" ht="12">
      <c r="A104" s="83"/>
      <c r="B104" s="83"/>
      <c r="C104" s="84"/>
      <c r="D104" s="83"/>
      <c r="E104" s="85"/>
      <c r="F104" s="91"/>
      <c r="G104" s="91"/>
    </row>
    <row r="105" spans="1:7" s="78" customFormat="1" ht="12">
      <c r="A105" s="83"/>
      <c r="B105" s="83"/>
      <c r="C105" s="84"/>
      <c r="D105" s="83"/>
      <c r="E105" s="85"/>
      <c r="F105" s="91"/>
      <c r="G105" s="91"/>
    </row>
    <row r="106" spans="1:7" s="78" customFormat="1" ht="12">
      <c r="A106" s="83"/>
      <c r="B106" s="83"/>
      <c r="C106" s="84"/>
      <c r="D106" s="83"/>
      <c r="E106" s="85"/>
      <c r="F106" s="91"/>
      <c r="G106" s="91"/>
    </row>
    <row r="107" spans="1:7" s="78" customFormat="1" ht="12">
      <c r="A107" s="83"/>
      <c r="B107" s="83"/>
      <c r="C107" s="84"/>
      <c r="D107" s="83"/>
      <c r="E107" s="85"/>
      <c r="F107" s="91"/>
      <c r="G107" s="91"/>
    </row>
    <row r="108" spans="1:7" s="78" customFormat="1" ht="12">
      <c r="A108" s="83"/>
      <c r="B108" s="83"/>
      <c r="C108" s="84"/>
      <c r="D108" s="83"/>
      <c r="E108" s="85"/>
      <c r="F108" s="91"/>
      <c r="G108" s="91"/>
    </row>
    <row r="109" spans="1:7" s="78" customFormat="1" ht="12">
      <c r="A109" s="83"/>
      <c r="B109" s="83"/>
      <c r="C109" s="84"/>
      <c r="D109" s="83"/>
      <c r="E109" s="85"/>
      <c r="F109" s="91"/>
      <c r="G109" s="91"/>
    </row>
    <row r="110" spans="1:7" s="78" customFormat="1" ht="12">
      <c r="A110" s="83"/>
      <c r="B110" s="83"/>
      <c r="C110" s="84"/>
      <c r="D110" s="83"/>
      <c r="E110" s="85"/>
      <c r="F110" s="91"/>
      <c r="G110" s="91"/>
    </row>
    <row r="111" spans="1:7" s="78" customFormat="1" ht="12">
      <c r="A111" s="83"/>
      <c r="B111" s="83"/>
      <c r="C111" s="84"/>
      <c r="D111" s="83"/>
      <c r="E111" s="85"/>
      <c r="F111" s="91"/>
      <c r="G111" s="91"/>
    </row>
    <row r="112" spans="1:7" s="78" customFormat="1" ht="12">
      <c r="A112" s="83"/>
      <c r="B112" s="83"/>
      <c r="C112" s="84"/>
      <c r="D112" s="83"/>
      <c r="E112" s="85"/>
      <c r="F112" s="91"/>
      <c r="G112" s="91"/>
    </row>
    <row r="113" spans="1:7" s="78" customFormat="1" ht="12">
      <c r="A113" s="83"/>
      <c r="B113" s="83"/>
      <c r="C113" s="84"/>
      <c r="D113" s="83"/>
      <c r="E113" s="85"/>
      <c r="F113" s="91"/>
      <c r="G113" s="91"/>
    </row>
    <row r="114" spans="1:7" s="78" customFormat="1" ht="12">
      <c r="A114" s="83"/>
      <c r="B114" s="83"/>
      <c r="C114" s="84"/>
      <c r="D114" s="83"/>
      <c r="E114" s="85"/>
      <c r="F114" s="91"/>
      <c r="G114" s="91"/>
    </row>
    <row r="115" spans="1:7" s="78" customFormat="1" ht="12">
      <c r="A115" s="83"/>
      <c r="B115" s="83"/>
      <c r="C115" s="84"/>
      <c r="D115" s="83"/>
      <c r="E115" s="85"/>
      <c r="F115" s="91"/>
      <c r="G115" s="91"/>
    </row>
    <row r="116" spans="1:7" s="78" customFormat="1" ht="12">
      <c r="A116" s="83"/>
      <c r="B116" s="83"/>
      <c r="C116" s="84"/>
      <c r="D116" s="83"/>
      <c r="E116" s="85"/>
      <c r="F116" s="91"/>
      <c r="G116" s="91"/>
    </row>
    <row r="117" spans="1:7" s="78" customFormat="1" ht="12">
      <c r="A117" s="83"/>
      <c r="B117" s="83"/>
      <c r="C117" s="84"/>
      <c r="D117" s="83"/>
      <c r="E117" s="85"/>
      <c r="F117" s="91"/>
      <c r="G117" s="91"/>
    </row>
    <row r="118" spans="1:7" s="78" customFormat="1" ht="12">
      <c r="A118" s="83"/>
      <c r="B118" s="83"/>
      <c r="C118" s="84"/>
      <c r="D118" s="83"/>
      <c r="E118" s="85"/>
      <c r="F118" s="91"/>
      <c r="G118" s="91"/>
    </row>
    <row r="119" spans="1:7" s="78" customFormat="1" ht="12">
      <c r="A119" s="83"/>
      <c r="B119" s="83"/>
      <c r="C119" s="84"/>
      <c r="D119" s="83"/>
      <c r="E119" s="85"/>
      <c r="F119" s="91"/>
      <c r="G119" s="91"/>
    </row>
    <row r="120" spans="1:7" s="78" customFormat="1" ht="12">
      <c r="A120" s="83"/>
      <c r="B120" s="83"/>
      <c r="C120" s="84"/>
      <c r="D120" s="83"/>
      <c r="E120" s="85"/>
      <c r="F120" s="91"/>
      <c r="G120" s="91"/>
    </row>
    <row r="121" spans="1:7" s="78" customFormat="1" ht="12">
      <c r="A121" s="83"/>
      <c r="B121" s="83"/>
      <c r="C121" s="84"/>
      <c r="D121" s="83"/>
      <c r="E121" s="85"/>
      <c r="F121" s="91"/>
      <c r="G121" s="91"/>
    </row>
    <row r="122" spans="1:7" s="78" customFormat="1" ht="12">
      <c r="A122" s="83"/>
      <c r="B122" s="83"/>
      <c r="C122" s="84"/>
      <c r="D122" s="83"/>
      <c r="E122" s="85"/>
      <c r="F122" s="91"/>
      <c r="G122" s="91"/>
    </row>
    <row r="123" spans="1:7" s="78" customFormat="1" ht="12">
      <c r="A123" s="83"/>
      <c r="B123" s="83"/>
      <c r="C123" s="84"/>
      <c r="D123" s="83"/>
      <c r="E123" s="85"/>
      <c r="F123" s="91"/>
      <c r="G123" s="91"/>
    </row>
    <row r="124" spans="1:7" s="78" customFormat="1" ht="12">
      <c r="A124" s="83"/>
      <c r="B124" s="83"/>
      <c r="C124" s="84"/>
      <c r="D124" s="83"/>
      <c r="E124" s="85"/>
      <c r="F124" s="91"/>
      <c r="G124" s="91"/>
    </row>
    <row r="125" spans="1:7" s="78" customFormat="1" ht="12">
      <c r="A125" s="83"/>
      <c r="B125" s="83"/>
      <c r="C125" s="84"/>
      <c r="D125" s="83"/>
      <c r="E125" s="85"/>
      <c r="F125" s="91"/>
      <c r="G125" s="91"/>
    </row>
    <row r="126" spans="1:7" s="78" customFormat="1" ht="12">
      <c r="A126" s="83"/>
      <c r="B126" s="83"/>
      <c r="C126" s="84"/>
      <c r="D126" s="83"/>
      <c r="E126" s="85"/>
      <c r="F126" s="91"/>
      <c r="G126" s="91"/>
    </row>
    <row r="127" spans="1:7" s="78" customFormat="1" ht="12">
      <c r="A127" s="83"/>
      <c r="B127" s="83"/>
      <c r="C127" s="84"/>
      <c r="D127" s="83"/>
      <c r="E127" s="85"/>
      <c r="F127" s="91"/>
      <c r="G127" s="91"/>
    </row>
    <row r="128" spans="1:7" s="78" customFormat="1" ht="12">
      <c r="A128" s="83"/>
      <c r="B128" s="83"/>
      <c r="C128" s="84"/>
      <c r="D128" s="83"/>
      <c r="E128" s="85"/>
      <c r="F128" s="91"/>
      <c r="G128" s="91"/>
    </row>
    <row r="129" spans="1:7" s="78" customFormat="1" ht="12">
      <c r="A129" s="83"/>
      <c r="B129" s="83"/>
      <c r="C129" s="84"/>
      <c r="D129" s="83"/>
      <c r="E129" s="85"/>
      <c r="F129" s="91"/>
      <c r="G129" s="91"/>
    </row>
    <row r="130" spans="1:7" s="78" customFormat="1" ht="12">
      <c r="A130" s="83"/>
      <c r="B130" s="83"/>
      <c r="C130" s="84"/>
      <c r="D130" s="83"/>
      <c r="E130" s="85"/>
      <c r="F130" s="91"/>
      <c r="G130" s="91"/>
    </row>
    <row r="131" spans="1:7" s="78" customFormat="1" ht="12">
      <c r="A131" s="83"/>
      <c r="B131" s="83"/>
      <c r="C131" s="84"/>
      <c r="D131" s="83"/>
      <c r="E131" s="85"/>
      <c r="F131" s="91"/>
      <c r="G131" s="91"/>
    </row>
    <row r="132" spans="1:7" s="78" customFormat="1" ht="12">
      <c r="A132" s="83"/>
      <c r="B132" s="83"/>
      <c r="C132" s="84"/>
      <c r="D132" s="83"/>
      <c r="E132" s="85"/>
      <c r="F132" s="91"/>
      <c r="G132" s="91"/>
    </row>
    <row r="133" spans="1:7" s="78" customFormat="1" ht="12">
      <c r="A133" s="83"/>
      <c r="B133" s="83"/>
      <c r="C133" s="84"/>
      <c r="D133" s="83"/>
      <c r="E133" s="85"/>
      <c r="F133" s="91"/>
      <c r="G133" s="91"/>
    </row>
    <row r="134" spans="1:7" s="78" customFormat="1" ht="12">
      <c r="A134" s="83"/>
      <c r="B134" s="83"/>
      <c r="C134" s="84"/>
      <c r="D134" s="83"/>
      <c r="E134" s="85"/>
      <c r="F134" s="91"/>
      <c r="G134" s="91"/>
    </row>
    <row r="135" spans="1:7" s="78" customFormat="1" ht="12">
      <c r="A135" s="83"/>
      <c r="B135" s="83"/>
      <c r="C135" s="84"/>
      <c r="D135" s="83"/>
      <c r="E135" s="85"/>
      <c r="F135" s="91"/>
      <c r="G135" s="91"/>
    </row>
    <row r="136" spans="1:7" s="78" customFormat="1" ht="12">
      <c r="A136" s="83"/>
      <c r="B136" s="83"/>
      <c r="C136" s="84"/>
      <c r="D136" s="83"/>
      <c r="E136" s="85"/>
      <c r="F136" s="91"/>
      <c r="G136" s="91"/>
    </row>
    <row r="137" spans="1:7" s="78" customFormat="1" ht="12">
      <c r="A137" s="83"/>
      <c r="B137" s="83"/>
      <c r="C137" s="84"/>
      <c r="D137" s="83"/>
      <c r="E137" s="85"/>
      <c r="F137" s="91"/>
      <c r="G137" s="91"/>
    </row>
    <row r="138" spans="1:7" s="78" customFormat="1" ht="12">
      <c r="A138" s="83"/>
      <c r="B138" s="83"/>
      <c r="C138" s="84"/>
      <c r="D138" s="83"/>
      <c r="E138" s="85"/>
      <c r="F138" s="91"/>
      <c r="G138" s="91"/>
    </row>
    <row r="139" spans="1:7" s="78" customFormat="1" ht="12">
      <c r="A139" s="83"/>
      <c r="B139" s="83"/>
      <c r="C139" s="84"/>
      <c r="D139" s="83"/>
      <c r="E139" s="85"/>
      <c r="F139" s="91"/>
      <c r="G139" s="91"/>
    </row>
    <row r="140" spans="1:7" s="78" customFormat="1" ht="12">
      <c r="A140" s="83"/>
      <c r="B140" s="83"/>
      <c r="C140" s="84"/>
      <c r="D140" s="83"/>
      <c r="E140" s="85"/>
      <c r="F140" s="91"/>
      <c r="G140" s="91"/>
    </row>
    <row r="141" spans="1:7" s="78" customFormat="1" ht="12">
      <c r="A141" s="83"/>
      <c r="B141" s="83"/>
      <c r="C141" s="84"/>
      <c r="D141" s="83"/>
      <c r="E141" s="85"/>
      <c r="F141" s="91"/>
      <c r="G141" s="91"/>
    </row>
    <row r="142" spans="1:7" s="78" customFormat="1" ht="12">
      <c r="A142" s="83"/>
      <c r="B142" s="83"/>
      <c r="C142" s="84"/>
      <c r="D142" s="83"/>
      <c r="E142" s="85"/>
      <c r="F142" s="91"/>
      <c r="G142" s="91"/>
    </row>
    <row r="143" spans="1:7" s="78" customFormat="1" ht="12">
      <c r="A143" s="83"/>
      <c r="B143" s="83"/>
      <c r="C143" s="84"/>
      <c r="D143" s="83"/>
      <c r="E143" s="85"/>
      <c r="F143" s="91"/>
      <c r="G143" s="91"/>
    </row>
    <row r="144" spans="1:7" s="78" customFormat="1" ht="12">
      <c r="A144" s="83"/>
      <c r="B144" s="83"/>
      <c r="C144" s="84"/>
      <c r="D144" s="83"/>
      <c r="E144" s="85"/>
      <c r="F144" s="91"/>
      <c r="G144" s="91"/>
    </row>
    <row r="145" spans="1:7" s="78" customFormat="1" ht="12">
      <c r="A145" s="83"/>
      <c r="B145" s="83"/>
      <c r="C145" s="84"/>
      <c r="D145" s="83"/>
      <c r="E145" s="85"/>
      <c r="F145" s="91"/>
      <c r="G145" s="91"/>
    </row>
    <row r="146" spans="1:7" s="78" customFormat="1" ht="12">
      <c r="A146" s="83"/>
      <c r="B146" s="83"/>
      <c r="C146" s="84"/>
      <c r="D146" s="83"/>
      <c r="E146" s="85"/>
      <c r="F146" s="91"/>
      <c r="G146" s="91"/>
    </row>
    <row r="147" spans="1:7" s="78" customFormat="1" ht="12">
      <c r="A147" s="83"/>
      <c r="B147" s="83"/>
      <c r="C147" s="84"/>
      <c r="D147" s="83"/>
      <c r="E147" s="85"/>
      <c r="F147" s="91"/>
      <c r="G147" s="91"/>
    </row>
    <row r="148" spans="1:7" s="78" customFormat="1" ht="12">
      <c r="A148" s="83"/>
      <c r="B148" s="83"/>
      <c r="C148" s="84"/>
      <c r="D148" s="83"/>
      <c r="E148" s="85"/>
      <c r="F148" s="91"/>
      <c r="G148" s="91"/>
    </row>
    <row r="149" spans="1:7" s="78" customFormat="1" ht="12">
      <c r="A149" s="83"/>
      <c r="B149" s="83"/>
      <c r="C149" s="84"/>
      <c r="D149" s="83"/>
      <c r="E149" s="85"/>
      <c r="F149" s="91"/>
      <c r="G149" s="91"/>
    </row>
    <row r="150" spans="1:7" s="78" customFormat="1" ht="12">
      <c r="A150" s="83"/>
      <c r="B150" s="83"/>
      <c r="C150" s="84"/>
      <c r="D150" s="83"/>
      <c r="E150" s="85"/>
      <c r="F150" s="91"/>
      <c r="G150" s="91"/>
    </row>
    <row r="151" spans="1:7" s="78" customFormat="1" ht="12">
      <c r="A151" s="83"/>
      <c r="B151" s="83"/>
      <c r="C151" s="84"/>
      <c r="D151" s="83"/>
      <c r="E151" s="85"/>
      <c r="F151" s="91"/>
      <c r="G151" s="91"/>
    </row>
    <row r="152" spans="1:7" s="78" customFormat="1" ht="12">
      <c r="A152" s="83"/>
      <c r="B152" s="83"/>
      <c r="C152" s="84"/>
      <c r="D152" s="83"/>
      <c r="E152" s="85"/>
      <c r="F152" s="91"/>
      <c r="G152" s="91"/>
    </row>
    <row r="153" spans="1:7" s="78" customFormat="1" ht="12">
      <c r="A153" s="83"/>
      <c r="B153" s="83"/>
      <c r="C153" s="84"/>
      <c r="D153" s="83"/>
      <c r="E153" s="85"/>
      <c r="F153" s="91"/>
      <c r="G153" s="91"/>
    </row>
    <row r="154" spans="1:7" s="78" customFormat="1" ht="12">
      <c r="A154" s="83"/>
      <c r="B154" s="83"/>
      <c r="C154" s="84"/>
      <c r="D154" s="83"/>
      <c r="E154" s="85"/>
      <c r="F154" s="91"/>
      <c r="G154" s="91"/>
    </row>
    <row r="155" spans="1:7" s="78" customFormat="1" ht="12">
      <c r="A155" s="83"/>
      <c r="B155" s="83"/>
      <c r="C155" s="84"/>
      <c r="D155" s="83"/>
      <c r="E155" s="85"/>
      <c r="F155" s="91"/>
      <c r="G155" s="91"/>
    </row>
    <row r="156" spans="1:7" s="78" customFormat="1" ht="12">
      <c r="A156" s="83"/>
      <c r="B156" s="83"/>
      <c r="C156" s="84"/>
      <c r="D156" s="83"/>
      <c r="E156" s="85"/>
      <c r="F156" s="91"/>
      <c r="G156" s="91"/>
    </row>
    <row r="157" spans="1:7" s="78" customFormat="1" ht="12">
      <c r="A157" s="83"/>
      <c r="B157" s="83"/>
      <c r="C157" s="84"/>
      <c r="D157" s="83"/>
      <c r="E157" s="85"/>
      <c r="F157" s="91"/>
      <c r="G157" s="91"/>
    </row>
    <row r="158" spans="1:7" s="78" customFormat="1" ht="12">
      <c r="A158" s="83"/>
      <c r="B158" s="83"/>
      <c r="C158" s="84"/>
      <c r="D158" s="83"/>
      <c r="E158" s="85"/>
      <c r="F158" s="91"/>
      <c r="G158" s="91"/>
    </row>
    <row r="159" spans="1:7" s="78" customFormat="1" ht="12">
      <c r="A159" s="83"/>
      <c r="B159" s="83"/>
      <c r="C159" s="84"/>
      <c r="D159" s="83"/>
      <c r="E159" s="85"/>
      <c r="F159" s="91"/>
      <c r="G159" s="91"/>
    </row>
    <row r="160" spans="1:7" s="78" customFormat="1" ht="12">
      <c r="A160" s="83"/>
      <c r="B160" s="83"/>
      <c r="C160" s="84"/>
      <c r="D160" s="83"/>
      <c r="E160" s="85"/>
      <c r="F160" s="91"/>
      <c r="G160" s="91"/>
    </row>
    <row r="161" spans="1:7" s="78" customFormat="1" ht="12">
      <c r="A161" s="83"/>
      <c r="B161" s="83"/>
      <c r="C161" s="84"/>
      <c r="D161" s="83"/>
      <c r="E161" s="85"/>
      <c r="F161" s="91"/>
      <c r="G161" s="91"/>
    </row>
    <row r="162" spans="1:7" s="78" customFormat="1" ht="12">
      <c r="A162" s="83"/>
      <c r="B162" s="83"/>
      <c r="C162" s="84"/>
      <c r="D162" s="83"/>
      <c r="E162" s="85"/>
      <c r="F162" s="91"/>
      <c r="G162" s="91"/>
    </row>
    <row r="163" spans="1:7" s="78" customFormat="1" ht="12">
      <c r="A163" s="83"/>
      <c r="B163" s="83"/>
      <c r="C163" s="84"/>
      <c r="D163" s="83"/>
      <c r="E163" s="85"/>
      <c r="F163" s="91"/>
      <c r="G163" s="91"/>
    </row>
    <row r="164" spans="1:7" s="78" customFormat="1" ht="12">
      <c r="A164" s="83"/>
      <c r="B164" s="83"/>
      <c r="C164" s="84"/>
      <c r="D164" s="83"/>
      <c r="E164" s="85"/>
      <c r="F164" s="91"/>
      <c r="G164" s="91"/>
    </row>
    <row r="165" spans="1:7" s="78" customFormat="1" ht="12">
      <c r="A165" s="83"/>
      <c r="B165" s="83"/>
      <c r="C165" s="84"/>
      <c r="D165" s="83"/>
      <c r="E165" s="85"/>
      <c r="F165" s="91"/>
      <c r="G165" s="91"/>
    </row>
    <row r="166" spans="1:7" s="78" customFormat="1" ht="12">
      <c r="A166" s="83"/>
      <c r="B166" s="83"/>
      <c r="C166" s="84"/>
      <c r="D166" s="83"/>
      <c r="E166" s="85"/>
      <c r="F166" s="91"/>
      <c r="G166" s="91"/>
    </row>
    <row r="167" spans="1:7" s="78" customFormat="1" ht="12">
      <c r="A167" s="83"/>
      <c r="B167" s="83"/>
      <c r="C167" s="84"/>
      <c r="D167" s="83"/>
      <c r="E167" s="85"/>
      <c r="F167" s="91"/>
      <c r="G167" s="91"/>
    </row>
    <row r="168" spans="1:7" s="78" customFormat="1" ht="12">
      <c r="A168" s="83"/>
      <c r="B168" s="83"/>
      <c r="C168" s="84"/>
      <c r="D168" s="83"/>
      <c r="E168" s="85"/>
      <c r="F168" s="91"/>
      <c r="G168" s="91"/>
    </row>
    <row r="169" spans="1:7" s="78" customFormat="1" ht="12">
      <c r="A169" s="83"/>
      <c r="B169" s="83"/>
      <c r="C169" s="84"/>
      <c r="D169" s="83"/>
      <c r="E169" s="85"/>
      <c r="F169" s="91"/>
      <c r="G169" s="91"/>
    </row>
    <row r="170" spans="1:7" s="78" customFormat="1" ht="12">
      <c r="A170" s="83"/>
      <c r="B170" s="83"/>
      <c r="C170" s="84"/>
      <c r="D170" s="83"/>
      <c r="E170" s="85"/>
      <c r="F170" s="91"/>
      <c r="G170" s="91"/>
    </row>
    <row r="171" spans="1:7" s="78" customFormat="1" ht="12">
      <c r="A171" s="83"/>
      <c r="B171" s="83"/>
      <c r="C171" s="84"/>
      <c r="D171" s="83"/>
      <c r="E171" s="85"/>
      <c r="F171" s="91"/>
      <c r="G171" s="91"/>
    </row>
    <row r="172" spans="1:7" s="78" customFormat="1" ht="12">
      <c r="A172" s="83"/>
      <c r="B172" s="83"/>
      <c r="C172" s="84"/>
      <c r="D172" s="83"/>
      <c r="E172" s="85"/>
      <c r="F172" s="91"/>
      <c r="G172" s="91"/>
    </row>
    <row r="173" spans="1:7" s="78" customFormat="1" ht="12">
      <c r="A173" s="83"/>
      <c r="B173" s="83"/>
      <c r="C173" s="84"/>
      <c r="D173" s="83"/>
      <c r="E173" s="85"/>
      <c r="F173" s="91"/>
      <c r="G173" s="91"/>
    </row>
    <row r="174" spans="1:7" s="78" customFormat="1" ht="12">
      <c r="A174" s="83"/>
      <c r="B174" s="83"/>
      <c r="C174" s="84"/>
      <c r="D174" s="83"/>
      <c r="E174" s="85"/>
      <c r="F174" s="91"/>
      <c r="G174" s="91"/>
    </row>
    <row r="175" spans="1:7" s="78" customFormat="1" ht="12">
      <c r="A175" s="83"/>
      <c r="B175" s="83"/>
      <c r="C175" s="84"/>
      <c r="D175" s="83"/>
      <c r="E175" s="85"/>
      <c r="F175" s="91"/>
      <c r="G175" s="91"/>
    </row>
    <row r="176" spans="1:7" s="78" customFormat="1" ht="12">
      <c r="A176" s="83"/>
      <c r="B176" s="83"/>
      <c r="C176" s="84"/>
      <c r="D176" s="83"/>
      <c r="E176" s="85"/>
      <c r="F176" s="91"/>
      <c r="G176" s="91"/>
    </row>
    <row r="177" spans="1:7" s="78" customFormat="1" ht="12">
      <c r="A177" s="83"/>
      <c r="B177" s="83"/>
      <c r="C177" s="84"/>
      <c r="D177" s="83"/>
      <c r="E177" s="85"/>
      <c r="F177" s="91"/>
      <c r="G177" s="91"/>
    </row>
    <row r="178" spans="1:7" s="78" customFormat="1" ht="12">
      <c r="A178" s="83"/>
      <c r="B178" s="83"/>
      <c r="C178" s="84"/>
      <c r="D178" s="83"/>
      <c r="E178" s="85"/>
      <c r="F178" s="91"/>
      <c r="G178" s="91"/>
    </row>
    <row r="179" spans="1:7" s="78" customFormat="1" ht="12">
      <c r="A179" s="83"/>
      <c r="B179" s="83"/>
      <c r="C179" s="84"/>
      <c r="D179" s="83"/>
      <c r="E179" s="85"/>
      <c r="F179" s="91"/>
      <c r="G179" s="91"/>
    </row>
    <row r="180" spans="1:7" s="78" customFormat="1" ht="12">
      <c r="A180" s="83"/>
      <c r="B180" s="83"/>
      <c r="C180" s="84"/>
      <c r="D180" s="83"/>
      <c r="E180" s="85"/>
      <c r="F180" s="91"/>
      <c r="G180" s="91"/>
    </row>
    <row r="181" spans="1:7" s="78" customFormat="1" ht="12">
      <c r="A181" s="83"/>
      <c r="B181" s="83"/>
      <c r="C181" s="84"/>
      <c r="D181" s="83"/>
      <c r="E181" s="85"/>
      <c r="F181" s="91"/>
      <c r="G181" s="91"/>
    </row>
    <row r="182" spans="1:7" s="78" customFormat="1" ht="12">
      <c r="A182" s="83"/>
      <c r="B182" s="83"/>
      <c r="C182" s="84"/>
      <c r="D182" s="83"/>
      <c r="E182" s="85"/>
      <c r="F182" s="91"/>
      <c r="G182" s="91"/>
    </row>
    <row r="183" spans="1:7" s="78" customFormat="1" ht="12">
      <c r="A183" s="83"/>
      <c r="B183" s="83"/>
      <c r="C183" s="84"/>
      <c r="D183" s="83"/>
      <c r="E183" s="85"/>
      <c r="F183" s="91"/>
      <c r="G183" s="91"/>
    </row>
    <row r="184" spans="1:7" s="78" customFormat="1" ht="12">
      <c r="A184" s="83"/>
      <c r="B184" s="83"/>
      <c r="C184" s="84"/>
      <c r="D184" s="83"/>
      <c r="E184" s="85"/>
      <c r="F184" s="91"/>
      <c r="G184" s="91"/>
    </row>
    <row r="185" spans="1:7" s="78" customFormat="1" ht="12">
      <c r="A185" s="83"/>
      <c r="B185" s="83"/>
      <c r="C185" s="84"/>
      <c r="D185" s="83"/>
      <c r="E185" s="85"/>
      <c r="F185" s="91"/>
      <c r="G185" s="91"/>
    </row>
  </sheetData>
  <sheetProtection/>
  <printOptions/>
  <pageMargins left="0.984251968503937" right="0.3937007874015748" top="0.984251968503937" bottom="0.7480314960629921" header="0" footer="0.3937007874015748"/>
  <pageSetup horizontalDpi="300" verticalDpi="300" orientation="portrait" paperSize="9" r:id="rId1"/>
  <headerFooter alignWithMargins="0">
    <oddHeader>&amp;L
&amp;9</oddHeader>
    <oddFooter>&amp;C&amp;6 &amp; List: &amp;A&amp;R&amp;P</oddFooter>
  </headerFooter>
</worksheet>
</file>

<file path=xl/worksheets/sheet5.xml><?xml version="1.0" encoding="utf-8"?>
<worksheet xmlns="http://schemas.openxmlformats.org/spreadsheetml/2006/main" xmlns:r="http://schemas.openxmlformats.org/officeDocument/2006/relationships">
  <sheetPr codeName="List20"/>
  <dimension ref="A1:I104"/>
  <sheetViews>
    <sheetView view="pageBreakPreview" zoomScaleSheetLayoutView="100" workbookViewId="0" topLeftCell="A1">
      <selection activeCell="C23" sqref="C23"/>
    </sheetView>
  </sheetViews>
  <sheetFormatPr defaultColWidth="9.00390625" defaultRowHeight="12.75"/>
  <cols>
    <col min="1" max="1" width="2.625" style="77" customWidth="1"/>
    <col min="2" max="2" width="4.375" style="77" customWidth="1"/>
    <col min="3" max="3" width="43.75390625" style="108" customWidth="1"/>
    <col min="4" max="4" width="6.25390625" style="77" customWidth="1"/>
    <col min="5" max="5" width="7.625" style="109" customWidth="1"/>
    <col min="6" max="6" width="9.625" style="110" customWidth="1"/>
    <col min="7" max="7" width="13.25390625" style="110" customWidth="1"/>
    <col min="8" max="8" width="9.00390625" style="121" customWidth="1"/>
    <col min="9" max="16384" width="9.125" style="121" customWidth="1"/>
  </cols>
  <sheetData>
    <row r="1" spans="1:7" s="122" customFormat="1" ht="18">
      <c r="A1" s="104" t="str">
        <f>+OSNOVA!A2</f>
        <v>POPIS DEL</v>
      </c>
      <c r="C1" s="104"/>
      <c r="D1" s="105"/>
      <c r="E1" s="106"/>
      <c r="F1" s="107"/>
      <c r="G1" s="107"/>
    </row>
    <row r="2" spans="1:7" s="122" customFormat="1" ht="18">
      <c r="A2" s="104"/>
      <c r="B2" s="104"/>
      <c r="C2" s="104"/>
      <c r="D2" s="105"/>
      <c r="E2" s="106"/>
      <c r="F2" s="107"/>
      <c r="G2" s="107"/>
    </row>
    <row r="3" spans="1:7" s="122" customFormat="1" ht="18">
      <c r="A3" s="104" t="str">
        <f>+OZN</f>
        <v>4.</v>
      </c>
      <c r="C3" s="104" t="str">
        <f>+DEL</f>
        <v>ELEKTRIČNE  INŠTALACIJE</v>
      </c>
      <c r="D3" s="105"/>
      <c r="E3" s="106"/>
      <c r="F3" s="107"/>
      <c r="G3" s="107"/>
    </row>
    <row r="4" spans="1:7" s="122" customFormat="1" ht="18">
      <c r="A4" s="104"/>
      <c r="B4" s="103"/>
      <c r="C4" s="104"/>
      <c r="D4" s="105"/>
      <c r="E4" s="106"/>
      <c r="F4" s="107"/>
      <c r="G4" s="107"/>
    </row>
    <row r="5" spans="1:7" s="183" customFormat="1" ht="18">
      <c r="A5" s="176" t="str">
        <f>+OSNOVA!D35</f>
        <v>E2.</v>
      </c>
      <c r="B5" s="177"/>
      <c r="C5" s="176" t="str">
        <f>+OSNOVA!E35</f>
        <v>ELEKTROMONTAŽNA DELA </v>
      </c>
      <c r="D5" s="178"/>
      <c r="E5" s="179"/>
      <c r="F5" s="180"/>
      <c r="G5" s="180"/>
    </row>
    <row r="6" spans="1:7" s="183" customFormat="1" ht="15.75" customHeight="1">
      <c r="A6" s="176"/>
      <c r="B6" s="177"/>
      <c r="C6" s="176"/>
      <c r="D6" s="178"/>
      <c r="E6" s="179"/>
      <c r="F6" s="180"/>
      <c r="G6" s="180"/>
    </row>
    <row r="7" spans="1:7" ht="12.75" customHeight="1">
      <c r="A7" s="91" t="s">
        <v>133</v>
      </c>
      <c r="B7" s="91"/>
      <c r="C7" s="115"/>
      <c r="D7" s="91"/>
      <c r="E7" s="91"/>
      <c r="F7" s="91"/>
      <c r="G7" s="91"/>
    </row>
    <row r="8" spans="1:8" s="119" customFormat="1" ht="12.75">
      <c r="A8" s="92" t="s">
        <v>0</v>
      </c>
      <c r="B8" s="92"/>
      <c r="C8" s="130" t="s">
        <v>1</v>
      </c>
      <c r="D8" s="92" t="s">
        <v>2</v>
      </c>
      <c r="E8" s="93" t="s">
        <v>3</v>
      </c>
      <c r="F8" s="94" t="s">
        <v>4</v>
      </c>
      <c r="G8" s="94" t="s">
        <v>5</v>
      </c>
      <c r="H8" s="120"/>
    </row>
    <row r="9" spans="3:7" ht="12.75">
      <c r="C9" s="131"/>
      <c r="E9" s="111"/>
      <c r="G9" s="112"/>
    </row>
    <row r="10" spans="1:8" s="150" customFormat="1" ht="12.75">
      <c r="A10" s="324"/>
      <c r="B10" s="325"/>
      <c r="C10" s="278"/>
      <c r="D10" s="278"/>
      <c r="E10" s="278"/>
      <c r="F10" s="326"/>
      <c r="G10" s="327"/>
      <c r="H10" s="78"/>
    </row>
    <row r="11" spans="1:8" s="193" customFormat="1" ht="16.5" thickBot="1">
      <c r="A11" s="186"/>
      <c r="B11" s="187" t="s">
        <v>114</v>
      </c>
      <c r="C11" s="188" t="s">
        <v>182</v>
      </c>
      <c r="D11" s="189"/>
      <c r="E11" s="190"/>
      <c r="F11" s="191"/>
      <c r="G11" s="192"/>
      <c r="H11" s="150"/>
    </row>
    <row r="12" spans="1:8" s="78" customFormat="1" ht="12.75">
      <c r="A12" s="321"/>
      <c r="B12" s="79"/>
      <c r="C12" s="322"/>
      <c r="D12" s="315"/>
      <c r="E12" s="316"/>
      <c r="F12" s="317"/>
      <c r="G12" s="317"/>
      <c r="H12" s="150"/>
    </row>
    <row r="13" spans="1:7" s="78" customFormat="1" ht="27">
      <c r="A13" s="321" t="s">
        <v>114</v>
      </c>
      <c r="B13" s="79">
        <f>COUNT(#REF!)+1</f>
        <v>1</v>
      </c>
      <c r="C13" s="328" t="s">
        <v>194</v>
      </c>
      <c r="D13" s="315" t="s">
        <v>8</v>
      </c>
      <c r="E13" s="316">
        <v>750</v>
      </c>
      <c r="F13" s="101">
        <f>IF(OSNOVA!$B$42=1,+#REF!*FRD*DF*(#REF!+1),"")</f>
      </c>
      <c r="G13" s="101"/>
    </row>
    <row r="14" spans="1:7" s="78" customFormat="1" ht="12.75">
      <c r="A14" s="321"/>
      <c r="B14" s="79"/>
      <c r="C14" s="328"/>
      <c r="D14" s="315"/>
      <c r="E14" s="316"/>
      <c r="F14" s="101"/>
      <c r="G14" s="101"/>
    </row>
    <row r="15" spans="1:7" s="78" customFormat="1" ht="24">
      <c r="A15" s="321" t="s">
        <v>114</v>
      </c>
      <c r="B15" s="79">
        <f>COUNT($B$12:B13)+1</f>
        <v>2</v>
      </c>
      <c r="C15" s="337" t="s">
        <v>230</v>
      </c>
      <c r="D15" s="315" t="s">
        <v>102</v>
      </c>
      <c r="E15" s="316">
        <v>5</v>
      </c>
      <c r="F15" s="101">
        <f>IF(OSNOVA!$B$42=1,+#REF!*FRD*DF*(#REF!+1),"")</f>
      </c>
      <c r="G15" s="101"/>
    </row>
    <row r="16" spans="1:7" s="78" customFormat="1" ht="12">
      <c r="A16" s="321"/>
      <c r="B16" s="79"/>
      <c r="C16" s="337"/>
      <c r="D16" s="315"/>
      <c r="E16" s="316"/>
      <c r="F16" s="101"/>
      <c r="G16" s="101"/>
    </row>
    <row r="17" spans="1:7" s="78" customFormat="1" ht="24">
      <c r="A17" s="321" t="s">
        <v>114</v>
      </c>
      <c r="B17" s="79">
        <f>COUNT($B$12:B15)+1</f>
        <v>3</v>
      </c>
      <c r="C17" s="337" t="s">
        <v>231</v>
      </c>
      <c r="D17" s="315" t="s">
        <v>102</v>
      </c>
      <c r="E17" s="316">
        <v>4</v>
      </c>
      <c r="F17" s="101">
        <f>IF(OSNOVA!$B$42=1,+#REF!*FRD*DF*(#REF!+1),"")</f>
      </c>
      <c r="G17" s="101"/>
    </row>
    <row r="18" spans="1:9" s="78" customFormat="1" ht="12.75">
      <c r="A18" s="321"/>
      <c r="B18" s="79"/>
      <c r="C18" s="343"/>
      <c r="D18" s="315"/>
      <c r="E18" s="316"/>
      <c r="F18" s="317"/>
      <c r="G18" s="317"/>
      <c r="H18" s="339"/>
      <c r="I18" s="339"/>
    </row>
    <row r="19" spans="1:7" s="78" customFormat="1" ht="96">
      <c r="A19" s="321" t="s">
        <v>114</v>
      </c>
      <c r="B19" s="79">
        <f>COUNT(B13:B15)+1</f>
        <v>3</v>
      </c>
      <c r="C19" s="337" t="s">
        <v>223</v>
      </c>
      <c r="D19" s="315" t="s">
        <v>102</v>
      </c>
      <c r="E19" s="316">
        <v>3</v>
      </c>
      <c r="F19" s="101">
        <f>IF(OSNOVA!$B$42=1,+#REF!*FRD*DF*(#REF!+1),"")</f>
      </c>
      <c r="G19" s="101"/>
    </row>
    <row r="20" spans="1:7" s="78" customFormat="1" ht="12">
      <c r="A20" s="321"/>
      <c r="B20" s="79"/>
      <c r="C20" s="337"/>
      <c r="D20" s="315"/>
      <c r="E20" s="316"/>
      <c r="F20" s="101"/>
      <c r="G20" s="101"/>
    </row>
    <row r="21" spans="1:7" s="78" customFormat="1" ht="27" customHeight="1">
      <c r="A21" s="321" t="s">
        <v>114</v>
      </c>
      <c r="B21" s="79">
        <f>COUNT(B13:B19)+1</f>
        <v>5</v>
      </c>
      <c r="C21" s="337" t="s">
        <v>197</v>
      </c>
      <c r="D21" s="315" t="s">
        <v>102</v>
      </c>
      <c r="E21" s="316">
        <v>3</v>
      </c>
      <c r="F21" s="101">
        <f>IF(OSNOVA!$B$42=1,+#REF!*FRD*DF*(#REF!+1),"")</f>
      </c>
      <c r="G21" s="101"/>
    </row>
    <row r="22" spans="1:7" s="78" customFormat="1" ht="12">
      <c r="A22" s="170"/>
      <c r="B22" s="79"/>
      <c r="C22" s="337"/>
      <c r="D22" s="315"/>
      <c r="E22" s="316"/>
      <c r="F22" s="101"/>
      <c r="G22" s="101"/>
    </row>
    <row r="23" spans="1:7" s="78" customFormat="1" ht="84">
      <c r="A23" s="321" t="s">
        <v>114</v>
      </c>
      <c r="B23" s="79">
        <f>COUNT(B13:B21)+1</f>
        <v>6</v>
      </c>
      <c r="C23" s="337" t="s">
        <v>195</v>
      </c>
      <c r="D23" s="315" t="s">
        <v>102</v>
      </c>
      <c r="E23" s="316">
        <v>16</v>
      </c>
      <c r="F23" s="101">
        <f>IF(OSNOVA!$B$42=1,+#REF!*FRD*DF*(#REF!+1),"")</f>
      </c>
      <c r="G23" s="101"/>
    </row>
    <row r="24" spans="1:7" s="78" customFormat="1" ht="12">
      <c r="A24" s="321"/>
      <c r="B24" s="79"/>
      <c r="C24" s="337"/>
      <c r="D24" s="315"/>
      <c r="E24" s="316"/>
      <c r="F24" s="101"/>
      <c r="G24" s="101"/>
    </row>
    <row r="25" spans="1:7" s="78" customFormat="1" ht="84">
      <c r="A25" s="321" t="s">
        <v>114</v>
      </c>
      <c r="B25" s="79">
        <f>COUNT(B13:B23)+1</f>
        <v>7</v>
      </c>
      <c r="C25" s="337" t="s">
        <v>222</v>
      </c>
      <c r="D25" s="315" t="s">
        <v>102</v>
      </c>
      <c r="E25" s="316">
        <v>6</v>
      </c>
      <c r="F25" s="101">
        <f>IF(OSNOVA!$B$42=1,+#REF!*FRD*DF*(#REF!+1),"")</f>
      </c>
      <c r="G25" s="101"/>
    </row>
    <row r="26" spans="1:7" s="78" customFormat="1" ht="12">
      <c r="A26" s="321"/>
      <c r="B26" s="79"/>
      <c r="C26" s="337"/>
      <c r="D26" s="315"/>
      <c r="E26" s="316"/>
      <c r="F26" s="101"/>
      <c r="G26" s="101"/>
    </row>
    <row r="27" spans="1:7" s="78" customFormat="1" ht="84">
      <c r="A27" s="321" t="s">
        <v>114</v>
      </c>
      <c r="B27" s="79">
        <f>COUNT(B13:B25)+1</f>
        <v>8</v>
      </c>
      <c r="C27" s="337" t="s">
        <v>196</v>
      </c>
      <c r="D27" s="315" t="s">
        <v>102</v>
      </c>
      <c r="E27" s="316">
        <v>1</v>
      </c>
      <c r="F27" s="101">
        <f>IF(OSNOVA!$B$42=1,+#REF!*FRD*DF*(#REF!+1),"")</f>
      </c>
      <c r="G27" s="101"/>
    </row>
    <row r="28" spans="1:7" s="78" customFormat="1" ht="12">
      <c r="A28" s="321"/>
      <c r="B28" s="79"/>
      <c r="C28" s="337"/>
      <c r="D28" s="315"/>
      <c r="E28" s="316"/>
      <c r="F28" s="101"/>
      <c r="G28" s="101"/>
    </row>
    <row r="29" spans="1:7" s="78" customFormat="1" ht="108">
      <c r="A29" s="321" t="s">
        <v>114</v>
      </c>
      <c r="B29" s="347">
        <f>COUNT(B11:B27)+1</f>
        <v>9</v>
      </c>
      <c r="C29" s="349" t="s">
        <v>218</v>
      </c>
      <c r="D29" s="315" t="s">
        <v>10</v>
      </c>
      <c r="E29" s="316">
        <v>5</v>
      </c>
      <c r="F29" s="317">
        <f>IF(OSNOVA!$B$42=1,+#REF!*FRD*DF*(#REF!+1),"")</f>
      </c>
      <c r="G29" s="317"/>
    </row>
    <row r="30" spans="1:7" s="78" customFormat="1" ht="12">
      <c r="A30" s="321"/>
      <c r="B30" s="79"/>
      <c r="C30" s="337"/>
      <c r="D30" s="315"/>
      <c r="E30" s="316"/>
      <c r="F30" s="101"/>
      <c r="G30" s="101"/>
    </row>
    <row r="31" spans="1:7" s="78" customFormat="1" ht="96">
      <c r="A31" s="321" t="s">
        <v>114</v>
      </c>
      <c r="B31" s="347">
        <f>COUNT(B13:B29)+1</f>
        <v>10</v>
      </c>
      <c r="C31" s="349" t="s">
        <v>219</v>
      </c>
      <c r="D31" s="315" t="s">
        <v>10</v>
      </c>
      <c r="E31" s="316">
        <v>1</v>
      </c>
      <c r="F31" s="317">
        <f>IF(OSNOVA!$B$42=1,+#REF!*FRD*DF*(#REF!+1),"")</f>
      </c>
      <c r="G31" s="317"/>
    </row>
    <row r="32" spans="1:7" s="78" customFormat="1" ht="12">
      <c r="A32" s="321"/>
      <c r="B32" s="79"/>
      <c r="C32" s="349"/>
      <c r="D32" s="315"/>
      <c r="E32" s="316"/>
      <c r="F32" s="317"/>
      <c r="G32" s="317"/>
    </row>
    <row r="33" spans="1:7" s="78" customFormat="1" ht="96">
      <c r="A33" s="321" t="s">
        <v>114</v>
      </c>
      <c r="B33" s="79">
        <f>COUNT($B$12:B31)+1</f>
        <v>11</v>
      </c>
      <c r="C33" s="349" t="s">
        <v>198</v>
      </c>
      <c r="D33" s="315" t="s">
        <v>10</v>
      </c>
      <c r="E33" s="316">
        <v>16</v>
      </c>
      <c r="F33" s="317">
        <f>IF(OSNOVA!$B$42=1,+#REF!*FRD*DF*(#REF!+1),"")</f>
      </c>
      <c r="G33" s="317"/>
    </row>
    <row r="34" spans="1:7" s="78" customFormat="1" ht="12.75">
      <c r="A34" s="170"/>
      <c r="B34" s="79"/>
      <c r="C34" s="329"/>
      <c r="D34" s="315"/>
      <c r="E34" s="316"/>
      <c r="F34" s="317"/>
      <c r="G34" s="317"/>
    </row>
    <row r="35" spans="1:7" s="78" customFormat="1" ht="38.25">
      <c r="A35" s="321" t="s">
        <v>114</v>
      </c>
      <c r="B35" s="79">
        <f>COUNT($B$12:B33)+1</f>
        <v>12</v>
      </c>
      <c r="C35" s="329" t="s">
        <v>228</v>
      </c>
      <c r="D35" s="315" t="s">
        <v>102</v>
      </c>
      <c r="E35" s="316">
        <v>7</v>
      </c>
      <c r="F35" s="317">
        <f>IF(OSNOVA!$B$42=1,+#REF!*FRD*DF*(#REF!+1),"")</f>
      </c>
      <c r="G35" s="317"/>
    </row>
    <row r="36" spans="1:7" s="78" customFormat="1" ht="12.75">
      <c r="A36" s="321"/>
      <c r="B36" s="79"/>
      <c r="C36" s="329"/>
      <c r="D36" s="315"/>
      <c r="E36" s="316"/>
      <c r="F36" s="317"/>
      <c r="G36" s="317"/>
    </row>
    <row r="37" spans="1:7" s="78" customFormat="1" ht="25.5">
      <c r="A37" s="321" t="s">
        <v>114</v>
      </c>
      <c r="B37" s="79">
        <f>COUNT($B$12:B35)+1</f>
        <v>13</v>
      </c>
      <c r="C37" s="329" t="s">
        <v>229</v>
      </c>
      <c r="D37" s="315" t="s">
        <v>102</v>
      </c>
      <c r="E37" s="316">
        <v>4</v>
      </c>
      <c r="F37" s="317">
        <f>IF(OSNOVA!$B$42=1,+#REF!*FRD*DF*(#REF!+1),"")</f>
      </c>
      <c r="G37" s="317"/>
    </row>
    <row r="38" spans="1:7" s="78" customFormat="1" ht="12.75">
      <c r="A38" s="321"/>
      <c r="B38" s="79"/>
      <c r="C38" s="329"/>
      <c r="D38" s="315"/>
      <c r="E38" s="316"/>
      <c r="F38" s="317"/>
      <c r="G38" s="317"/>
    </row>
    <row r="39" spans="1:7" s="78" customFormat="1" ht="409.5">
      <c r="A39" s="321" t="s">
        <v>114</v>
      </c>
      <c r="B39" s="79">
        <f>COUNT($B$12:B35)+1</f>
        <v>13</v>
      </c>
      <c r="C39" s="329" t="s">
        <v>232</v>
      </c>
      <c r="D39" s="315" t="s">
        <v>102</v>
      </c>
      <c r="E39" s="316">
        <v>1</v>
      </c>
      <c r="F39" s="317">
        <f>IF(OSNOVA!$B$42=1,+#REF!*FRD*DF*(#REF!+1),"")</f>
      </c>
      <c r="G39" s="317"/>
    </row>
    <row r="40" spans="1:7" s="78" customFormat="1" ht="51">
      <c r="A40" s="321"/>
      <c r="B40" s="79"/>
      <c r="C40" s="329" t="s">
        <v>233</v>
      </c>
      <c r="D40" s="315"/>
      <c r="E40" s="316"/>
      <c r="F40" s="317"/>
      <c r="G40" s="317"/>
    </row>
    <row r="41" spans="1:7" s="82" customFormat="1" ht="12">
      <c r="A41" s="168"/>
      <c r="B41" s="79"/>
      <c r="C41" s="320"/>
      <c r="D41" s="315"/>
      <c r="E41" s="316"/>
      <c r="F41" s="101"/>
      <c r="G41" s="101"/>
    </row>
    <row r="42" spans="1:7" s="78" customFormat="1" ht="12">
      <c r="A42" s="321" t="s">
        <v>114</v>
      </c>
      <c r="B42" s="79">
        <f>COUNT($B$12:B39)+1</f>
        <v>15</v>
      </c>
      <c r="C42" s="337" t="s">
        <v>217</v>
      </c>
      <c r="D42" s="315" t="s">
        <v>102</v>
      </c>
      <c r="E42" s="316">
        <v>1</v>
      </c>
      <c r="F42" s="101">
        <f>IF(OSNOVA!$B$42=1,+#REF!*FRD*DF*(#REF!+1),"")</f>
      </c>
      <c r="G42" s="101"/>
    </row>
    <row r="43" spans="1:7" s="82" customFormat="1" ht="12">
      <c r="A43" s="318"/>
      <c r="B43" s="204"/>
      <c r="C43" s="314"/>
      <c r="D43" s="315"/>
      <c r="E43" s="316"/>
      <c r="F43" s="101"/>
      <c r="G43" s="101"/>
    </row>
    <row r="44" spans="1:8" s="150" customFormat="1" ht="13.5" thickBot="1">
      <c r="A44" s="169"/>
      <c r="B44" s="166"/>
      <c r="C44" s="147" t="str">
        <f>CONCATENATE(B11," ",C11," - SKUPAJ:")</f>
        <v>I. JR - SKUPAJ:</v>
      </c>
      <c r="D44" s="147"/>
      <c r="E44" s="147"/>
      <c r="F44" s="148"/>
      <c r="G44" s="149"/>
      <c r="H44" s="78"/>
    </row>
    <row r="45" spans="1:8" s="150" customFormat="1" ht="12.75">
      <c r="A45" s="324"/>
      <c r="B45" s="325"/>
      <c r="C45" s="278"/>
      <c r="D45" s="278"/>
      <c r="E45" s="278"/>
      <c r="F45" s="326"/>
      <c r="G45" s="327"/>
      <c r="H45" s="78"/>
    </row>
    <row r="46" spans="1:7" s="78" customFormat="1" ht="12">
      <c r="A46" s="83"/>
      <c r="B46" s="83"/>
      <c r="C46" s="84"/>
      <c r="D46" s="83"/>
      <c r="E46" s="85"/>
      <c r="F46" s="91"/>
      <c r="G46" s="91"/>
    </row>
    <row r="47" spans="1:7" s="175" customFormat="1" ht="19.5" thickBot="1">
      <c r="A47" s="194" t="str">
        <f>CONCATENATE("DELNA REKAPITULACIJA - ",A5," ",C5)</f>
        <v>DELNA REKAPITULACIJA - E2. ELEKTROMONTAŽNA DELA </v>
      </c>
      <c r="B47" s="194"/>
      <c r="C47" s="195"/>
      <c r="D47" s="196"/>
      <c r="E47" s="197"/>
      <c r="F47" s="198"/>
      <c r="G47" s="149"/>
    </row>
    <row r="48" spans="1:7" s="205" customFormat="1" ht="14.25" customHeight="1">
      <c r="A48" s="199"/>
      <c r="B48" s="199"/>
      <c r="C48" s="200"/>
      <c r="D48" s="199"/>
      <c r="E48" s="201"/>
      <c r="F48" s="202"/>
      <c r="G48" s="202"/>
    </row>
    <row r="49" spans="1:7" s="205" customFormat="1" ht="12.75" customHeight="1">
      <c r="A49" s="91" t="s">
        <v>134</v>
      </c>
      <c r="B49" s="206"/>
      <c r="C49" s="207"/>
      <c r="D49" s="206"/>
      <c r="E49" s="206"/>
      <c r="F49" s="206"/>
      <c r="G49" s="206"/>
    </row>
    <row r="50" spans="1:8" s="150" customFormat="1" ht="12.75">
      <c r="A50" s="208"/>
      <c r="B50" s="208"/>
      <c r="C50" s="209"/>
      <c r="D50" s="210"/>
      <c r="E50" s="211"/>
      <c r="F50" s="212"/>
      <c r="G50" s="212"/>
      <c r="H50" s="213"/>
    </row>
    <row r="51" spans="1:8" s="150" customFormat="1" ht="12.75">
      <c r="A51" s="214"/>
      <c r="B51" s="214"/>
      <c r="C51" s="215"/>
      <c r="E51" s="216"/>
      <c r="F51" s="213"/>
      <c r="G51" s="213"/>
      <c r="H51" s="213"/>
    </row>
    <row r="52" spans="1:7" s="156" customFormat="1" ht="12.75">
      <c r="A52" s="151"/>
      <c r="B52" s="151" t="s">
        <v>114</v>
      </c>
      <c r="C52" s="152" t="str">
        <f>C11</f>
        <v>JR</v>
      </c>
      <c r="D52" s="153"/>
      <c r="E52" s="154"/>
      <c r="F52" s="153"/>
      <c r="G52" s="155"/>
    </row>
    <row r="53" spans="1:7" s="156" customFormat="1" ht="13.5" thickBot="1">
      <c r="A53" s="157"/>
      <c r="B53" s="157"/>
      <c r="C53" s="158"/>
      <c r="D53" s="159"/>
      <c r="E53" s="160"/>
      <c r="F53" s="159"/>
      <c r="G53" s="161"/>
    </row>
    <row r="54" spans="1:8" s="205" customFormat="1" ht="13.5" thickTop="1">
      <c r="A54" s="224"/>
      <c r="B54" s="224"/>
      <c r="C54" s="225"/>
      <c r="D54" s="226"/>
      <c r="E54" s="227"/>
      <c r="F54" s="227"/>
      <c r="G54" s="228"/>
      <c r="H54" s="162"/>
    </row>
    <row r="55" spans="1:7" s="156" customFormat="1" ht="12.75">
      <c r="A55" s="163"/>
      <c r="B55" s="151"/>
      <c r="C55" s="278" t="str">
        <f>CONCATENATE(A5,"",C5," - SKUPAJ:")</f>
        <v>E2.ELEKTROMONTAŽNA DELA  - SKUPAJ:</v>
      </c>
      <c r="D55" s="154"/>
      <c r="E55" s="154"/>
      <c r="F55" s="153"/>
      <c r="G55" s="155"/>
    </row>
    <row r="56" spans="1:7" s="205" customFormat="1" ht="12.75">
      <c r="A56" s="220"/>
      <c r="B56" s="220"/>
      <c r="C56" s="219"/>
      <c r="D56" s="220"/>
      <c r="E56" s="229"/>
      <c r="F56" s="222"/>
      <c r="G56" s="206"/>
    </row>
    <row r="57" spans="1:7" s="78" customFormat="1" ht="12">
      <c r="A57" s="83"/>
      <c r="B57" s="83"/>
      <c r="C57" s="84"/>
      <c r="D57" s="83"/>
      <c r="E57" s="85"/>
      <c r="F57" s="91"/>
      <c r="G57" s="91"/>
    </row>
    <row r="58" spans="1:7" s="78" customFormat="1" ht="12">
      <c r="A58" s="83"/>
      <c r="B58" s="83"/>
      <c r="C58" s="84"/>
      <c r="D58" s="83"/>
      <c r="E58" s="85"/>
      <c r="F58" s="91"/>
      <c r="G58" s="91"/>
    </row>
    <row r="59" spans="1:7" s="78" customFormat="1" ht="12">
      <c r="A59" s="83"/>
      <c r="B59" s="83"/>
      <c r="C59" s="84"/>
      <c r="D59" s="83"/>
      <c r="E59" s="85"/>
      <c r="F59" s="91"/>
      <c r="G59" s="91"/>
    </row>
    <row r="60" spans="1:7" s="78" customFormat="1" ht="12">
      <c r="A60" s="83"/>
      <c r="B60" s="83"/>
      <c r="C60" s="84"/>
      <c r="D60" s="83"/>
      <c r="E60" s="85"/>
      <c r="F60" s="91"/>
      <c r="G60" s="91"/>
    </row>
    <row r="61" spans="1:7" s="78" customFormat="1" ht="12">
      <c r="A61" s="83"/>
      <c r="B61" s="83"/>
      <c r="C61" s="84"/>
      <c r="D61" s="83"/>
      <c r="E61" s="85"/>
      <c r="F61" s="91"/>
      <c r="G61" s="91"/>
    </row>
    <row r="62" spans="1:7" s="78" customFormat="1" ht="12">
      <c r="A62" s="83"/>
      <c r="B62" s="83"/>
      <c r="C62" s="84"/>
      <c r="D62" s="83"/>
      <c r="E62" s="85"/>
      <c r="F62" s="91"/>
      <c r="G62" s="91"/>
    </row>
    <row r="63" spans="1:7" s="78" customFormat="1" ht="12">
      <c r="A63" s="83"/>
      <c r="B63" s="83"/>
      <c r="C63" s="84"/>
      <c r="D63" s="83"/>
      <c r="E63" s="85"/>
      <c r="F63" s="91"/>
      <c r="G63" s="91"/>
    </row>
    <row r="64" spans="1:7" s="78" customFormat="1" ht="12">
      <c r="A64" s="83"/>
      <c r="B64" s="83"/>
      <c r="C64" s="84"/>
      <c r="D64" s="83"/>
      <c r="E64" s="85"/>
      <c r="F64" s="91"/>
      <c r="G64" s="91"/>
    </row>
    <row r="65" spans="1:7" s="78" customFormat="1" ht="12">
      <c r="A65" s="83"/>
      <c r="B65" s="83"/>
      <c r="C65" s="84"/>
      <c r="D65" s="83"/>
      <c r="E65" s="85"/>
      <c r="F65" s="91"/>
      <c r="G65" s="91"/>
    </row>
    <row r="66" spans="1:7" s="78" customFormat="1" ht="12">
      <c r="A66" s="83"/>
      <c r="B66" s="83"/>
      <c r="C66" s="84"/>
      <c r="D66" s="83"/>
      <c r="E66" s="85"/>
      <c r="F66" s="91"/>
      <c r="G66" s="91"/>
    </row>
    <row r="67" spans="1:7" s="78" customFormat="1" ht="12">
      <c r="A67" s="83"/>
      <c r="B67" s="83"/>
      <c r="C67" s="84"/>
      <c r="D67" s="83"/>
      <c r="E67" s="85"/>
      <c r="F67" s="91"/>
      <c r="G67" s="91"/>
    </row>
    <row r="68" spans="1:7" s="78" customFormat="1" ht="12">
      <c r="A68" s="83"/>
      <c r="B68" s="83"/>
      <c r="C68" s="84"/>
      <c r="D68" s="83"/>
      <c r="E68" s="85"/>
      <c r="F68" s="91"/>
      <c r="G68" s="91"/>
    </row>
    <row r="69" spans="1:7" s="78" customFormat="1" ht="12">
      <c r="A69" s="83"/>
      <c r="B69" s="83"/>
      <c r="C69" s="84"/>
      <c r="D69" s="83"/>
      <c r="E69" s="85"/>
      <c r="F69" s="91"/>
      <c r="G69" s="91"/>
    </row>
    <row r="70" spans="1:7" s="78" customFormat="1" ht="12">
      <c r="A70" s="83"/>
      <c r="B70" s="83"/>
      <c r="C70" s="84"/>
      <c r="D70" s="83"/>
      <c r="E70" s="85"/>
      <c r="F70" s="91"/>
      <c r="G70" s="91"/>
    </row>
    <row r="71" spans="1:7" s="78" customFormat="1" ht="12">
      <c r="A71" s="83"/>
      <c r="B71" s="83"/>
      <c r="C71" s="84"/>
      <c r="D71" s="83"/>
      <c r="E71" s="85"/>
      <c r="F71" s="91"/>
      <c r="G71" s="91"/>
    </row>
    <row r="72" spans="1:7" s="78" customFormat="1" ht="12">
      <c r="A72" s="83"/>
      <c r="B72" s="83"/>
      <c r="C72" s="84"/>
      <c r="D72" s="83"/>
      <c r="E72" s="85"/>
      <c r="F72" s="91"/>
      <c r="G72" s="91"/>
    </row>
    <row r="73" spans="1:7" s="78" customFormat="1" ht="12">
      <c r="A73" s="83"/>
      <c r="B73" s="83"/>
      <c r="C73" s="84"/>
      <c r="D73" s="83"/>
      <c r="E73" s="85"/>
      <c r="F73" s="91"/>
      <c r="G73" s="91"/>
    </row>
    <row r="74" spans="1:7" s="78" customFormat="1" ht="12">
      <c r="A74" s="83"/>
      <c r="B74" s="83"/>
      <c r="C74" s="84"/>
      <c r="D74" s="83"/>
      <c r="E74" s="85"/>
      <c r="F74" s="91"/>
      <c r="G74" s="91"/>
    </row>
    <row r="75" spans="1:7" s="78" customFormat="1" ht="12">
      <c r="A75" s="83"/>
      <c r="B75" s="83"/>
      <c r="C75" s="84"/>
      <c r="D75" s="83"/>
      <c r="E75" s="85"/>
      <c r="F75" s="91"/>
      <c r="G75" s="91"/>
    </row>
    <row r="76" spans="1:7" s="78" customFormat="1" ht="12">
      <c r="A76" s="83"/>
      <c r="B76" s="83"/>
      <c r="C76" s="84"/>
      <c r="D76" s="83"/>
      <c r="E76" s="85"/>
      <c r="F76" s="91"/>
      <c r="G76" s="91"/>
    </row>
    <row r="77" spans="1:7" s="78" customFormat="1" ht="12">
      <c r="A77" s="83"/>
      <c r="B77" s="83"/>
      <c r="C77" s="84"/>
      <c r="D77" s="83"/>
      <c r="E77" s="85"/>
      <c r="F77" s="91"/>
      <c r="G77" s="91"/>
    </row>
    <row r="78" spans="1:7" s="78" customFormat="1" ht="12">
      <c r="A78" s="83"/>
      <c r="B78" s="83"/>
      <c r="C78" s="84"/>
      <c r="D78" s="83"/>
      <c r="E78" s="85"/>
      <c r="F78" s="91"/>
      <c r="G78" s="91"/>
    </row>
    <row r="79" spans="1:7" s="78" customFormat="1" ht="12">
      <c r="A79" s="83"/>
      <c r="B79" s="83"/>
      <c r="C79" s="84"/>
      <c r="D79" s="83"/>
      <c r="E79" s="85"/>
      <c r="F79" s="91"/>
      <c r="G79" s="91"/>
    </row>
    <row r="80" spans="1:7" s="78" customFormat="1" ht="12">
      <c r="A80" s="83"/>
      <c r="B80" s="83"/>
      <c r="C80" s="84"/>
      <c r="D80" s="83"/>
      <c r="E80" s="85"/>
      <c r="F80" s="91"/>
      <c r="G80" s="91"/>
    </row>
    <row r="81" spans="1:7" s="78" customFormat="1" ht="12">
      <c r="A81" s="83"/>
      <c r="B81" s="83"/>
      <c r="C81" s="84"/>
      <c r="D81" s="83"/>
      <c r="E81" s="85"/>
      <c r="F81" s="91"/>
      <c r="G81" s="91"/>
    </row>
    <row r="82" spans="1:7" s="78" customFormat="1" ht="12">
      <c r="A82" s="83"/>
      <c r="B82" s="83"/>
      <c r="C82" s="84"/>
      <c r="D82" s="83"/>
      <c r="E82" s="85"/>
      <c r="F82" s="91"/>
      <c r="G82" s="91"/>
    </row>
    <row r="83" spans="1:7" s="78" customFormat="1" ht="12">
      <c r="A83" s="83"/>
      <c r="B83" s="83"/>
      <c r="C83" s="84"/>
      <c r="D83" s="83"/>
      <c r="E83" s="85"/>
      <c r="F83" s="91"/>
      <c r="G83" s="91"/>
    </row>
    <row r="84" spans="1:7" s="78" customFormat="1" ht="12">
      <c r="A84" s="83"/>
      <c r="B84" s="83"/>
      <c r="C84" s="84"/>
      <c r="D84" s="83"/>
      <c r="E84" s="85"/>
      <c r="F84" s="91"/>
      <c r="G84" s="91"/>
    </row>
    <row r="85" spans="1:7" s="78" customFormat="1" ht="12">
      <c r="A85" s="83"/>
      <c r="B85" s="83"/>
      <c r="C85" s="84"/>
      <c r="D85" s="83"/>
      <c r="E85" s="85"/>
      <c r="F85" s="91"/>
      <c r="G85" s="91"/>
    </row>
    <row r="86" spans="1:7" s="78" customFormat="1" ht="12">
      <c r="A86" s="83"/>
      <c r="B86" s="83"/>
      <c r="C86" s="84"/>
      <c r="D86" s="83"/>
      <c r="E86" s="85"/>
      <c r="F86" s="91"/>
      <c r="G86" s="91"/>
    </row>
    <row r="87" spans="1:7" s="78" customFormat="1" ht="12">
      <c r="A87" s="83"/>
      <c r="B87" s="83"/>
      <c r="C87" s="84"/>
      <c r="D87" s="83"/>
      <c r="E87" s="85"/>
      <c r="F87" s="91"/>
      <c r="G87" s="91"/>
    </row>
    <row r="88" spans="1:7" s="78" customFormat="1" ht="12">
      <c r="A88" s="83"/>
      <c r="B88" s="83"/>
      <c r="C88" s="84"/>
      <c r="D88" s="83"/>
      <c r="E88" s="85"/>
      <c r="F88" s="91"/>
      <c r="G88" s="91"/>
    </row>
    <row r="89" spans="1:7" s="78" customFormat="1" ht="12">
      <c r="A89" s="83"/>
      <c r="B89" s="83"/>
      <c r="C89" s="84"/>
      <c r="D89" s="83"/>
      <c r="E89" s="85"/>
      <c r="F89" s="91"/>
      <c r="G89" s="91"/>
    </row>
    <row r="90" spans="1:7" s="78" customFormat="1" ht="12">
      <c r="A90" s="83"/>
      <c r="B90" s="83"/>
      <c r="C90" s="84"/>
      <c r="D90" s="83"/>
      <c r="E90" s="85"/>
      <c r="F90" s="91"/>
      <c r="G90" s="91"/>
    </row>
    <row r="91" spans="1:7" s="78" customFormat="1" ht="12">
      <c r="A91" s="83"/>
      <c r="B91" s="83"/>
      <c r="C91" s="84"/>
      <c r="D91" s="83"/>
      <c r="E91" s="85"/>
      <c r="F91" s="91"/>
      <c r="G91" s="91"/>
    </row>
    <row r="92" spans="1:7" s="78" customFormat="1" ht="12">
      <c r="A92" s="83"/>
      <c r="B92" s="83"/>
      <c r="C92" s="84"/>
      <c r="D92" s="83"/>
      <c r="E92" s="85"/>
      <c r="F92" s="91"/>
      <c r="G92" s="91"/>
    </row>
    <row r="93" spans="1:7" s="78" customFormat="1" ht="12">
      <c r="A93" s="83"/>
      <c r="B93" s="83"/>
      <c r="C93" s="84"/>
      <c r="D93" s="83"/>
      <c r="E93" s="85"/>
      <c r="F93" s="91"/>
      <c r="G93" s="91"/>
    </row>
    <row r="94" spans="1:7" s="78" customFormat="1" ht="12">
      <c r="A94" s="83"/>
      <c r="B94" s="83"/>
      <c r="C94" s="84"/>
      <c r="D94" s="83"/>
      <c r="E94" s="85"/>
      <c r="F94" s="91"/>
      <c r="G94" s="91"/>
    </row>
    <row r="95" spans="1:7" s="78" customFormat="1" ht="12">
      <c r="A95" s="83"/>
      <c r="B95" s="83"/>
      <c r="C95" s="84"/>
      <c r="D95" s="83"/>
      <c r="E95" s="85"/>
      <c r="F95" s="91"/>
      <c r="G95" s="91"/>
    </row>
    <row r="96" spans="1:7" s="78" customFormat="1" ht="12">
      <c r="A96" s="83"/>
      <c r="B96" s="83"/>
      <c r="C96" s="84"/>
      <c r="D96" s="83"/>
      <c r="E96" s="85"/>
      <c r="F96" s="91"/>
      <c r="G96" s="91"/>
    </row>
    <row r="97" spans="1:7" s="78" customFormat="1" ht="12">
      <c r="A97" s="83"/>
      <c r="B97" s="83"/>
      <c r="C97" s="84"/>
      <c r="D97" s="83"/>
      <c r="E97" s="85"/>
      <c r="F97" s="91"/>
      <c r="G97" s="91"/>
    </row>
    <row r="98" spans="1:7" s="78" customFormat="1" ht="12">
      <c r="A98" s="83"/>
      <c r="B98" s="83"/>
      <c r="C98" s="84"/>
      <c r="D98" s="83"/>
      <c r="E98" s="85"/>
      <c r="F98" s="91"/>
      <c r="G98" s="91"/>
    </row>
    <row r="99" spans="1:7" s="78" customFormat="1" ht="12">
      <c r="A99" s="83"/>
      <c r="B99" s="83"/>
      <c r="C99" s="84"/>
      <c r="D99" s="83"/>
      <c r="E99" s="85"/>
      <c r="F99" s="91"/>
      <c r="G99" s="91"/>
    </row>
    <row r="100" spans="1:7" s="78" customFormat="1" ht="12">
      <c r="A100" s="83"/>
      <c r="B100" s="83"/>
      <c r="C100" s="84"/>
      <c r="D100" s="83"/>
      <c r="E100" s="85"/>
      <c r="F100" s="91"/>
      <c r="G100" s="91"/>
    </row>
    <row r="101" spans="1:7" s="78" customFormat="1" ht="12">
      <c r="A101" s="83"/>
      <c r="B101" s="83"/>
      <c r="C101" s="84"/>
      <c r="D101" s="83"/>
      <c r="E101" s="85"/>
      <c r="F101" s="91"/>
      <c r="G101" s="91"/>
    </row>
    <row r="102" spans="1:7" s="78" customFormat="1" ht="12">
      <c r="A102" s="83"/>
      <c r="B102" s="83"/>
      <c r="C102" s="84"/>
      <c r="D102" s="83"/>
      <c r="E102" s="85"/>
      <c r="F102" s="91"/>
      <c r="G102" s="91"/>
    </row>
    <row r="103" spans="1:7" s="78" customFormat="1" ht="12">
      <c r="A103" s="83"/>
      <c r="B103" s="83"/>
      <c r="C103" s="84"/>
      <c r="D103" s="83"/>
      <c r="E103" s="85"/>
      <c r="F103" s="91"/>
      <c r="G103" s="91"/>
    </row>
    <row r="104" spans="1:7" s="78" customFormat="1" ht="12">
      <c r="A104" s="83"/>
      <c r="B104" s="83"/>
      <c r="C104" s="84"/>
      <c r="D104" s="83"/>
      <c r="E104" s="85"/>
      <c r="F104" s="91"/>
      <c r="G104" s="91"/>
    </row>
  </sheetData>
  <sheetProtection/>
  <printOptions/>
  <pageMargins left="0.984251968503937" right="0.3937007874015748" top="0.984251968503937" bottom="0.7480314960629921" header="0" footer="0.3937007874015748"/>
  <pageSetup horizontalDpi="300" verticalDpi="300" orientation="portrait" paperSize="9" r:id="rId1"/>
  <headerFooter alignWithMargins="0">
    <oddHeader>&amp;L
&amp;9</oddHeader>
    <oddFooter>&amp;C&amp;6 &amp; List: &amp;A&amp;R&amp;P</oddFooter>
  </headerFooter>
</worksheet>
</file>

<file path=xl/worksheets/sheet6.xml><?xml version="1.0" encoding="utf-8"?>
<worksheet xmlns="http://schemas.openxmlformats.org/spreadsheetml/2006/main" xmlns:r="http://schemas.openxmlformats.org/officeDocument/2006/relationships">
  <sheetPr codeName="List19"/>
  <dimension ref="A1:I144"/>
  <sheetViews>
    <sheetView view="pageBreakPreview" zoomScaleSheetLayoutView="100" workbookViewId="0" topLeftCell="A1">
      <selection activeCell="F15" sqref="F15"/>
    </sheetView>
  </sheetViews>
  <sheetFormatPr defaultColWidth="9.00390625" defaultRowHeight="12.75"/>
  <cols>
    <col min="1" max="1" width="2.625" style="77" customWidth="1"/>
    <col min="2" max="2" width="4.375" style="77" customWidth="1"/>
    <col min="3" max="3" width="43.75390625" style="108" customWidth="1"/>
    <col min="4" max="4" width="6.25390625" style="77" customWidth="1"/>
    <col min="5" max="5" width="7.625" style="109" customWidth="1"/>
    <col min="6" max="6" width="9.625" style="110" customWidth="1"/>
    <col min="7" max="7" width="13.25390625" style="110" customWidth="1"/>
    <col min="8" max="16384" width="9.125" style="121" customWidth="1"/>
  </cols>
  <sheetData>
    <row r="1" spans="1:7" s="122" customFormat="1" ht="18">
      <c r="A1" s="104"/>
      <c r="C1" s="104"/>
      <c r="D1" s="105"/>
      <c r="E1" s="106"/>
      <c r="F1" s="107"/>
      <c r="G1" s="107"/>
    </row>
    <row r="2" spans="1:7" s="122" customFormat="1" ht="18">
      <c r="A2" s="104"/>
      <c r="B2" s="104"/>
      <c r="C2" s="104"/>
      <c r="D2" s="105"/>
      <c r="E2" s="106"/>
      <c r="F2" s="107"/>
      <c r="G2" s="107"/>
    </row>
    <row r="3" spans="1:7" s="122" customFormat="1" ht="18">
      <c r="A3" s="104"/>
      <c r="C3" s="104"/>
      <c r="D3" s="105"/>
      <c r="E3" s="106"/>
      <c r="F3" s="107"/>
      <c r="G3" s="107"/>
    </row>
    <row r="4" spans="1:7" s="122" customFormat="1" ht="18">
      <c r="A4" s="104"/>
      <c r="B4" s="103"/>
      <c r="C4" s="104"/>
      <c r="D4" s="105"/>
      <c r="E4" s="106"/>
      <c r="F4" s="107"/>
      <c r="G4" s="107"/>
    </row>
    <row r="5" spans="1:7" s="183" customFormat="1" ht="18">
      <c r="A5" s="176" t="str">
        <f>+'[2]OSNOVA'!D34</f>
        <v>E1.</v>
      </c>
      <c r="B5" s="177"/>
      <c r="C5" s="176" t="str">
        <f>+'[2]OSNOVA'!E34</f>
        <v>ZAŠČITA TK VODOV</v>
      </c>
      <c r="D5" s="178"/>
      <c r="E5" s="179"/>
      <c r="F5" s="180"/>
      <c r="G5" s="180"/>
    </row>
    <row r="6" spans="1:2" ht="14.25" customHeight="1">
      <c r="A6" s="91" t="s">
        <v>206</v>
      </c>
      <c r="B6" s="91"/>
    </row>
    <row r="7" spans="3:7" ht="12.75">
      <c r="C7" s="115"/>
      <c r="D7" s="91"/>
      <c r="E7" s="91"/>
      <c r="F7" s="91"/>
      <c r="G7" s="91"/>
    </row>
    <row r="8" spans="1:7" ht="12.75" customHeight="1">
      <c r="A8" s="91" t="s">
        <v>133</v>
      </c>
      <c r="B8" s="91"/>
      <c r="C8" s="115"/>
      <c r="D8" s="91"/>
      <c r="E8" s="91"/>
      <c r="F8" s="91"/>
      <c r="G8" s="91"/>
    </row>
    <row r="9" spans="1:7" s="119" customFormat="1" ht="12.75">
      <c r="A9" s="92" t="s">
        <v>0</v>
      </c>
      <c r="B9" s="92"/>
      <c r="C9" s="130" t="s">
        <v>1</v>
      </c>
      <c r="D9" s="92" t="s">
        <v>2</v>
      </c>
      <c r="E9" s="93" t="s">
        <v>3</v>
      </c>
      <c r="F9" s="94" t="s">
        <v>4</v>
      </c>
      <c r="G9" s="94" t="s">
        <v>5</v>
      </c>
    </row>
    <row r="10" spans="3:7" ht="12.75">
      <c r="C10" s="131"/>
      <c r="E10" s="111"/>
      <c r="G10" s="112"/>
    </row>
    <row r="11" spans="1:7" s="193" customFormat="1" ht="16.5" thickBot="1">
      <c r="A11" s="186"/>
      <c r="B11" s="187" t="s">
        <v>114</v>
      </c>
      <c r="C11" s="188" t="s">
        <v>205</v>
      </c>
      <c r="D11" s="189"/>
      <c r="E11" s="190"/>
      <c r="F11" s="191"/>
      <c r="G11" s="192"/>
    </row>
    <row r="12" spans="1:7" ht="12.75">
      <c r="A12" s="167"/>
      <c r="B12" s="350"/>
      <c r="C12" s="131"/>
      <c r="E12" s="111"/>
      <c r="G12" s="112"/>
    </row>
    <row r="13" spans="1:7" ht="72">
      <c r="A13" s="167"/>
      <c r="B13" s="350"/>
      <c r="C13" s="320" t="s">
        <v>212</v>
      </c>
      <c r="E13" s="111"/>
      <c r="G13" s="112"/>
    </row>
    <row r="14" spans="1:7" s="78" customFormat="1" ht="12.75">
      <c r="A14" s="321"/>
      <c r="B14" s="347"/>
      <c r="C14" s="323"/>
      <c r="D14" s="315"/>
      <c r="E14" s="316"/>
      <c r="F14" s="317"/>
      <c r="G14" s="317"/>
    </row>
    <row r="15" spans="1:7" s="78" customFormat="1" ht="24.75" customHeight="1">
      <c r="A15" s="321" t="str">
        <f>$B$11</f>
        <v>I.</v>
      </c>
      <c r="B15" s="347">
        <f>COUNT(#REF!)+1</f>
        <v>1</v>
      </c>
      <c r="C15" s="320" t="s">
        <v>209</v>
      </c>
      <c r="D15" s="315" t="s">
        <v>155</v>
      </c>
      <c r="E15" s="316">
        <f>250*1.2*0.4</f>
        <v>120</v>
      </c>
      <c r="F15" s="317"/>
      <c r="G15" s="317"/>
    </row>
    <row r="16" spans="1:7" s="78" customFormat="1" ht="12">
      <c r="A16" s="321"/>
      <c r="B16" s="79"/>
      <c r="C16" s="320"/>
      <c r="D16" s="315"/>
      <c r="E16" s="316"/>
      <c r="F16" s="317"/>
      <c r="G16" s="317"/>
    </row>
    <row r="17" spans="1:7" s="78" customFormat="1" ht="61.5" customHeight="1">
      <c r="A17" s="321" t="str">
        <f>$B$11</f>
        <v>I.</v>
      </c>
      <c r="B17" s="347">
        <f>COUNT($A$14:B15)+1</f>
        <v>2</v>
      </c>
      <c r="C17" s="320" t="s">
        <v>204</v>
      </c>
      <c r="D17" s="315" t="s">
        <v>155</v>
      </c>
      <c r="E17" s="316">
        <f>(E15)*0.2</f>
        <v>24</v>
      </c>
      <c r="F17" s="317"/>
      <c r="G17" s="317"/>
    </row>
    <row r="18" spans="1:7" s="78" customFormat="1" ht="12">
      <c r="A18" s="321"/>
      <c r="B18" s="79"/>
      <c r="C18" s="320"/>
      <c r="D18" s="315"/>
      <c r="E18" s="316"/>
      <c r="F18" s="317"/>
      <c r="G18" s="317"/>
    </row>
    <row r="19" spans="1:7" s="78" customFormat="1" ht="60">
      <c r="A19" s="321" t="str">
        <f>$B$11</f>
        <v>I.</v>
      </c>
      <c r="B19" s="347">
        <f>COUNT($A$14:B17)+1</f>
        <v>3</v>
      </c>
      <c r="C19" s="320" t="s">
        <v>203</v>
      </c>
      <c r="D19" s="315" t="s">
        <v>155</v>
      </c>
      <c r="E19" s="316">
        <f>+(E15)*0.3</f>
        <v>36</v>
      </c>
      <c r="F19" s="317"/>
      <c r="G19" s="317"/>
    </row>
    <row r="20" spans="1:7" s="82" customFormat="1" ht="12.75">
      <c r="A20" s="321"/>
      <c r="B20" s="347"/>
      <c r="C20" s="323"/>
      <c r="D20" s="315"/>
      <c r="E20" s="316"/>
      <c r="F20" s="317"/>
      <c r="G20" s="317"/>
    </row>
    <row r="21" spans="1:7" s="82" customFormat="1" ht="48.75" customHeight="1">
      <c r="A21" s="321" t="str">
        <f>$B$11</f>
        <v>I.</v>
      </c>
      <c r="B21" s="347">
        <f>COUNT($A$14:B19)+1</f>
        <v>4</v>
      </c>
      <c r="C21" s="320" t="s">
        <v>210</v>
      </c>
      <c r="D21" s="315" t="s">
        <v>8</v>
      </c>
      <c r="E21" s="316">
        <v>500</v>
      </c>
      <c r="F21" s="317"/>
      <c r="G21" s="317"/>
    </row>
    <row r="22" spans="1:7" s="78" customFormat="1" ht="12">
      <c r="A22" s="321"/>
      <c r="B22" s="79"/>
      <c r="C22" s="314"/>
      <c r="D22" s="315"/>
      <c r="E22" s="316"/>
      <c r="F22" s="317"/>
      <c r="G22" s="317"/>
    </row>
    <row r="23" spans="1:7" s="78" customFormat="1" ht="36">
      <c r="A23" s="321" t="str">
        <f>$B$11</f>
        <v>I.</v>
      </c>
      <c r="B23" s="347">
        <f>COUNT($A$14:B21)+1</f>
        <v>5</v>
      </c>
      <c r="C23" s="320" t="s">
        <v>211</v>
      </c>
      <c r="D23" s="315" t="s">
        <v>10</v>
      </c>
      <c r="E23" s="316">
        <v>10</v>
      </c>
      <c r="F23" s="317"/>
      <c r="G23" s="317"/>
    </row>
    <row r="24" spans="1:7" s="78" customFormat="1" ht="12">
      <c r="A24" s="321"/>
      <c r="B24" s="79"/>
      <c r="C24" s="314"/>
      <c r="D24" s="315"/>
      <c r="E24" s="316"/>
      <c r="F24" s="317"/>
      <c r="G24" s="317"/>
    </row>
    <row r="25" spans="1:7" s="78" customFormat="1" ht="48">
      <c r="A25" s="321" t="str">
        <f>$B$11</f>
        <v>I.</v>
      </c>
      <c r="B25" s="347">
        <f>COUNT($A$14:B23)+1</f>
        <v>6</v>
      </c>
      <c r="C25" s="320" t="s">
        <v>202</v>
      </c>
      <c r="D25" s="315" t="s">
        <v>8</v>
      </c>
      <c r="E25" s="316">
        <v>100</v>
      </c>
      <c r="F25" s="317"/>
      <c r="G25" s="317"/>
    </row>
    <row r="26" spans="1:7" s="78" customFormat="1" ht="12">
      <c r="A26" s="321"/>
      <c r="B26" s="347"/>
      <c r="C26" s="314"/>
      <c r="D26" s="315"/>
      <c r="E26" s="316"/>
      <c r="F26" s="317"/>
      <c r="G26" s="317"/>
    </row>
    <row r="27" spans="1:7" s="78" customFormat="1" ht="24">
      <c r="A27" s="321" t="str">
        <f>$B$11</f>
        <v>I.</v>
      </c>
      <c r="B27" s="347">
        <f>COUNT($A$14:B25)+1</f>
        <v>7</v>
      </c>
      <c r="C27" s="320" t="s">
        <v>201</v>
      </c>
      <c r="D27" s="315" t="s">
        <v>8</v>
      </c>
      <c r="E27" s="316">
        <v>250</v>
      </c>
      <c r="F27" s="317"/>
      <c r="G27" s="317"/>
    </row>
    <row r="28" spans="1:7" s="78" customFormat="1" ht="12">
      <c r="A28" s="170"/>
      <c r="B28" s="165"/>
      <c r="C28" s="314"/>
      <c r="D28" s="125"/>
      <c r="E28" s="102"/>
      <c r="F28" s="101"/>
      <c r="G28" s="101"/>
    </row>
    <row r="29" spans="1:7" s="150" customFormat="1" ht="13.5" thickBot="1">
      <c r="A29" s="169"/>
      <c r="B29" s="166"/>
      <c r="C29" s="147" t="str">
        <f>CONCATENATE(B11," ",C11," - SKUPAJ:")</f>
        <v>I. DELA - SKUPAJ:</v>
      </c>
      <c r="D29" s="147"/>
      <c r="E29" s="147"/>
      <c r="F29" s="148"/>
      <c r="G29" s="149"/>
    </row>
    <row r="30" spans="1:7" s="124" customFormat="1" ht="15">
      <c r="A30" s="97"/>
      <c r="B30" s="97"/>
      <c r="C30" s="113"/>
      <c r="D30" s="97"/>
      <c r="E30" s="114"/>
      <c r="F30" s="97"/>
      <c r="G30" s="126"/>
    </row>
    <row r="31" spans="1:7" s="78" customFormat="1" ht="12">
      <c r="A31" s="83"/>
      <c r="B31" s="83"/>
      <c r="C31" s="132"/>
      <c r="D31" s="83"/>
      <c r="E31" s="85"/>
      <c r="F31" s="91"/>
      <c r="G31" s="91"/>
    </row>
    <row r="32" spans="1:7" s="175" customFormat="1" ht="19.5" thickBot="1">
      <c r="A32" s="194" t="str">
        <f>CONCATENATE("DELNA REKAPITULACIJA - ",A5,C5)</f>
        <v>DELNA REKAPITULACIJA - E1.ZAŠČITA TK VODOV</v>
      </c>
      <c r="B32" s="194"/>
      <c r="C32" s="195"/>
      <c r="D32" s="196"/>
      <c r="E32" s="197"/>
      <c r="F32" s="198"/>
      <c r="G32" s="198"/>
    </row>
    <row r="33" spans="1:7" s="205" customFormat="1" ht="14.25" customHeight="1">
      <c r="A33" s="199"/>
      <c r="B33" s="199"/>
      <c r="C33" s="200"/>
      <c r="D33" s="199"/>
      <c r="E33" s="201"/>
      <c r="F33" s="202"/>
      <c r="G33" s="202"/>
    </row>
    <row r="34" spans="1:7" s="205" customFormat="1" ht="12.75" customHeight="1">
      <c r="A34" s="91" t="s">
        <v>134</v>
      </c>
      <c r="B34" s="206"/>
      <c r="C34" s="207"/>
      <c r="D34" s="206"/>
      <c r="E34" s="206"/>
      <c r="F34" s="206"/>
      <c r="G34" s="206"/>
    </row>
    <row r="35" spans="1:8" s="150" customFormat="1" ht="12.75">
      <c r="A35" s="208"/>
      <c r="B35" s="208"/>
      <c r="C35" s="209"/>
      <c r="D35" s="210"/>
      <c r="E35" s="211"/>
      <c r="F35" s="212"/>
      <c r="G35" s="212"/>
      <c r="H35" s="205"/>
    </row>
    <row r="36" spans="1:9" s="150" customFormat="1" ht="12.75">
      <c r="A36" s="214"/>
      <c r="B36" s="214"/>
      <c r="C36" s="215"/>
      <c r="E36" s="216"/>
      <c r="F36" s="213"/>
      <c r="G36" s="213"/>
      <c r="I36" s="205"/>
    </row>
    <row r="37" spans="1:7" s="156" customFormat="1" ht="12.75">
      <c r="A37" s="151"/>
      <c r="B37" s="151" t="str">
        <f>+B11</f>
        <v>I.</v>
      </c>
      <c r="C37" s="152" t="str">
        <f>+C11</f>
        <v>DELA</v>
      </c>
      <c r="D37" s="153"/>
      <c r="E37" s="154"/>
      <c r="F37" s="153"/>
      <c r="G37" s="155"/>
    </row>
    <row r="38" spans="1:7" s="156" customFormat="1" ht="13.5" thickBot="1">
      <c r="A38" s="157"/>
      <c r="B38" s="157"/>
      <c r="C38" s="158"/>
      <c r="D38" s="159"/>
      <c r="E38" s="160"/>
      <c r="F38" s="159"/>
      <c r="G38" s="161"/>
    </row>
    <row r="39" spans="1:7" s="205" customFormat="1" ht="13.5" thickTop="1">
      <c r="A39" s="224"/>
      <c r="B39" s="224"/>
      <c r="C39" s="225"/>
      <c r="D39" s="226"/>
      <c r="E39" s="227"/>
      <c r="F39" s="227"/>
      <c r="G39" s="228"/>
    </row>
    <row r="40" spans="1:7" s="156" customFormat="1" ht="12.75">
      <c r="A40" s="163"/>
      <c r="B40" s="163"/>
      <c r="C40" s="278" t="str">
        <f>CONCATENATE(A5,"",C5," - SKUPAJ:")</f>
        <v>E1.ZAŠČITA TK VODOV - SKUPAJ:</v>
      </c>
      <c r="D40" s="154"/>
      <c r="E40" s="154"/>
      <c r="F40" s="153"/>
      <c r="G40" s="155"/>
    </row>
    <row r="41" spans="1:7" s="205" customFormat="1" ht="12.75">
      <c r="A41" s="220"/>
      <c r="B41" s="220"/>
      <c r="C41" s="219"/>
      <c r="D41" s="220"/>
      <c r="E41" s="229"/>
      <c r="F41" s="222"/>
      <c r="G41" s="206"/>
    </row>
    <row r="42" spans="1:7" s="78" customFormat="1" ht="12">
      <c r="A42" s="83"/>
      <c r="B42" s="83"/>
      <c r="C42" s="84"/>
      <c r="D42" s="83"/>
      <c r="E42" s="85"/>
      <c r="F42" s="91"/>
      <c r="G42" s="91"/>
    </row>
    <row r="43" spans="1:7" s="78" customFormat="1" ht="12">
      <c r="A43" s="83"/>
      <c r="B43" s="83"/>
      <c r="C43" s="84"/>
      <c r="D43" s="83"/>
      <c r="E43" s="85"/>
      <c r="F43" s="91"/>
      <c r="G43" s="91"/>
    </row>
    <row r="44" spans="1:7" s="78" customFormat="1" ht="12">
      <c r="A44" s="83"/>
      <c r="B44" s="83"/>
      <c r="C44" s="84"/>
      <c r="D44" s="83"/>
      <c r="E44" s="85"/>
      <c r="F44" s="91"/>
      <c r="G44" s="91"/>
    </row>
    <row r="45" spans="1:7" s="78" customFormat="1" ht="12">
      <c r="A45" s="83"/>
      <c r="B45" s="83"/>
      <c r="C45" s="84"/>
      <c r="D45" s="83"/>
      <c r="E45" s="85"/>
      <c r="F45" s="91"/>
      <c r="G45" s="91"/>
    </row>
    <row r="46" spans="1:7" s="78" customFormat="1" ht="12">
      <c r="A46" s="83"/>
      <c r="B46" s="83"/>
      <c r="C46" s="84"/>
      <c r="D46" s="83"/>
      <c r="E46" s="85"/>
      <c r="F46" s="91"/>
      <c r="G46" s="91"/>
    </row>
    <row r="47" spans="1:7" s="78" customFormat="1" ht="12">
      <c r="A47" s="83"/>
      <c r="B47" s="83"/>
      <c r="C47" s="84"/>
      <c r="D47" s="83"/>
      <c r="E47" s="85"/>
      <c r="F47" s="91"/>
      <c r="G47" s="91"/>
    </row>
    <row r="48" spans="1:7" s="78" customFormat="1" ht="12">
      <c r="A48" s="83"/>
      <c r="B48" s="83"/>
      <c r="C48" s="84"/>
      <c r="D48" s="83"/>
      <c r="E48" s="85"/>
      <c r="F48" s="91"/>
      <c r="G48" s="91"/>
    </row>
    <row r="49" spans="1:7" s="78" customFormat="1" ht="12">
      <c r="A49" s="83"/>
      <c r="B49" s="83"/>
      <c r="C49" s="84"/>
      <c r="D49" s="83"/>
      <c r="E49" s="85"/>
      <c r="F49" s="91"/>
      <c r="G49" s="91"/>
    </row>
    <row r="50" spans="1:7" s="78" customFormat="1" ht="12">
      <c r="A50" s="83"/>
      <c r="B50" s="83"/>
      <c r="C50" s="84"/>
      <c r="D50" s="83"/>
      <c r="E50" s="85"/>
      <c r="F50" s="91"/>
      <c r="G50" s="91"/>
    </row>
    <row r="51" spans="1:7" s="78" customFormat="1" ht="12">
      <c r="A51" s="83"/>
      <c r="B51" s="83"/>
      <c r="C51" s="84"/>
      <c r="D51" s="83"/>
      <c r="E51" s="85"/>
      <c r="F51" s="91"/>
      <c r="G51" s="91"/>
    </row>
    <row r="52" spans="1:7" s="78" customFormat="1" ht="12">
      <c r="A52" s="83"/>
      <c r="B52" s="83"/>
      <c r="C52" s="84"/>
      <c r="D52" s="83"/>
      <c r="E52" s="85"/>
      <c r="F52" s="91"/>
      <c r="G52" s="91"/>
    </row>
    <row r="53" spans="1:7" s="78" customFormat="1" ht="12">
      <c r="A53" s="83"/>
      <c r="B53" s="83"/>
      <c r="C53" s="84"/>
      <c r="D53" s="83"/>
      <c r="E53" s="85"/>
      <c r="F53" s="91"/>
      <c r="G53" s="91"/>
    </row>
    <row r="54" spans="1:7" s="78" customFormat="1" ht="12">
      <c r="A54" s="83"/>
      <c r="B54" s="83"/>
      <c r="C54" s="84"/>
      <c r="D54" s="83"/>
      <c r="E54" s="85"/>
      <c r="F54" s="91"/>
      <c r="G54" s="91"/>
    </row>
    <row r="55" spans="1:7" s="78" customFormat="1" ht="12">
      <c r="A55" s="83"/>
      <c r="B55" s="83"/>
      <c r="C55" s="84"/>
      <c r="D55" s="83"/>
      <c r="E55" s="85"/>
      <c r="F55" s="91"/>
      <c r="G55" s="91"/>
    </row>
    <row r="56" spans="1:7" s="78" customFormat="1" ht="12">
      <c r="A56" s="83"/>
      <c r="B56" s="83"/>
      <c r="C56" s="84"/>
      <c r="D56" s="83"/>
      <c r="E56" s="85"/>
      <c r="F56" s="91"/>
      <c r="G56" s="91"/>
    </row>
    <row r="57" spans="1:7" s="78" customFormat="1" ht="12">
      <c r="A57" s="83"/>
      <c r="B57" s="83"/>
      <c r="C57" s="84"/>
      <c r="D57" s="83"/>
      <c r="E57" s="85"/>
      <c r="F57" s="91"/>
      <c r="G57" s="91"/>
    </row>
    <row r="58" spans="1:7" s="78" customFormat="1" ht="12">
      <c r="A58" s="83"/>
      <c r="B58" s="83"/>
      <c r="C58" s="84"/>
      <c r="D58" s="83"/>
      <c r="E58" s="85"/>
      <c r="F58" s="91"/>
      <c r="G58" s="91"/>
    </row>
    <row r="59" spans="1:7" s="78" customFormat="1" ht="12">
      <c r="A59" s="83"/>
      <c r="B59" s="83"/>
      <c r="C59" s="84"/>
      <c r="D59" s="83"/>
      <c r="E59" s="85"/>
      <c r="F59" s="91"/>
      <c r="G59" s="91"/>
    </row>
    <row r="60" spans="1:7" s="78" customFormat="1" ht="12">
      <c r="A60" s="83"/>
      <c r="B60" s="83"/>
      <c r="C60" s="84"/>
      <c r="D60" s="83"/>
      <c r="E60" s="85"/>
      <c r="F60" s="91"/>
      <c r="G60" s="91"/>
    </row>
    <row r="61" spans="1:7" s="78" customFormat="1" ht="12">
      <c r="A61" s="83"/>
      <c r="B61" s="83"/>
      <c r="C61" s="84"/>
      <c r="D61" s="83"/>
      <c r="E61" s="85"/>
      <c r="F61" s="91"/>
      <c r="G61" s="91"/>
    </row>
    <row r="62" spans="1:7" s="78" customFormat="1" ht="12">
      <c r="A62" s="83"/>
      <c r="B62" s="83"/>
      <c r="C62" s="84"/>
      <c r="D62" s="83"/>
      <c r="E62" s="85"/>
      <c r="F62" s="91"/>
      <c r="G62" s="91"/>
    </row>
    <row r="63" spans="1:7" s="78" customFormat="1" ht="12">
      <c r="A63" s="83"/>
      <c r="B63" s="83"/>
      <c r="C63" s="84"/>
      <c r="D63" s="83"/>
      <c r="E63" s="85"/>
      <c r="F63" s="91"/>
      <c r="G63" s="91"/>
    </row>
    <row r="64" spans="1:7" s="78" customFormat="1" ht="12">
      <c r="A64" s="83"/>
      <c r="B64" s="83"/>
      <c r="C64" s="84"/>
      <c r="D64" s="83"/>
      <c r="E64" s="85"/>
      <c r="F64" s="91"/>
      <c r="G64" s="91"/>
    </row>
    <row r="65" spans="1:7" s="78" customFormat="1" ht="12">
      <c r="A65" s="83"/>
      <c r="B65" s="83"/>
      <c r="C65" s="84"/>
      <c r="D65" s="83"/>
      <c r="E65" s="85"/>
      <c r="F65" s="91"/>
      <c r="G65" s="91"/>
    </row>
    <row r="66" spans="1:7" s="78" customFormat="1" ht="12">
      <c r="A66" s="83"/>
      <c r="B66" s="83"/>
      <c r="C66" s="84"/>
      <c r="D66" s="83"/>
      <c r="E66" s="85"/>
      <c r="F66" s="91"/>
      <c r="G66" s="91"/>
    </row>
    <row r="67" spans="1:7" s="78" customFormat="1" ht="12">
      <c r="A67" s="83"/>
      <c r="B67" s="83"/>
      <c r="C67" s="84"/>
      <c r="D67" s="83"/>
      <c r="E67" s="85"/>
      <c r="F67" s="91"/>
      <c r="G67" s="91"/>
    </row>
    <row r="68" spans="1:7" s="78" customFormat="1" ht="12">
      <c r="A68" s="83"/>
      <c r="B68" s="83"/>
      <c r="C68" s="84"/>
      <c r="D68" s="83"/>
      <c r="E68" s="85"/>
      <c r="F68" s="91"/>
      <c r="G68" s="91"/>
    </row>
    <row r="69" spans="1:7" s="78" customFormat="1" ht="12">
      <c r="A69" s="83"/>
      <c r="B69" s="83"/>
      <c r="C69" s="84"/>
      <c r="D69" s="83"/>
      <c r="E69" s="85"/>
      <c r="F69" s="91"/>
      <c r="G69" s="91"/>
    </row>
    <row r="70" spans="1:7" s="78" customFormat="1" ht="12">
      <c r="A70" s="83"/>
      <c r="B70" s="83"/>
      <c r="C70" s="84"/>
      <c r="D70" s="83"/>
      <c r="E70" s="85"/>
      <c r="F70" s="91"/>
      <c r="G70" s="91"/>
    </row>
    <row r="71" spans="1:7" s="78" customFormat="1" ht="12">
      <c r="A71" s="83"/>
      <c r="B71" s="83"/>
      <c r="C71" s="84"/>
      <c r="D71" s="83"/>
      <c r="E71" s="85"/>
      <c r="F71" s="91"/>
      <c r="G71" s="91"/>
    </row>
    <row r="72" spans="1:7" s="78" customFormat="1" ht="12">
      <c r="A72" s="83"/>
      <c r="B72" s="83"/>
      <c r="C72" s="84"/>
      <c r="D72" s="83"/>
      <c r="E72" s="85"/>
      <c r="F72" s="91"/>
      <c r="G72" s="91"/>
    </row>
    <row r="73" spans="1:7" s="78" customFormat="1" ht="12">
      <c r="A73" s="83"/>
      <c r="B73" s="83"/>
      <c r="C73" s="84"/>
      <c r="D73" s="83"/>
      <c r="E73" s="85"/>
      <c r="F73" s="91"/>
      <c r="G73" s="91"/>
    </row>
    <row r="74" spans="1:7" s="78" customFormat="1" ht="12">
      <c r="A74" s="83"/>
      <c r="B74" s="83"/>
      <c r="C74" s="84"/>
      <c r="D74" s="83"/>
      <c r="E74" s="85"/>
      <c r="F74" s="91"/>
      <c r="G74" s="91"/>
    </row>
    <row r="75" spans="1:7" s="78" customFormat="1" ht="12">
      <c r="A75" s="83"/>
      <c r="B75" s="83"/>
      <c r="C75" s="84"/>
      <c r="D75" s="83"/>
      <c r="E75" s="85"/>
      <c r="F75" s="91"/>
      <c r="G75" s="91"/>
    </row>
    <row r="76" spans="1:7" s="78" customFormat="1" ht="12">
      <c r="A76" s="83"/>
      <c r="B76" s="83"/>
      <c r="C76" s="84"/>
      <c r="D76" s="83"/>
      <c r="E76" s="85"/>
      <c r="F76" s="91"/>
      <c r="G76" s="91"/>
    </row>
    <row r="77" spans="1:7" s="78" customFormat="1" ht="12">
      <c r="A77" s="83"/>
      <c r="B77" s="83"/>
      <c r="C77" s="84"/>
      <c r="D77" s="83"/>
      <c r="E77" s="85"/>
      <c r="F77" s="91"/>
      <c r="G77" s="91"/>
    </row>
    <row r="78" spans="1:7" s="78" customFormat="1" ht="12">
      <c r="A78" s="83"/>
      <c r="B78" s="83"/>
      <c r="C78" s="84"/>
      <c r="D78" s="83"/>
      <c r="E78" s="85"/>
      <c r="F78" s="91"/>
      <c r="G78" s="91"/>
    </row>
    <row r="79" spans="1:7" s="78" customFormat="1" ht="12">
      <c r="A79" s="83"/>
      <c r="B79" s="83"/>
      <c r="C79" s="84"/>
      <c r="D79" s="83"/>
      <c r="E79" s="85"/>
      <c r="F79" s="91"/>
      <c r="G79" s="91"/>
    </row>
    <row r="80" spans="1:7" s="78" customFormat="1" ht="12">
      <c r="A80" s="83"/>
      <c r="B80" s="83"/>
      <c r="C80" s="84"/>
      <c r="D80" s="83"/>
      <c r="E80" s="85"/>
      <c r="F80" s="91"/>
      <c r="G80" s="91"/>
    </row>
    <row r="81" spans="1:7" s="78" customFormat="1" ht="12">
      <c r="A81" s="83"/>
      <c r="B81" s="83"/>
      <c r="C81" s="84"/>
      <c r="D81" s="83"/>
      <c r="E81" s="85"/>
      <c r="F81" s="91"/>
      <c r="G81" s="91"/>
    </row>
    <row r="82" spans="1:7" s="78" customFormat="1" ht="12">
      <c r="A82" s="83"/>
      <c r="B82" s="83"/>
      <c r="C82" s="84"/>
      <c r="D82" s="83"/>
      <c r="E82" s="85"/>
      <c r="F82" s="91"/>
      <c r="G82" s="91"/>
    </row>
    <row r="83" spans="1:7" s="78" customFormat="1" ht="12">
      <c r="A83" s="83"/>
      <c r="B83" s="83"/>
      <c r="C83" s="84"/>
      <c r="D83" s="83"/>
      <c r="E83" s="85"/>
      <c r="F83" s="91"/>
      <c r="G83" s="91"/>
    </row>
    <row r="84" spans="1:7" s="78" customFormat="1" ht="12">
      <c r="A84" s="83"/>
      <c r="B84" s="83"/>
      <c r="C84" s="84"/>
      <c r="D84" s="83"/>
      <c r="E84" s="85"/>
      <c r="F84" s="91"/>
      <c r="G84" s="91"/>
    </row>
    <row r="85" spans="1:7" s="78" customFormat="1" ht="12">
      <c r="A85" s="83"/>
      <c r="B85" s="83"/>
      <c r="C85" s="84"/>
      <c r="D85" s="83"/>
      <c r="E85" s="85"/>
      <c r="F85" s="91"/>
      <c r="G85" s="91"/>
    </row>
    <row r="86" spans="1:7" s="78" customFormat="1" ht="12">
      <c r="A86" s="83"/>
      <c r="B86" s="83"/>
      <c r="C86" s="84"/>
      <c r="D86" s="83"/>
      <c r="E86" s="85"/>
      <c r="F86" s="91"/>
      <c r="G86" s="91"/>
    </row>
    <row r="87" spans="1:7" s="78" customFormat="1" ht="12">
      <c r="A87" s="83"/>
      <c r="B87" s="83"/>
      <c r="C87" s="84"/>
      <c r="D87" s="83"/>
      <c r="E87" s="85"/>
      <c r="F87" s="91"/>
      <c r="G87" s="91"/>
    </row>
    <row r="88" spans="1:7" s="78" customFormat="1" ht="12">
      <c r="A88" s="83"/>
      <c r="B88" s="83"/>
      <c r="C88" s="84"/>
      <c r="D88" s="83"/>
      <c r="E88" s="85"/>
      <c r="F88" s="91"/>
      <c r="G88" s="91"/>
    </row>
    <row r="89" spans="1:7" s="78" customFormat="1" ht="12">
      <c r="A89" s="83"/>
      <c r="B89" s="83"/>
      <c r="C89" s="84"/>
      <c r="D89" s="83"/>
      <c r="E89" s="85"/>
      <c r="F89" s="91"/>
      <c r="G89" s="91"/>
    </row>
    <row r="90" spans="1:7" s="78" customFormat="1" ht="12">
      <c r="A90" s="83"/>
      <c r="B90" s="83"/>
      <c r="C90" s="84"/>
      <c r="D90" s="83"/>
      <c r="E90" s="85"/>
      <c r="F90" s="91"/>
      <c r="G90" s="91"/>
    </row>
    <row r="91" spans="1:7" s="78" customFormat="1" ht="12">
      <c r="A91" s="83"/>
      <c r="B91" s="83"/>
      <c r="C91" s="84"/>
      <c r="D91" s="83"/>
      <c r="E91" s="85"/>
      <c r="F91" s="91"/>
      <c r="G91" s="91"/>
    </row>
    <row r="92" spans="1:7" s="78" customFormat="1" ht="12">
      <c r="A92" s="83"/>
      <c r="B92" s="83"/>
      <c r="C92" s="84"/>
      <c r="D92" s="83"/>
      <c r="E92" s="85"/>
      <c r="F92" s="91"/>
      <c r="G92" s="91"/>
    </row>
    <row r="93" spans="1:7" s="78" customFormat="1" ht="12">
      <c r="A93" s="83"/>
      <c r="B93" s="83"/>
      <c r="C93" s="84"/>
      <c r="D93" s="83"/>
      <c r="E93" s="85"/>
      <c r="F93" s="91"/>
      <c r="G93" s="91"/>
    </row>
    <row r="94" spans="1:7" s="78" customFormat="1" ht="12">
      <c r="A94" s="83"/>
      <c r="B94" s="83"/>
      <c r="C94" s="84"/>
      <c r="D94" s="83"/>
      <c r="E94" s="85"/>
      <c r="F94" s="91"/>
      <c r="G94" s="91"/>
    </row>
    <row r="95" spans="1:7" s="78" customFormat="1" ht="12">
      <c r="A95" s="83"/>
      <c r="B95" s="83"/>
      <c r="C95" s="84"/>
      <c r="D95" s="83"/>
      <c r="E95" s="85"/>
      <c r="F95" s="91"/>
      <c r="G95" s="91"/>
    </row>
    <row r="96" spans="1:7" s="78" customFormat="1" ht="12">
      <c r="A96" s="83"/>
      <c r="B96" s="83"/>
      <c r="C96" s="84"/>
      <c r="D96" s="83"/>
      <c r="E96" s="85"/>
      <c r="F96" s="91"/>
      <c r="G96" s="91"/>
    </row>
    <row r="97" spans="1:7" s="78" customFormat="1" ht="12">
      <c r="A97" s="83"/>
      <c r="B97" s="83"/>
      <c r="C97" s="84"/>
      <c r="D97" s="83"/>
      <c r="E97" s="85"/>
      <c r="F97" s="91"/>
      <c r="G97" s="91"/>
    </row>
    <row r="98" spans="1:7" s="78" customFormat="1" ht="12">
      <c r="A98" s="83"/>
      <c r="B98" s="83"/>
      <c r="C98" s="84"/>
      <c r="D98" s="83"/>
      <c r="E98" s="85"/>
      <c r="F98" s="91"/>
      <c r="G98" s="91"/>
    </row>
    <row r="99" spans="1:7" s="78" customFormat="1" ht="12">
      <c r="A99" s="83"/>
      <c r="B99" s="83"/>
      <c r="C99" s="84"/>
      <c r="D99" s="83"/>
      <c r="E99" s="85"/>
      <c r="F99" s="91"/>
      <c r="G99" s="91"/>
    </row>
    <row r="100" spans="1:7" s="78" customFormat="1" ht="12">
      <c r="A100" s="83"/>
      <c r="B100" s="83"/>
      <c r="C100" s="84"/>
      <c r="D100" s="83"/>
      <c r="E100" s="85"/>
      <c r="F100" s="91"/>
      <c r="G100" s="91"/>
    </row>
    <row r="101" spans="1:7" s="78" customFormat="1" ht="12">
      <c r="A101" s="83"/>
      <c r="B101" s="83"/>
      <c r="C101" s="84"/>
      <c r="D101" s="83"/>
      <c r="E101" s="85"/>
      <c r="F101" s="91"/>
      <c r="G101" s="91"/>
    </row>
    <row r="102" spans="1:7" s="78" customFormat="1" ht="12">
      <c r="A102" s="83"/>
      <c r="B102" s="83"/>
      <c r="C102" s="84"/>
      <c r="D102" s="83"/>
      <c r="E102" s="85"/>
      <c r="F102" s="91"/>
      <c r="G102" s="91"/>
    </row>
    <row r="103" spans="1:7" s="78" customFormat="1" ht="12">
      <c r="A103" s="83"/>
      <c r="B103" s="83"/>
      <c r="C103" s="84"/>
      <c r="D103" s="83"/>
      <c r="E103" s="85"/>
      <c r="F103" s="91"/>
      <c r="G103" s="91"/>
    </row>
    <row r="104" spans="1:7" s="78" customFormat="1" ht="12">
      <c r="A104" s="83"/>
      <c r="B104" s="83"/>
      <c r="C104" s="84"/>
      <c r="D104" s="83"/>
      <c r="E104" s="85"/>
      <c r="F104" s="91"/>
      <c r="G104" s="91"/>
    </row>
    <row r="105" spans="1:7" s="78" customFormat="1" ht="12">
      <c r="A105" s="83"/>
      <c r="B105" s="83"/>
      <c r="C105" s="84"/>
      <c r="D105" s="83"/>
      <c r="E105" s="85"/>
      <c r="F105" s="91"/>
      <c r="G105" s="91"/>
    </row>
    <row r="106" spans="1:7" s="78" customFormat="1" ht="12">
      <c r="A106" s="83"/>
      <c r="B106" s="83"/>
      <c r="C106" s="84"/>
      <c r="D106" s="83"/>
      <c r="E106" s="85"/>
      <c r="F106" s="91"/>
      <c r="G106" s="91"/>
    </row>
    <row r="107" spans="1:7" s="78" customFormat="1" ht="12">
      <c r="A107" s="83"/>
      <c r="B107" s="83"/>
      <c r="C107" s="84"/>
      <c r="D107" s="83"/>
      <c r="E107" s="85"/>
      <c r="F107" s="91"/>
      <c r="G107" s="91"/>
    </row>
    <row r="108" spans="1:7" s="78" customFormat="1" ht="12">
      <c r="A108" s="83"/>
      <c r="B108" s="83"/>
      <c r="C108" s="84"/>
      <c r="D108" s="83"/>
      <c r="E108" s="85"/>
      <c r="F108" s="91"/>
      <c r="G108" s="91"/>
    </row>
    <row r="109" spans="1:7" s="78" customFormat="1" ht="12">
      <c r="A109" s="83"/>
      <c r="B109" s="83"/>
      <c r="C109" s="84"/>
      <c r="D109" s="83"/>
      <c r="E109" s="85"/>
      <c r="F109" s="91"/>
      <c r="G109" s="91"/>
    </row>
    <row r="110" spans="1:7" s="78" customFormat="1" ht="12">
      <c r="A110" s="83"/>
      <c r="B110" s="83"/>
      <c r="C110" s="84"/>
      <c r="D110" s="83"/>
      <c r="E110" s="85"/>
      <c r="F110" s="91"/>
      <c r="G110" s="91"/>
    </row>
    <row r="111" spans="1:7" s="78" customFormat="1" ht="12">
      <c r="A111" s="83"/>
      <c r="B111" s="83"/>
      <c r="C111" s="84"/>
      <c r="D111" s="83"/>
      <c r="E111" s="85"/>
      <c r="F111" s="91"/>
      <c r="G111" s="91"/>
    </row>
    <row r="112" spans="1:7" s="78" customFormat="1" ht="12">
      <c r="A112" s="83"/>
      <c r="B112" s="83"/>
      <c r="C112" s="84"/>
      <c r="D112" s="83"/>
      <c r="E112" s="85"/>
      <c r="F112" s="91"/>
      <c r="G112" s="91"/>
    </row>
    <row r="113" spans="1:7" s="78" customFormat="1" ht="12">
      <c r="A113" s="83"/>
      <c r="B113" s="83"/>
      <c r="C113" s="84"/>
      <c r="D113" s="83"/>
      <c r="E113" s="85"/>
      <c r="F113" s="91"/>
      <c r="G113" s="91"/>
    </row>
    <row r="114" spans="1:7" s="78" customFormat="1" ht="12">
      <c r="A114" s="83"/>
      <c r="B114" s="83"/>
      <c r="C114" s="84"/>
      <c r="D114" s="83"/>
      <c r="E114" s="85"/>
      <c r="F114" s="91"/>
      <c r="G114" s="91"/>
    </row>
    <row r="115" spans="1:7" s="78" customFormat="1" ht="12">
      <c r="A115" s="83"/>
      <c r="B115" s="83"/>
      <c r="C115" s="84"/>
      <c r="D115" s="83"/>
      <c r="E115" s="85"/>
      <c r="F115" s="91"/>
      <c r="G115" s="91"/>
    </row>
    <row r="116" spans="1:7" s="78" customFormat="1" ht="12">
      <c r="A116" s="83"/>
      <c r="B116" s="83"/>
      <c r="C116" s="84"/>
      <c r="D116" s="83"/>
      <c r="E116" s="85"/>
      <c r="F116" s="91"/>
      <c r="G116" s="91"/>
    </row>
    <row r="117" spans="1:7" s="78" customFormat="1" ht="12">
      <c r="A117" s="83"/>
      <c r="B117" s="83"/>
      <c r="C117" s="84"/>
      <c r="D117" s="83"/>
      <c r="E117" s="85"/>
      <c r="F117" s="91"/>
      <c r="G117" s="91"/>
    </row>
    <row r="118" spans="1:7" s="78" customFormat="1" ht="12">
      <c r="A118" s="83"/>
      <c r="B118" s="83"/>
      <c r="C118" s="84"/>
      <c r="D118" s="83"/>
      <c r="E118" s="85"/>
      <c r="F118" s="91"/>
      <c r="G118" s="91"/>
    </row>
    <row r="119" spans="1:7" s="78" customFormat="1" ht="12">
      <c r="A119" s="83"/>
      <c r="B119" s="83"/>
      <c r="C119" s="84"/>
      <c r="D119" s="83"/>
      <c r="E119" s="85"/>
      <c r="F119" s="91"/>
      <c r="G119" s="91"/>
    </row>
    <row r="120" spans="1:7" s="78" customFormat="1" ht="12">
      <c r="A120" s="83"/>
      <c r="B120" s="83"/>
      <c r="C120" s="84"/>
      <c r="D120" s="83"/>
      <c r="E120" s="85"/>
      <c r="F120" s="91"/>
      <c r="G120" s="91"/>
    </row>
    <row r="121" spans="1:7" s="78" customFormat="1" ht="12">
      <c r="A121" s="83"/>
      <c r="B121" s="83"/>
      <c r="C121" s="84"/>
      <c r="D121" s="83"/>
      <c r="E121" s="85"/>
      <c r="F121" s="91"/>
      <c r="G121" s="91"/>
    </row>
    <row r="122" spans="1:7" s="78" customFormat="1" ht="12">
      <c r="A122" s="83"/>
      <c r="B122" s="83"/>
      <c r="C122" s="84"/>
      <c r="D122" s="83"/>
      <c r="E122" s="85"/>
      <c r="F122" s="91"/>
      <c r="G122" s="91"/>
    </row>
    <row r="123" spans="1:7" s="78" customFormat="1" ht="12">
      <c r="A123" s="83"/>
      <c r="B123" s="83"/>
      <c r="C123" s="84"/>
      <c r="D123" s="83"/>
      <c r="E123" s="85"/>
      <c r="F123" s="91"/>
      <c r="G123" s="91"/>
    </row>
    <row r="124" spans="1:7" s="78" customFormat="1" ht="12">
      <c r="A124" s="83"/>
      <c r="B124" s="83"/>
      <c r="C124" s="84"/>
      <c r="D124" s="83"/>
      <c r="E124" s="85"/>
      <c r="F124" s="91"/>
      <c r="G124" s="91"/>
    </row>
    <row r="125" spans="1:7" s="78" customFormat="1" ht="12">
      <c r="A125" s="83"/>
      <c r="B125" s="83"/>
      <c r="C125" s="84"/>
      <c r="D125" s="83"/>
      <c r="E125" s="85"/>
      <c r="F125" s="91"/>
      <c r="G125" s="91"/>
    </row>
    <row r="126" spans="1:7" s="78" customFormat="1" ht="12">
      <c r="A126" s="83"/>
      <c r="B126" s="83"/>
      <c r="C126" s="84"/>
      <c r="D126" s="83"/>
      <c r="E126" s="85"/>
      <c r="F126" s="91"/>
      <c r="G126" s="91"/>
    </row>
    <row r="127" spans="1:7" s="78" customFormat="1" ht="12">
      <c r="A127" s="83"/>
      <c r="B127" s="83"/>
      <c r="C127" s="84"/>
      <c r="D127" s="83"/>
      <c r="E127" s="85"/>
      <c r="F127" s="91"/>
      <c r="G127" s="91"/>
    </row>
    <row r="128" spans="1:7" s="78" customFormat="1" ht="12">
      <c r="A128" s="83"/>
      <c r="B128" s="83"/>
      <c r="C128" s="84"/>
      <c r="D128" s="83"/>
      <c r="E128" s="85"/>
      <c r="F128" s="91"/>
      <c r="G128" s="91"/>
    </row>
    <row r="129" spans="1:7" s="78" customFormat="1" ht="12">
      <c r="A129" s="83"/>
      <c r="B129" s="83"/>
      <c r="C129" s="84"/>
      <c r="D129" s="83"/>
      <c r="E129" s="85"/>
      <c r="F129" s="91"/>
      <c r="G129" s="91"/>
    </row>
    <row r="130" spans="1:7" s="78" customFormat="1" ht="12">
      <c r="A130" s="83"/>
      <c r="B130" s="83"/>
      <c r="C130" s="84"/>
      <c r="D130" s="83"/>
      <c r="E130" s="85"/>
      <c r="F130" s="91"/>
      <c r="G130" s="91"/>
    </row>
    <row r="131" spans="1:7" s="78" customFormat="1" ht="12">
      <c r="A131" s="83"/>
      <c r="B131" s="83"/>
      <c r="C131" s="84"/>
      <c r="D131" s="83"/>
      <c r="E131" s="85"/>
      <c r="F131" s="91"/>
      <c r="G131" s="91"/>
    </row>
    <row r="132" spans="1:7" s="78" customFormat="1" ht="12">
      <c r="A132" s="83"/>
      <c r="B132" s="83"/>
      <c r="C132" s="84"/>
      <c r="D132" s="83"/>
      <c r="E132" s="85"/>
      <c r="F132" s="91"/>
      <c r="G132" s="91"/>
    </row>
    <row r="133" spans="1:7" s="78" customFormat="1" ht="12">
      <c r="A133" s="83"/>
      <c r="B133" s="83"/>
      <c r="C133" s="84"/>
      <c r="D133" s="83"/>
      <c r="E133" s="85"/>
      <c r="F133" s="91"/>
      <c r="G133" s="91"/>
    </row>
    <row r="134" spans="1:7" s="78" customFormat="1" ht="12">
      <c r="A134" s="83"/>
      <c r="B134" s="83"/>
      <c r="C134" s="84"/>
      <c r="D134" s="83"/>
      <c r="E134" s="85"/>
      <c r="F134" s="91"/>
      <c r="G134" s="91"/>
    </row>
    <row r="135" spans="1:7" s="78" customFormat="1" ht="12">
      <c r="A135" s="83"/>
      <c r="B135" s="83"/>
      <c r="C135" s="84"/>
      <c r="D135" s="83"/>
      <c r="E135" s="85"/>
      <c r="F135" s="91"/>
      <c r="G135" s="91"/>
    </row>
    <row r="136" spans="1:7" s="78" customFormat="1" ht="12">
      <c r="A136" s="83"/>
      <c r="B136" s="83"/>
      <c r="C136" s="84"/>
      <c r="D136" s="83"/>
      <c r="E136" s="85"/>
      <c r="F136" s="91"/>
      <c r="G136" s="91"/>
    </row>
    <row r="137" spans="1:7" s="78" customFormat="1" ht="12">
      <c r="A137" s="83"/>
      <c r="B137" s="83"/>
      <c r="C137" s="84"/>
      <c r="D137" s="83"/>
      <c r="E137" s="85"/>
      <c r="F137" s="91"/>
      <c r="G137" s="91"/>
    </row>
    <row r="138" spans="1:7" s="78" customFormat="1" ht="12">
      <c r="A138" s="83"/>
      <c r="B138" s="83"/>
      <c r="C138" s="84"/>
      <c r="D138" s="83"/>
      <c r="E138" s="85"/>
      <c r="F138" s="91"/>
      <c r="G138" s="91"/>
    </row>
    <row r="139" spans="1:7" s="78" customFormat="1" ht="12">
      <c r="A139" s="83"/>
      <c r="B139" s="83"/>
      <c r="C139" s="84"/>
      <c r="D139" s="83"/>
      <c r="E139" s="85"/>
      <c r="F139" s="91"/>
      <c r="G139" s="91"/>
    </row>
    <row r="140" spans="1:7" s="78" customFormat="1" ht="12">
      <c r="A140" s="83"/>
      <c r="B140" s="83"/>
      <c r="C140" s="84"/>
      <c r="D140" s="83"/>
      <c r="E140" s="85"/>
      <c r="F140" s="91"/>
      <c r="G140" s="91"/>
    </row>
    <row r="141" spans="1:7" s="78" customFormat="1" ht="12">
      <c r="A141" s="83"/>
      <c r="B141" s="83"/>
      <c r="C141" s="84"/>
      <c r="D141" s="83"/>
      <c r="E141" s="85"/>
      <c r="F141" s="91"/>
      <c r="G141" s="91"/>
    </row>
    <row r="142" spans="1:7" s="78" customFormat="1" ht="12">
      <c r="A142" s="83"/>
      <c r="B142" s="83"/>
      <c r="C142" s="84"/>
      <c r="D142" s="83"/>
      <c r="E142" s="85"/>
      <c r="F142" s="91"/>
      <c r="G142" s="91"/>
    </row>
    <row r="143" spans="1:7" s="78" customFormat="1" ht="12">
      <c r="A143" s="83"/>
      <c r="B143" s="83"/>
      <c r="C143" s="84"/>
      <c r="D143" s="83"/>
      <c r="E143" s="85"/>
      <c r="F143" s="91"/>
      <c r="G143" s="91"/>
    </row>
    <row r="144" spans="1:7" s="78" customFormat="1" ht="12">
      <c r="A144" s="83"/>
      <c r="B144" s="83"/>
      <c r="C144" s="84"/>
      <c r="D144" s="83"/>
      <c r="E144" s="85"/>
      <c r="F144" s="91"/>
      <c r="G144" s="91"/>
    </row>
  </sheetData>
  <sheetProtection/>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&amp;C&amp;6 &amp; List: &amp;A&amp;R&amp;P</oddFooter>
  </headerFooter>
</worksheet>
</file>

<file path=xl/worksheets/sheet7.xml><?xml version="1.0" encoding="utf-8"?>
<worksheet xmlns="http://schemas.openxmlformats.org/spreadsheetml/2006/main" xmlns:r="http://schemas.openxmlformats.org/officeDocument/2006/relationships">
  <sheetPr codeName="List22"/>
  <dimension ref="A1:I144"/>
  <sheetViews>
    <sheetView view="pageBreakPreview" zoomScaleSheetLayoutView="100" workbookViewId="0" topLeftCell="A1">
      <selection activeCell="G30" sqref="G30"/>
    </sheetView>
  </sheetViews>
  <sheetFormatPr defaultColWidth="9.00390625" defaultRowHeight="12.75"/>
  <cols>
    <col min="1" max="1" width="2.625" style="77" customWidth="1"/>
    <col min="2" max="2" width="4.375" style="77" customWidth="1"/>
    <col min="3" max="3" width="43.75390625" style="108" customWidth="1"/>
    <col min="4" max="4" width="6.25390625" style="77" customWidth="1"/>
    <col min="5" max="5" width="7.625" style="109" customWidth="1"/>
    <col min="6" max="6" width="9.625" style="110" customWidth="1"/>
    <col min="7" max="7" width="13.25390625" style="110" customWidth="1"/>
    <col min="8" max="8" width="9.125" style="121" customWidth="1"/>
    <col min="9" max="9" width="9.00390625" style="121" customWidth="1"/>
    <col min="10" max="16384" width="9.125" style="121" customWidth="1"/>
  </cols>
  <sheetData>
    <row r="1" spans="1:7" s="122" customFormat="1" ht="18">
      <c r="A1" s="104" t="str">
        <f>+OSNOVA!A2</f>
        <v>POPIS DEL</v>
      </c>
      <c r="C1" s="104"/>
      <c r="D1" s="105"/>
      <c r="E1" s="106"/>
      <c r="F1" s="107"/>
      <c r="G1" s="107"/>
    </row>
    <row r="2" spans="1:7" s="122" customFormat="1" ht="18">
      <c r="A2" s="104"/>
      <c r="B2" s="104"/>
      <c r="C2" s="104"/>
      <c r="D2" s="105"/>
      <c r="E2" s="106"/>
      <c r="F2" s="107"/>
      <c r="G2" s="107"/>
    </row>
    <row r="3" spans="1:7" s="122" customFormat="1" ht="18">
      <c r="A3" s="104" t="str">
        <f>+OZN</f>
        <v>4.</v>
      </c>
      <c r="C3" s="104" t="str">
        <f>+DEL</f>
        <v>ELEKTRIČNE  INŠTALACIJE</v>
      </c>
      <c r="D3" s="105"/>
      <c r="E3" s="106"/>
      <c r="F3" s="107"/>
      <c r="G3" s="107"/>
    </row>
    <row r="4" spans="1:7" s="122" customFormat="1" ht="18">
      <c r="A4" s="104"/>
      <c r="B4" s="103"/>
      <c r="C4" s="104"/>
      <c r="D4" s="105"/>
      <c r="E4" s="106"/>
      <c r="F4" s="107"/>
      <c r="G4" s="107"/>
    </row>
    <row r="5" spans="1:7" s="183" customFormat="1" ht="18">
      <c r="A5" s="176" t="str">
        <f>OSNOVA!D36</f>
        <v>E3.</v>
      </c>
      <c r="B5" s="177"/>
      <c r="C5" s="176" t="str">
        <f>OSNOVA!E37</f>
        <v>OSTALO</v>
      </c>
      <c r="D5" s="178"/>
      <c r="E5" s="179"/>
      <c r="F5" s="180"/>
      <c r="G5" s="180"/>
    </row>
    <row r="6" spans="1:7" s="183" customFormat="1" ht="15.75" customHeight="1">
      <c r="A6" s="176"/>
      <c r="B6" s="177"/>
      <c r="C6" s="176"/>
      <c r="D6" s="178"/>
      <c r="E6" s="179"/>
      <c r="F6" s="180"/>
      <c r="G6" s="180"/>
    </row>
    <row r="7" spans="1:7" ht="12.75" customHeight="1">
      <c r="A7" s="91" t="s">
        <v>133</v>
      </c>
      <c r="B7" s="91"/>
      <c r="C7" s="115"/>
      <c r="D7" s="91"/>
      <c r="E7" s="91"/>
      <c r="F7" s="91"/>
      <c r="G7" s="91"/>
    </row>
    <row r="8" spans="1:9" s="119" customFormat="1" ht="12.75">
      <c r="A8" s="92" t="s">
        <v>0</v>
      </c>
      <c r="B8" s="92"/>
      <c r="C8" s="130" t="s">
        <v>1</v>
      </c>
      <c r="D8" s="92" t="s">
        <v>2</v>
      </c>
      <c r="E8" s="93" t="s">
        <v>3</v>
      </c>
      <c r="F8" s="94" t="s">
        <v>4</v>
      </c>
      <c r="G8" s="94" t="s">
        <v>5</v>
      </c>
      <c r="H8" s="120"/>
      <c r="I8" s="120"/>
    </row>
    <row r="9" spans="3:7" ht="12.75">
      <c r="C9" s="131"/>
      <c r="E9" s="111"/>
      <c r="G9" s="112"/>
    </row>
    <row r="10" spans="1:7" s="193" customFormat="1" ht="16.5" thickBot="1">
      <c r="A10" s="186"/>
      <c r="B10" s="187" t="s">
        <v>114</v>
      </c>
      <c r="C10" s="188" t="s">
        <v>159</v>
      </c>
      <c r="D10" s="189"/>
      <c r="E10" s="190"/>
      <c r="F10" s="191"/>
      <c r="G10" s="192"/>
    </row>
    <row r="11" spans="1:7" ht="12.75">
      <c r="A11" s="167"/>
      <c r="B11" s="109"/>
      <c r="C11" s="131"/>
      <c r="E11" s="111"/>
      <c r="G11" s="112"/>
    </row>
    <row r="12" spans="1:8" s="78" customFormat="1" ht="12">
      <c r="A12" s="168" t="str">
        <f>$B$10</f>
        <v>I.</v>
      </c>
      <c r="B12" s="79">
        <f>COUNT(#REF!)+1</f>
        <v>1</v>
      </c>
      <c r="C12" s="336" t="s">
        <v>160</v>
      </c>
      <c r="D12" s="315" t="s">
        <v>102</v>
      </c>
      <c r="E12" s="316">
        <v>1</v>
      </c>
      <c r="F12" s="101"/>
      <c r="G12" s="101"/>
      <c r="H12" s="80"/>
    </row>
    <row r="13" spans="1:8" s="78" customFormat="1" ht="12.75">
      <c r="A13" s="321"/>
      <c r="B13" s="79"/>
      <c r="C13" s="323"/>
      <c r="D13" s="315"/>
      <c r="E13" s="316"/>
      <c r="F13" s="317"/>
      <c r="G13" s="317"/>
      <c r="H13" s="80"/>
    </row>
    <row r="14" spans="1:8" s="78" customFormat="1" ht="12">
      <c r="A14" s="168" t="str">
        <f>$B$10</f>
        <v>I.</v>
      </c>
      <c r="B14" s="79">
        <f>COUNT($B$12:B13)+1</f>
        <v>2</v>
      </c>
      <c r="C14" s="336" t="s">
        <v>161</v>
      </c>
      <c r="D14" s="315" t="s">
        <v>102</v>
      </c>
      <c r="E14" s="316">
        <v>1</v>
      </c>
      <c r="F14" s="101"/>
      <c r="G14" s="101"/>
      <c r="H14" s="80"/>
    </row>
    <row r="15" spans="1:8" s="78" customFormat="1" ht="12">
      <c r="A15" s="168"/>
      <c r="B15" s="79"/>
      <c r="C15" s="336"/>
      <c r="D15" s="315"/>
      <c r="E15" s="316"/>
      <c r="F15" s="101"/>
      <c r="G15" s="101"/>
      <c r="H15" s="80"/>
    </row>
    <row r="16" spans="1:8" s="78" customFormat="1" ht="12.75" customHeight="1">
      <c r="A16" s="168" t="str">
        <f>$B$10</f>
        <v>I.</v>
      </c>
      <c r="B16" s="79">
        <f>COUNT($B$12:B15)+1</f>
        <v>3</v>
      </c>
      <c r="C16" s="336" t="s">
        <v>162</v>
      </c>
      <c r="D16" s="315" t="s">
        <v>102</v>
      </c>
      <c r="E16" s="316">
        <v>1</v>
      </c>
      <c r="F16" s="101"/>
      <c r="G16" s="101"/>
      <c r="H16" s="80"/>
    </row>
    <row r="17" spans="1:8" s="78" customFormat="1" ht="12.75" customHeight="1">
      <c r="A17" s="168"/>
      <c r="B17" s="79"/>
      <c r="C17" s="336"/>
      <c r="D17" s="315"/>
      <c r="E17" s="316"/>
      <c r="F17" s="101"/>
      <c r="G17" s="101"/>
      <c r="H17" s="80"/>
    </row>
    <row r="18" spans="1:8" s="78" customFormat="1" ht="12.75" customHeight="1">
      <c r="A18" s="168" t="str">
        <f>$B$10</f>
        <v>I.</v>
      </c>
      <c r="B18" s="79">
        <f>COUNT($B$12:B17)+1</f>
        <v>4</v>
      </c>
      <c r="C18" s="336" t="s">
        <v>170</v>
      </c>
      <c r="D18" s="315" t="s">
        <v>102</v>
      </c>
      <c r="E18" s="316">
        <v>1</v>
      </c>
      <c r="F18" s="101"/>
      <c r="G18" s="101"/>
      <c r="H18" s="80"/>
    </row>
    <row r="19" spans="1:8" s="78" customFormat="1" ht="12.75" customHeight="1">
      <c r="A19" s="168"/>
      <c r="B19" s="79"/>
      <c r="C19" s="336"/>
      <c r="D19" s="315"/>
      <c r="E19" s="316"/>
      <c r="F19" s="101"/>
      <c r="G19" s="101"/>
      <c r="H19" s="80"/>
    </row>
    <row r="20" spans="1:8" s="78" customFormat="1" ht="24">
      <c r="A20" s="168" t="str">
        <f>$B$10</f>
        <v>I.</v>
      </c>
      <c r="B20" s="79">
        <f>COUNT($B$12:B19)+1</f>
        <v>5</v>
      </c>
      <c r="C20" s="336" t="s">
        <v>163</v>
      </c>
      <c r="H20" s="80"/>
    </row>
    <row r="21" spans="1:8" s="78" customFormat="1" ht="12">
      <c r="A21" s="168"/>
      <c r="B21" s="79"/>
      <c r="C21" s="336" t="s">
        <v>164</v>
      </c>
      <c r="D21" s="125" t="s">
        <v>165</v>
      </c>
      <c r="E21" s="102">
        <v>8</v>
      </c>
      <c r="F21" s="101"/>
      <c r="G21" s="101"/>
      <c r="H21" s="80"/>
    </row>
    <row r="22" spans="1:8" s="78" customFormat="1" ht="12">
      <c r="A22" s="168"/>
      <c r="B22" s="79"/>
      <c r="C22" s="336"/>
      <c r="D22" s="125"/>
      <c r="E22" s="102"/>
      <c r="F22" s="101"/>
      <c r="G22" s="101"/>
      <c r="H22" s="80"/>
    </row>
    <row r="23" spans="1:8" s="78" customFormat="1" ht="12">
      <c r="A23" s="168" t="str">
        <f>$B$10</f>
        <v>I.</v>
      </c>
      <c r="B23" s="79">
        <f>COUNT($B$12:B22)+1</f>
        <v>6</v>
      </c>
      <c r="C23" s="336" t="s">
        <v>200</v>
      </c>
      <c r="H23" s="80"/>
    </row>
    <row r="24" spans="1:8" s="78" customFormat="1" ht="12">
      <c r="A24" s="168"/>
      <c r="B24" s="79"/>
      <c r="C24" s="336" t="s">
        <v>164</v>
      </c>
      <c r="D24" s="125" t="s">
        <v>165</v>
      </c>
      <c r="E24" s="102">
        <v>24</v>
      </c>
      <c r="F24" s="101"/>
      <c r="G24" s="101"/>
      <c r="H24" s="80"/>
    </row>
    <row r="25" spans="1:8" s="78" customFormat="1" ht="12">
      <c r="A25" s="168"/>
      <c r="B25" s="79"/>
      <c r="C25" s="336"/>
      <c r="D25" s="125"/>
      <c r="E25" s="102"/>
      <c r="F25" s="101"/>
      <c r="G25" s="101"/>
      <c r="H25" s="80"/>
    </row>
    <row r="26" spans="1:8" s="78" customFormat="1" ht="12.75">
      <c r="A26" s="168" t="str">
        <f>$B$10</f>
        <v>I.</v>
      </c>
      <c r="B26" s="79">
        <f>COUNT($B$12:B24)+1</f>
        <v>7</v>
      </c>
      <c r="C26" s="329" t="s">
        <v>166</v>
      </c>
      <c r="H26" s="80"/>
    </row>
    <row r="27" spans="1:8" s="78" customFormat="1" ht="12">
      <c r="A27" s="168"/>
      <c r="B27" s="79"/>
      <c r="C27" s="336" t="s">
        <v>164</v>
      </c>
      <c r="D27" s="125" t="s">
        <v>165</v>
      </c>
      <c r="E27" s="102">
        <v>8</v>
      </c>
      <c r="F27" s="101"/>
      <c r="G27" s="101"/>
      <c r="H27" s="80"/>
    </row>
    <row r="28" spans="1:8" s="78" customFormat="1" ht="12">
      <c r="A28" s="168"/>
      <c r="B28" s="79"/>
      <c r="C28" s="322"/>
      <c r="D28" s="315"/>
      <c r="E28" s="316"/>
      <c r="F28" s="101"/>
      <c r="G28" s="101"/>
      <c r="H28" s="80"/>
    </row>
    <row r="29" spans="1:7" s="150" customFormat="1" ht="13.5" thickBot="1">
      <c r="A29" s="169"/>
      <c r="B29" s="166"/>
      <c r="C29" s="147" t="str">
        <f>CONCATENATE(B10," ",C10," - SKUPAJ:")</f>
        <v>I. OSTALO - SKUPAJ:</v>
      </c>
      <c r="D29" s="147"/>
      <c r="E29" s="147"/>
      <c r="F29" s="148"/>
      <c r="G29" s="149"/>
    </row>
    <row r="30" spans="1:7" s="150" customFormat="1" ht="12.75">
      <c r="A30" s="324"/>
      <c r="B30" s="325"/>
      <c r="C30" s="278"/>
      <c r="D30" s="278"/>
      <c r="E30" s="278"/>
      <c r="F30" s="326"/>
      <c r="G30" s="327"/>
    </row>
    <row r="31" spans="1:7" s="78" customFormat="1" ht="12">
      <c r="A31" s="83"/>
      <c r="B31" s="83"/>
      <c r="C31" s="132"/>
      <c r="D31" s="83"/>
      <c r="E31" s="85"/>
      <c r="F31" s="91"/>
      <c r="G31" s="91"/>
    </row>
    <row r="32" spans="1:8" s="175" customFormat="1" ht="19.5" thickBot="1">
      <c r="A32" s="194" t="str">
        <f>CONCATENATE("REKAPITULACIJA - ",A5," ",C5)</f>
        <v>REKAPITULACIJA - E3. OSTALO</v>
      </c>
      <c r="B32" s="194"/>
      <c r="C32" s="195"/>
      <c r="D32" s="196"/>
      <c r="E32" s="197"/>
      <c r="F32" s="198"/>
      <c r="G32" s="149"/>
      <c r="H32" s="121"/>
    </row>
    <row r="33" spans="1:7" s="205" customFormat="1" ht="14.25" customHeight="1">
      <c r="A33" s="199"/>
      <c r="B33" s="199"/>
      <c r="C33" s="200"/>
      <c r="D33" s="199"/>
      <c r="E33" s="201"/>
      <c r="F33" s="202"/>
      <c r="G33" s="202"/>
    </row>
    <row r="34" spans="1:7" s="205" customFormat="1" ht="12.75" customHeight="1">
      <c r="A34" s="91" t="s">
        <v>134</v>
      </c>
      <c r="B34" s="206"/>
      <c r="C34" s="207"/>
      <c r="D34" s="206"/>
      <c r="E34" s="206"/>
      <c r="F34" s="206"/>
      <c r="G34" s="206"/>
    </row>
    <row r="35" spans="1:9" s="150" customFormat="1" ht="12.75">
      <c r="A35" s="208"/>
      <c r="B35" s="208"/>
      <c r="C35" s="209"/>
      <c r="D35" s="210"/>
      <c r="E35" s="211"/>
      <c r="F35" s="212"/>
      <c r="G35" s="212"/>
      <c r="H35" s="213"/>
      <c r="I35" s="213"/>
    </row>
    <row r="36" spans="1:9" s="150" customFormat="1" ht="12.75">
      <c r="A36" s="214"/>
      <c r="B36" s="214"/>
      <c r="C36" s="215"/>
      <c r="E36" s="216"/>
      <c r="F36" s="213"/>
      <c r="G36" s="213"/>
      <c r="H36" s="213"/>
      <c r="I36" s="213"/>
    </row>
    <row r="37" spans="1:7" s="156" customFormat="1" ht="12.75">
      <c r="A37" s="151"/>
      <c r="B37" s="151" t="str">
        <f>+B10</f>
        <v>I.</v>
      </c>
      <c r="C37" s="152" t="str">
        <f>+C10</f>
        <v>OSTALO</v>
      </c>
      <c r="D37" s="153"/>
      <c r="E37" s="154"/>
      <c r="F37" s="153"/>
      <c r="G37" s="155"/>
    </row>
    <row r="38" spans="1:7" s="156" customFormat="1" ht="13.5" thickBot="1">
      <c r="A38" s="157"/>
      <c r="B38" s="157"/>
      <c r="C38" s="158"/>
      <c r="D38" s="159"/>
      <c r="E38" s="160"/>
      <c r="F38" s="159"/>
      <c r="G38" s="161"/>
    </row>
    <row r="39" spans="1:9" s="205" customFormat="1" ht="13.5" thickTop="1">
      <c r="A39" s="224"/>
      <c r="B39" s="224"/>
      <c r="C39" s="225"/>
      <c r="D39" s="226"/>
      <c r="E39" s="227"/>
      <c r="F39" s="227"/>
      <c r="G39" s="228"/>
      <c r="I39" s="162"/>
    </row>
    <row r="40" spans="1:7" s="156" customFormat="1" ht="12.75">
      <c r="A40" s="163"/>
      <c r="B40" s="151"/>
      <c r="C40" s="278" t="str">
        <f>CONCATENATE(A5,"",C5," - SKUPAJ:")</f>
        <v>E3.OSTALO - SKUPAJ:</v>
      </c>
      <c r="D40" s="154"/>
      <c r="E40" s="154"/>
      <c r="F40" s="153"/>
      <c r="G40" s="155"/>
    </row>
    <row r="41" spans="1:7" s="205" customFormat="1" ht="12.75">
      <c r="A41" s="220"/>
      <c r="B41" s="220"/>
      <c r="C41" s="219"/>
      <c r="D41" s="220"/>
      <c r="E41" s="229"/>
      <c r="F41" s="222"/>
      <c r="G41" s="206"/>
    </row>
    <row r="42" spans="1:7" s="78" customFormat="1" ht="12">
      <c r="A42" s="83"/>
      <c r="B42" s="83"/>
      <c r="C42" s="84"/>
      <c r="D42" s="83"/>
      <c r="E42" s="85"/>
      <c r="F42" s="91"/>
      <c r="G42" s="91"/>
    </row>
    <row r="43" spans="1:7" s="78" customFormat="1" ht="12">
      <c r="A43" s="83"/>
      <c r="B43" s="83"/>
      <c r="C43" s="84"/>
      <c r="D43" s="83"/>
      <c r="E43" s="85"/>
      <c r="F43" s="91"/>
      <c r="G43" s="91"/>
    </row>
    <row r="44" spans="1:7" s="78" customFormat="1" ht="12">
      <c r="A44" s="83"/>
      <c r="B44" s="83"/>
      <c r="C44" s="84"/>
      <c r="D44" s="83"/>
      <c r="E44" s="85"/>
      <c r="F44" s="91"/>
      <c r="G44" s="91"/>
    </row>
    <row r="45" spans="1:7" s="78" customFormat="1" ht="12">
      <c r="A45" s="83"/>
      <c r="B45" s="83"/>
      <c r="C45" s="84"/>
      <c r="D45" s="83"/>
      <c r="E45" s="85"/>
      <c r="F45" s="91"/>
      <c r="G45" s="91"/>
    </row>
    <row r="46" spans="1:7" s="78" customFormat="1" ht="12">
      <c r="A46" s="83"/>
      <c r="B46" s="83"/>
      <c r="C46" s="84"/>
      <c r="D46" s="83"/>
      <c r="E46" s="85"/>
      <c r="F46" s="91"/>
      <c r="G46" s="91"/>
    </row>
    <row r="47" spans="1:7" s="78" customFormat="1" ht="12">
      <c r="A47" s="83"/>
      <c r="B47" s="83"/>
      <c r="C47" s="84"/>
      <c r="D47" s="83"/>
      <c r="E47" s="85"/>
      <c r="F47" s="91"/>
      <c r="G47" s="91"/>
    </row>
    <row r="48" spans="1:7" s="78" customFormat="1" ht="12">
      <c r="A48" s="83"/>
      <c r="B48" s="83"/>
      <c r="C48" s="84"/>
      <c r="D48" s="83"/>
      <c r="E48" s="85"/>
      <c r="F48" s="91"/>
      <c r="G48" s="91"/>
    </row>
    <row r="49" spans="1:7" s="78" customFormat="1" ht="12">
      <c r="A49" s="83"/>
      <c r="B49" s="83"/>
      <c r="C49" s="84"/>
      <c r="D49" s="83"/>
      <c r="E49" s="85"/>
      <c r="F49" s="91"/>
      <c r="G49" s="91"/>
    </row>
    <row r="50" spans="1:7" s="78" customFormat="1" ht="12">
      <c r="A50" s="83"/>
      <c r="B50" s="83"/>
      <c r="C50" s="84"/>
      <c r="D50" s="83"/>
      <c r="E50" s="85"/>
      <c r="F50" s="91"/>
      <c r="G50" s="91"/>
    </row>
    <row r="51" spans="1:7" s="78" customFormat="1" ht="12">
      <c r="A51" s="83"/>
      <c r="B51" s="83"/>
      <c r="C51" s="84"/>
      <c r="D51" s="83"/>
      <c r="E51" s="85"/>
      <c r="F51" s="91"/>
      <c r="G51" s="91"/>
    </row>
    <row r="52" spans="1:7" s="78" customFormat="1" ht="12">
      <c r="A52" s="83"/>
      <c r="B52" s="83"/>
      <c r="C52" s="84"/>
      <c r="D52" s="83"/>
      <c r="E52" s="85"/>
      <c r="F52" s="91"/>
      <c r="G52" s="91"/>
    </row>
    <row r="53" spans="1:7" s="78" customFormat="1" ht="12">
      <c r="A53" s="83"/>
      <c r="B53" s="83"/>
      <c r="C53" s="84"/>
      <c r="D53" s="83"/>
      <c r="E53" s="85"/>
      <c r="F53" s="91"/>
      <c r="G53" s="91"/>
    </row>
    <row r="54" spans="1:7" s="78" customFormat="1" ht="12">
      <c r="A54" s="83"/>
      <c r="B54" s="83"/>
      <c r="C54" s="84"/>
      <c r="D54" s="83"/>
      <c r="E54" s="85"/>
      <c r="F54" s="91"/>
      <c r="G54" s="91"/>
    </row>
    <row r="55" spans="1:7" s="78" customFormat="1" ht="12">
      <c r="A55" s="83"/>
      <c r="B55" s="83"/>
      <c r="C55" s="84"/>
      <c r="D55" s="83"/>
      <c r="E55" s="85"/>
      <c r="F55" s="91"/>
      <c r="G55" s="91"/>
    </row>
    <row r="56" spans="1:7" s="78" customFormat="1" ht="12">
      <c r="A56" s="83"/>
      <c r="B56" s="83"/>
      <c r="C56" s="84"/>
      <c r="D56" s="83"/>
      <c r="E56" s="85"/>
      <c r="F56" s="91"/>
      <c r="G56" s="91"/>
    </row>
    <row r="57" spans="1:7" s="78" customFormat="1" ht="12">
      <c r="A57" s="83"/>
      <c r="B57" s="83"/>
      <c r="C57" s="84"/>
      <c r="D57" s="83"/>
      <c r="E57" s="85"/>
      <c r="F57" s="91"/>
      <c r="G57" s="91"/>
    </row>
    <row r="58" spans="1:7" s="78" customFormat="1" ht="12">
      <c r="A58" s="83"/>
      <c r="B58" s="83"/>
      <c r="C58" s="84"/>
      <c r="D58" s="83"/>
      <c r="E58" s="85"/>
      <c r="F58" s="91"/>
      <c r="G58" s="91"/>
    </row>
    <row r="59" spans="1:7" s="78" customFormat="1" ht="12">
      <c r="A59" s="83"/>
      <c r="B59" s="83"/>
      <c r="C59" s="84"/>
      <c r="D59" s="83"/>
      <c r="E59" s="85"/>
      <c r="F59" s="91"/>
      <c r="G59" s="91"/>
    </row>
    <row r="60" spans="1:7" s="78" customFormat="1" ht="12">
      <c r="A60" s="83"/>
      <c r="B60" s="83"/>
      <c r="C60" s="84"/>
      <c r="D60" s="83"/>
      <c r="E60" s="85"/>
      <c r="F60" s="91"/>
      <c r="G60" s="91"/>
    </row>
    <row r="61" spans="1:7" s="78" customFormat="1" ht="12">
      <c r="A61" s="83"/>
      <c r="B61" s="83"/>
      <c r="C61" s="84"/>
      <c r="D61" s="83"/>
      <c r="E61" s="85"/>
      <c r="F61" s="91"/>
      <c r="G61" s="91"/>
    </row>
    <row r="62" spans="1:7" s="78" customFormat="1" ht="12">
      <c r="A62" s="83"/>
      <c r="B62" s="83"/>
      <c r="C62" s="84"/>
      <c r="D62" s="83"/>
      <c r="E62" s="85"/>
      <c r="F62" s="91"/>
      <c r="G62" s="91"/>
    </row>
    <row r="63" spans="1:7" s="78" customFormat="1" ht="12">
      <c r="A63" s="83"/>
      <c r="B63" s="83"/>
      <c r="C63" s="84"/>
      <c r="D63" s="83"/>
      <c r="E63" s="85"/>
      <c r="F63" s="91"/>
      <c r="G63" s="91"/>
    </row>
    <row r="64" spans="1:7" s="78" customFormat="1" ht="12">
      <c r="A64" s="83"/>
      <c r="B64" s="83"/>
      <c r="C64" s="84"/>
      <c r="D64" s="83"/>
      <c r="E64" s="85"/>
      <c r="F64" s="91"/>
      <c r="G64" s="91"/>
    </row>
    <row r="65" spans="1:7" s="78" customFormat="1" ht="12">
      <c r="A65" s="83"/>
      <c r="B65" s="83"/>
      <c r="C65" s="84"/>
      <c r="D65" s="83"/>
      <c r="E65" s="85"/>
      <c r="F65" s="91"/>
      <c r="G65" s="91"/>
    </row>
    <row r="66" spans="1:7" s="78" customFormat="1" ht="12">
      <c r="A66" s="83"/>
      <c r="B66" s="83"/>
      <c r="C66" s="84"/>
      <c r="D66" s="83"/>
      <c r="E66" s="85"/>
      <c r="F66" s="91"/>
      <c r="G66" s="91"/>
    </row>
    <row r="67" spans="1:7" s="78" customFormat="1" ht="12">
      <c r="A67" s="83"/>
      <c r="B67" s="83"/>
      <c r="C67" s="84"/>
      <c r="D67" s="83"/>
      <c r="E67" s="85"/>
      <c r="F67" s="91"/>
      <c r="G67" s="91"/>
    </row>
    <row r="68" spans="1:7" s="78" customFormat="1" ht="12">
      <c r="A68" s="83"/>
      <c r="B68" s="83"/>
      <c r="C68" s="84"/>
      <c r="D68" s="83"/>
      <c r="E68" s="85"/>
      <c r="F68" s="91"/>
      <c r="G68" s="91"/>
    </row>
    <row r="69" spans="1:7" s="78" customFormat="1" ht="12">
      <c r="A69" s="83"/>
      <c r="B69" s="83"/>
      <c r="C69" s="84"/>
      <c r="D69" s="83"/>
      <c r="E69" s="85"/>
      <c r="F69" s="91"/>
      <c r="G69" s="91"/>
    </row>
    <row r="70" spans="1:7" s="78" customFormat="1" ht="12">
      <c r="A70" s="83"/>
      <c r="B70" s="83"/>
      <c r="C70" s="84"/>
      <c r="D70" s="83"/>
      <c r="E70" s="85"/>
      <c r="F70" s="91"/>
      <c r="G70" s="91"/>
    </row>
    <row r="71" spans="1:7" s="78" customFormat="1" ht="12">
      <c r="A71" s="83"/>
      <c r="B71" s="83"/>
      <c r="C71" s="84"/>
      <c r="D71" s="83"/>
      <c r="E71" s="85"/>
      <c r="F71" s="91"/>
      <c r="G71" s="91"/>
    </row>
    <row r="72" spans="1:7" s="78" customFormat="1" ht="12">
      <c r="A72" s="83"/>
      <c r="B72" s="83"/>
      <c r="C72" s="84"/>
      <c r="D72" s="83"/>
      <c r="E72" s="85"/>
      <c r="F72" s="91"/>
      <c r="G72" s="91"/>
    </row>
    <row r="73" spans="1:7" s="78" customFormat="1" ht="12">
      <c r="A73" s="83"/>
      <c r="B73" s="83"/>
      <c r="C73" s="84"/>
      <c r="D73" s="83"/>
      <c r="E73" s="85"/>
      <c r="F73" s="91"/>
      <c r="G73" s="91"/>
    </row>
    <row r="74" spans="1:7" s="78" customFormat="1" ht="12">
      <c r="A74" s="83"/>
      <c r="B74" s="83"/>
      <c r="C74" s="84"/>
      <c r="D74" s="83"/>
      <c r="E74" s="85"/>
      <c r="F74" s="91"/>
      <c r="G74" s="91"/>
    </row>
    <row r="75" spans="1:7" s="78" customFormat="1" ht="12">
      <c r="A75" s="83"/>
      <c r="B75" s="83"/>
      <c r="C75" s="84"/>
      <c r="D75" s="83"/>
      <c r="E75" s="85"/>
      <c r="F75" s="91"/>
      <c r="G75" s="91"/>
    </row>
    <row r="76" spans="1:7" s="78" customFormat="1" ht="12">
      <c r="A76" s="83"/>
      <c r="B76" s="83"/>
      <c r="C76" s="84"/>
      <c r="D76" s="83"/>
      <c r="E76" s="85"/>
      <c r="F76" s="91"/>
      <c r="G76" s="91"/>
    </row>
    <row r="77" spans="1:7" s="78" customFormat="1" ht="12">
      <c r="A77" s="83"/>
      <c r="B77" s="83"/>
      <c r="C77" s="84"/>
      <c r="D77" s="83"/>
      <c r="E77" s="85"/>
      <c r="F77" s="91"/>
      <c r="G77" s="91"/>
    </row>
    <row r="78" spans="1:7" s="78" customFormat="1" ht="12">
      <c r="A78" s="83"/>
      <c r="B78" s="83"/>
      <c r="C78" s="84"/>
      <c r="D78" s="83"/>
      <c r="E78" s="85"/>
      <c r="F78" s="91"/>
      <c r="G78" s="91"/>
    </row>
    <row r="79" spans="1:7" s="78" customFormat="1" ht="12">
      <c r="A79" s="83"/>
      <c r="B79" s="83"/>
      <c r="C79" s="84"/>
      <c r="D79" s="83"/>
      <c r="E79" s="85"/>
      <c r="F79" s="91"/>
      <c r="G79" s="91"/>
    </row>
    <row r="80" spans="1:7" s="78" customFormat="1" ht="12">
      <c r="A80" s="83"/>
      <c r="B80" s="83"/>
      <c r="C80" s="84"/>
      <c r="D80" s="83"/>
      <c r="E80" s="85"/>
      <c r="F80" s="91"/>
      <c r="G80" s="91"/>
    </row>
    <row r="81" spans="1:7" s="78" customFormat="1" ht="12">
      <c r="A81" s="83"/>
      <c r="B81" s="83"/>
      <c r="C81" s="84"/>
      <c r="D81" s="83"/>
      <c r="E81" s="85"/>
      <c r="F81" s="91"/>
      <c r="G81" s="91"/>
    </row>
    <row r="82" spans="1:7" s="78" customFormat="1" ht="12">
      <c r="A82" s="83"/>
      <c r="B82" s="83"/>
      <c r="C82" s="84"/>
      <c r="D82" s="83"/>
      <c r="E82" s="85"/>
      <c r="F82" s="91"/>
      <c r="G82" s="91"/>
    </row>
    <row r="83" spans="1:7" s="78" customFormat="1" ht="12">
      <c r="A83" s="83"/>
      <c r="B83" s="83"/>
      <c r="C83" s="84"/>
      <c r="D83" s="83"/>
      <c r="E83" s="85"/>
      <c r="F83" s="91"/>
      <c r="G83" s="91"/>
    </row>
    <row r="84" spans="1:7" s="78" customFormat="1" ht="12">
      <c r="A84" s="83"/>
      <c r="B84" s="83"/>
      <c r="C84" s="84"/>
      <c r="D84" s="83"/>
      <c r="E84" s="85"/>
      <c r="F84" s="91"/>
      <c r="G84" s="91"/>
    </row>
    <row r="85" spans="1:7" s="78" customFormat="1" ht="12">
      <c r="A85" s="83"/>
      <c r="B85" s="83"/>
      <c r="C85" s="84"/>
      <c r="D85" s="83"/>
      <c r="E85" s="85"/>
      <c r="F85" s="91"/>
      <c r="G85" s="91"/>
    </row>
    <row r="86" spans="1:7" s="78" customFormat="1" ht="12">
      <c r="A86" s="83"/>
      <c r="B86" s="83"/>
      <c r="C86" s="84"/>
      <c r="D86" s="83"/>
      <c r="E86" s="85"/>
      <c r="F86" s="91"/>
      <c r="G86" s="91"/>
    </row>
    <row r="87" spans="1:7" s="78" customFormat="1" ht="12">
      <c r="A87" s="83"/>
      <c r="B87" s="83"/>
      <c r="C87" s="84"/>
      <c r="D87" s="83"/>
      <c r="E87" s="85"/>
      <c r="F87" s="91"/>
      <c r="G87" s="91"/>
    </row>
    <row r="88" spans="1:7" s="78" customFormat="1" ht="12">
      <c r="A88" s="83"/>
      <c r="B88" s="83"/>
      <c r="C88" s="84"/>
      <c r="D88" s="83"/>
      <c r="E88" s="85"/>
      <c r="F88" s="91"/>
      <c r="G88" s="91"/>
    </row>
    <row r="89" spans="1:7" s="78" customFormat="1" ht="12">
      <c r="A89" s="83"/>
      <c r="B89" s="83"/>
      <c r="C89" s="84"/>
      <c r="D89" s="83"/>
      <c r="E89" s="85"/>
      <c r="F89" s="91"/>
      <c r="G89" s="91"/>
    </row>
    <row r="90" spans="1:7" s="78" customFormat="1" ht="12">
      <c r="A90" s="83"/>
      <c r="B90" s="83"/>
      <c r="C90" s="84"/>
      <c r="D90" s="83"/>
      <c r="E90" s="85"/>
      <c r="F90" s="91"/>
      <c r="G90" s="91"/>
    </row>
    <row r="91" spans="1:7" s="78" customFormat="1" ht="12">
      <c r="A91" s="83"/>
      <c r="B91" s="83"/>
      <c r="C91" s="84"/>
      <c r="D91" s="83"/>
      <c r="E91" s="85"/>
      <c r="F91" s="91"/>
      <c r="G91" s="91"/>
    </row>
    <row r="92" spans="1:7" s="78" customFormat="1" ht="12">
      <c r="A92" s="83"/>
      <c r="B92" s="83"/>
      <c r="C92" s="84"/>
      <c r="D92" s="83"/>
      <c r="E92" s="85"/>
      <c r="F92" s="91"/>
      <c r="G92" s="91"/>
    </row>
    <row r="93" spans="1:7" s="78" customFormat="1" ht="12">
      <c r="A93" s="83"/>
      <c r="B93" s="83"/>
      <c r="C93" s="84"/>
      <c r="D93" s="83"/>
      <c r="E93" s="85"/>
      <c r="F93" s="91"/>
      <c r="G93" s="91"/>
    </row>
    <row r="94" spans="1:7" s="78" customFormat="1" ht="12">
      <c r="A94" s="83"/>
      <c r="B94" s="83"/>
      <c r="C94" s="84"/>
      <c r="D94" s="83"/>
      <c r="E94" s="85"/>
      <c r="F94" s="91"/>
      <c r="G94" s="91"/>
    </row>
    <row r="95" spans="1:7" s="78" customFormat="1" ht="12">
      <c r="A95" s="83"/>
      <c r="B95" s="83"/>
      <c r="C95" s="84"/>
      <c r="D95" s="83"/>
      <c r="E95" s="85"/>
      <c r="F95" s="91"/>
      <c r="G95" s="91"/>
    </row>
    <row r="96" spans="1:7" s="78" customFormat="1" ht="12">
      <c r="A96" s="83"/>
      <c r="B96" s="83"/>
      <c r="C96" s="84"/>
      <c r="D96" s="83"/>
      <c r="E96" s="85"/>
      <c r="F96" s="91"/>
      <c r="G96" s="91"/>
    </row>
    <row r="97" spans="1:7" s="78" customFormat="1" ht="12">
      <c r="A97" s="83"/>
      <c r="B97" s="83"/>
      <c r="C97" s="84"/>
      <c r="D97" s="83"/>
      <c r="E97" s="85"/>
      <c r="F97" s="91"/>
      <c r="G97" s="91"/>
    </row>
    <row r="98" spans="1:7" s="78" customFormat="1" ht="12">
      <c r="A98" s="83"/>
      <c r="B98" s="83"/>
      <c r="C98" s="84"/>
      <c r="D98" s="83"/>
      <c r="E98" s="85"/>
      <c r="F98" s="91"/>
      <c r="G98" s="91"/>
    </row>
    <row r="99" spans="1:7" s="78" customFormat="1" ht="12">
      <c r="A99" s="83"/>
      <c r="B99" s="83"/>
      <c r="C99" s="84"/>
      <c r="D99" s="83"/>
      <c r="E99" s="85"/>
      <c r="F99" s="91"/>
      <c r="G99" s="91"/>
    </row>
    <row r="100" spans="1:7" s="78" customFormat="1" ht="12">
      <c r="A100" s="83"/>
      <c r="B100" s="83"/>
      <c r="C100" s="84"/>
      <c r="D100" s="83"/>
      <c r="E100" s="85"/>
      <c r="F100" s="91"/>
      <c r="G100" s="91"/>
    </row>
    <row r="101" spans="1:7" s="78" customFormat="1" ht="12">
      <c r="A101" s="83"/>
      <c r="B101" s="83"/>
      <c r="C101" s="84"/>
      <c r="D101" s="83"/>
      <c r="E101" s="85"/>
      <c r="F101" s="91"/>
      <c r="G101" s="91"/>
    </row>
    <row r="102" spans="1:7" s="78" customFormat="1" ht="12">
      <c r="A102" s="83"/>
      <c r="B102" s="83"/>
      <c r="C102" s="84"/>
      <c r="D102" s="83"/>
      <c r="E102" s="85"/>
      <c r="F102" s="91"/>
      <c r="G102" s="91"/>
    </row>
    <row r="103" spans="1:7" s="78" customFormat="1" ht="12">
      <c r="A103" s="83"/>
      <c r="B103" s="83"/>
      <c r="C103" s="84"/>
      <c r="D103" s="83"/>
      <c r="E103" s="85"/>
      <c r="F103" s="91"/>
      <c r="G103" s="91"/>
    </row>
    <row r="104" spans="1:7" s="78" customFormat="1" ht="12">
      <c r="A104" s="83"/>
      <c r="B104" s="83"/>
      <c r="C104" s="84"/>
      <c r="D104" s="83"/>
      <c r="E104" s="85"/>
      <c r="F104" s="91"/>
      <c r="G104" s="91"/>
    </row>
    <row r="105" spans="1:7" s="78" customFormat="1" ht="12">
      <c r="A105" s="83"/>
      <c r="B105" s="83"/>
      <c r="C105" s="84"/>
      <c r="D105" s="83"/>
      <c r="E105" s="85"/>
      <c r="F105" s="91"/>
      <c r="G105" s="91"/>
    </row>
    <row r="106" spans="1:7" s="78" customFormat="1" ht="12">
      <c r="A106" s="83"/>
      <c r="B106" s="83"/>
      <c r="C106" s="84"/>
      <c r="D106" s="83"/>
      <c r="E106" s="85"/>
      <c r="F106" s="91"/>
      <c r="G106" s="91"/>
    </row>
    <row r="107" spans="1:7" s="78" customFormat="1" ht="12">
      <c r="A107" s="83"/>
      <c r="B107" s="83"/>
      <c r="C107" s="84"/>
      <c r="D107" s="83"/>
      <c r="E107" s="85"/>
      <c r="F107" s="91"/>
      <c r="G107" s="91"/>
    </row>
    <row r="108" spans="1:7" s="78" customFormat="1" ht="12">
      <c r="A108" s="83"/>
      <c r="B108" s="83"/>
      <c r="C108" s="84"/>
      <c r="D108" s="83"/>
      <c r="E108" s="85"/>
      <c r="F108" s="91"/>
      <c r="G108" s="91"/>
    </row>
    <row r="109" spans="1:7" s="78" customFormat="1" ht="12">
      <c r="A109" s="83"/>
      <c r="B109" s="83"/>
      <c r="C109" s="84"/>
      <c r="D109" s="83"/>
      <c r="E109" s="85"/>
      <c r="F109" s="91"/>
      <c r="G109" s="91"/>
    </row>
    <row r="110" spans="1:7" s="78" customFormat="1" ht="12">
      <c r="A110" s="83"/>
      <c r="B110" s="83"/>
      <c r="C110" s="84"/>
      <c r="D110" s="83"/>
      <c r="E110" s="85"/>
      <c r="F110" s="91"/>
      <c r="G110" s="91"/>
    </row>
    <row r="111" spans="1:7" s="78" customFormat="1" ht="12">
      <c r="A111" s="83"/>
      <c r="B111" s="83"/>
      <c r="C111" s="84"/>
      <c r="D111" s="83"/>
      <c r="E111" s="85"/>
      <c r="F111" s="91"/>
      <c r="G111" s="91"/>
    </row>
    <row r="112" spans="1:7" s="78" customFormat="1" ht="12">
      <c r="A112" s="83"/>
      <c r="B112" s="83"/>
      <c r="C112" s="84"/>
      <c r="D112" s="83"/>
      <c r="E112" s="85"/>
      <c r="F112" s="91"/>
      <c r="G112" s="91"/>
    </row>
    <row r="113" spans="1:7" s="78" customFormat="1" ht="12">
      <c r="A113" s="83"/>
      <c r="B113" s="83"/>
      <c r="C113" s="84"/>
      <c r="D113" s="83"/>
      <c r="E113" s="85"/>
      <c r="F113" s="91"/>
      <c r="G113" s="91"/>
    </row>
    <row r="114" spans="1:7" s="78" customFormat="1" ht="12">
      <c r="A114" s="83"/>
      <c r="B114" s="83"/>
      <c r="C114" s="84"/>
      <c r="D114" s="83"/>
      <c r="E114" s="85"/>
      <c r="F114" s="91"/>
      <c r="G114" s="91"/>
    </row>
    <row r="115" spans="1:7" s="78" customFormat="1" ht="12">
      <c r="A115" s="83"/>
      <c r="B115" s="83"/>
      <c r="C115" s="84"/>
      <c r="D115" s="83"/>
      <c r="E115" s="85"/>
      <c r="F115" s="91"/>
      <c r="G115" s="91"/>
    </row>
    <row r="116" spans="1:7" s="78" customFormat="1" ht="12">
      <c r="A116" s="83"/>
      <c r="B116" s="83"/>
      <c r="C116" s="84"/>
      <c r="D116" s="83"/>
      <c r="E116" s="85"/>
      <c r="F116" s="91"/>
      <c r="G116" s="91"/>
    </row>
    <row r="117" spans="1:7" s="78" customFormat="1" ht="12">
      <c r="A117" s="83"/>
      <c r="B117" s="83"/>
      <c r="C117" s="84"/>
      <c r="D117" s="83"/>
      <c r="E117" s="85"/>
      <c r="F117" s="91"/>
      <c r="G117" s="91"/>
    </row>
    <row r="118" spans="1:7" s="78" customFormat="1" ht="12">
      <c r="A118" s="83"/>
      <c r="B118" s="83"/>
      <c r="C118" s="84"/>
      <c r="D118" s="83"/>
      <c r="E118" s="85"/>
      <c r="F118" s="91"/>
      <c r="G118" s="91"/>
    </row>
    <row r="119" spans="1:7" s="78" customFormat="1" ht="12">
      <c r="A119" s="83"/>
      <c r="B119" s="83"/>
      <c r="C119" s="84"/>
      <c r="D119" s="83"/>
      <c r="E119" s="85"/>
      <c r="F119" s="91"/>
      <c r="G119" s="91"/>
    </row>
    <row r="120" spans="1:7" s="78" customFormat="1" ht="12">
      <c r="A120" s="83"/>
      <c r="B120" s="83"/>
      <c r="C120" s="84"/>
      <c r="D120" s="83"/>
      <c r="E120" s="85"/>
      <c r="F120" s="91"/>
      <c r="G120" s="91"/>
    </row>
    <row r="121" spans="1:7" s="78" customFormat="1" ht="12">
      <c r="A121" s="83"/>
      <c r="B121" s="83"/>
      <c r="C121" s="84"/>
      <c r="D121" s="83"/>
      <c r="E121" s="85"/>
      <c r="F121" s="91"/>
      <c r="G121" s="91"/>
    </row>
    <row r="122" spans="1:7" s="78" customFormat="1" ht="12">
      <c r="A122" s="83"/>
      <c r="B122" s="83"/>
      <c r="C122" s="84"/>
      <c r="D122" s="83"/>
      <c r="E122" s="85"/>
      <c r="F122" s="91"/>
      <c r="G122" s="91"/>
    </row>
    <row r="123" spans="1:7" s="78" customFormat="1" ht="12">
      <c r="A123" s="83"/>
      <c r="B123" s="83"/>
      <c r="C123" s="84"/>
      <c r="D123" s="83"/>
      <c r="E123" s="85"/>
      <c r="F123" s="91"/>
      <c r="G123" s="91"/>
    </row>
    <row r="124" spans="1:7" s="78" customFormat="1" ht="12">
      <c r="A124" s="83"/>
      <c r="B124" s="83"/>
      <c r="C124" s="84"/>
      <c r="D124" s="83"/>
      <c r="E124" s="85"/>
      <c r="F124" s="91"/>
      <c r="G124" s="91"/>
    </row>
    <row r="125" spans="1:7" s="78" customFormat="1" ht="12">
      <c r="A125" s="83"/>
      <c r="B125" s="83"/>
      <c r="C125" s="84"/>
      <c r="D125" s="83"/>
      <c r="E125" s="85"/>
      <c r="F125" s="91"/>
      <c r="G125" s="91"/>
    </row>
    <row r="126" spans="1:7" s="78" customFormat="1" ht="12">
      <c r="A126" s="83"/>
      <c r="B126" s="83"/>
      <c r="C126" s="84"/>
      <c r="D126" s="83"/>
      <c r="E126" s="85"/>
      <c r="F126" s="91"/>
      <c r="G126" s="91"/>
    </row>
    <row r="127" spans="1:7" s="78" customFormat="1" ht="12">
      <c r="A127" s="83"/>
      <c r="B127" s="83"/>
      <c r="C127" s="84"/>
      <c r="D127" s="83"/>
      <c r="E127" s="85"/>
      <c r="F127" s="91"/>
      <c r="G127" s="91"/>
    </row>
    <row r="128" spans="1:7" s="78" customFormat="1" ht="12">
      <c r="A128" s="83"/>
      <c r="B128" s="83"/>
      <c r="C128" s="84"/>
      <c r="D128" s="83"/>
      <c r="E128" s="85"/>
      <c r="F128" s="91"/>
      <c r="G128" s="91"/>
    </row>
    <row r="129" spans="1:7" s="78" customFormat="1" ht="12">
      <c r="A129" s="83"/>
      <c r="B129" s="83"/>
      <c r="C129" s="84"/>
      <c r="D129" s="83"/>
      <c r="E129" s="85"/>
      <c r="F129" s="91"/>
      <c r="G129" s="91"/>
    </row>
    <row r="130" spans="1:7" s="78" customFormat="1" ht="12">
      <c r="A130" s="83"/>
      <c r="B130" s="83"/>
      <c r="C130" s="84"/>
      <c r="D130" s="83"/>
      <c r="E130" s="85"/>
      <c r="F130" s="91"/>
      <c r="G130" s="91"/>
    </row>
    <row r="131" spans="1:7" s="78" customFormat="1" ht="12">
      <c r="A131" s="83"/>
      <c r="B131" s="83"/>
      <c r="C131" s="84"/>
      <c r="D131" s="83"/>
      <c r="E131" s="85"/>
      <c r="F131" s="91"/>
      <c r="G131" s="91"/>
    </row>
    <row r="132" spans="1:7" s="78" customFormat="1" ht="12">
      <c r="A132" s="83"/>
      <c r="B132" s="83"/>
      <c r="C132" s="84"/>
      <c r="D132" s="83"/>
      <c r="E132" s="85"/>
      <c r="F132" s="91"/>
      <c r="G132" s="91"/>
    </row>
    <row r="133" spans="1:7" s="78" customFormat="1" ht="12">
      <c r="A133" s="83"/>
      <c r="B133" s="83"/>
      <c r="C133" s="84"/>
      <c r="D133" s="83"/>
      <c r="E133" s="85"/>
      <c r="F133" s="91"/>
      <c r="G133" s="91"/>
    </row>
    <row r="134" spans="1:7" s="78" customFormat="1" ht="12">
      <c r="A134" s="83"/>
      <c r="B134" s="83"/>
      <c r="C134" s="84"/>
      <c r="D134" s="83"/>
      <c r="E134" s="85"/>
      <c r="F134" s="91"/>
      <c r="G134" s="91"/>
    </row>
    <row r="135" spans="1:7" s="78" customFormat="1" ht="12">
      <c r="A135" s="83"/>
      <c r="B135" s="83"/>
      <c r="C135" s="84"/>
      <c r="D135" s="83"/>
      <c r="E135" s="85"/>
      <c r="F135" s="91"/>
      <c r="G135" s="91"/>
    </row>
    <row r="136" spans="1:7" s="78" customFormat="1" ht="12">
      <c r="A136" s="83"/>
      <c r="B136" s="83"/>
      <c r="C136" s="84"/>
      <c r="D136" s="83"/>
      <c r="E136" s="85"/>
      <c r="F136" s="91"/>
      <c r="G136" s="91"/>
    </row>
    <row r="137" spans="1:7" s="78" customFormat="1" ht="12">
      <c r="A137" s="83"/>
      <c r="B137" s="83"/>
      <c r="C137" s="84"/>
      <c r="D137" s="83"/>
      <c r="E137" s="85"/>
      <c r="F137" s="91"/>
      <c r="G137" s="91"/>
    </row>
    <row r="138" spans="1:7" s="78" customFormat="1" ht="12">
      <c r="A138" s="83"/>
      <c r="B138" s="83"/>
      <c r="C138" s="84"/>
      <c r="D138" s="83"/>
      <c r="E138" s="85"/>
      <c r="F138" s="91"/>
      <c r="G138" s="91"/>
    </row>
    <row r="139" spans="1:7" s="78" customFormat="1" ht="12">
      <c r="A139" s="83"/>
      <c r="B139" s="83"/>
      <c r="C139" s="84"/>
      <c r="D139" s="83"/>
      <c r="E139" s="85"/>
      <c r="F139" s="91"/>
      <c r="G139" s="91"/>
    </row>
    <row r="140" spans="1:7" s="78" customFormat="1" ht="12">
      <c r="A140" s="83"/>
      <c r="B140" s="83"/>
      <c r="C140" s="84"/>
      <c r="D140" s="83"/>
      <c r="E140" s="85"/>
      <c r="F140" s="91"/>
      <c r="G140" s="91"/>
    </row>
    <row r="141" spans="1:7" s="78" customFormat="1" ht="12">
      <c r="A141" s="83"/>
      <c r="B141" s="83"/>
      <c r="C141" s="84"/>
      <c r="D141" s="83"/>
      <c r="E141" s="85"/>
      <c r="F141" s="91"/>
      <c r="G141" s="91"/>
    </row>
    <row r="142" spans="1:7" s="78" customFormat="1" ht="12">
      <c r="A142" s="83"/>
      <c r="B142" s="83"/>
      <c r="C142" s="84"/>
      <c r="D142" s="83"/>
      <c r="E142" s="85"/>
      <c r="F142" s="91"/>
      <c r="G142" s="91"/>
    </row>
    <row r="143" spans="1:7" s="78" customFormat="1" ht="12">
      <c r="A143" s="83"/>
      <c r="B143" s="83"/>
      <c r="C143" s="84"/>
      <c r="D143" s="83"/>
      <c r="E143" s="85"/>
      <c r="F143" s="91"/>
      <c r="G143" s="91"/>
    </row>
    <row r="144" spans="1:7" s="78" customFormat="1" ht="12">
      <c r="A144" s="83"/>
      <c r="B144" s="83"/>
      <c r="C144" s="84"/>
      <c r="D144" s="83"/>
      <c r="E144" s="85"/>
      <c r="F144" s="91"/>
      <c r="G144" s="91"/>
    </row>
  </sheetData>
  <sheetProtection/>
  <printOptions/>
  <pageMargins left="0.984251968503937" right="0.3937007874015748" top="0.984251968503937" bottom="0.7480314960629921" header="0" footer="0.3937007874015748"/>
  <pageSetup horizontalDpi="300" verticalDpi="300" orientation="portrait" paperSize="9" r:id="rId1"/>
  <headerFooter alignWithMargins="0">
    <oddHeader xml:space="preserve">&amp;L
&amp;9&amp;R&amp;"Projekt,Običajno"&amp;72p&amp;"Cambria,Običajno" </oddHeader>
    <oddFooter>&amp;C&amp;6 &amp; List: &amp;A&amp;R&amp;P</oddFooter>
  </headerFooter>
</worksheet>
</file>

<file path=xl/worksheets/sheet8.xml><?xml version="1.0" encoding="utf-8"?>
<worksheet xmlns="http://schemas.openxmlformats.org/spreadsheetml/2006/main" xmlns:r="http://schemas.openxmlformats.org/officeDocument/2006/relationships">
  <sheetPr codeName="List2"/>
  <dimension ref="A1:G171"/>
  <sheetViews>
    <sheetView view="pageBreakPreview" zoomScaleSheetLayoutView="100" zoomScalePageLayoutView="0" workbookViewId="0" topLeftCell="A1">
      <selection activeCell="A1" sqref="A1"/>
    </sheetView>
  </sheetViews>
  <sheetFormatPr defaultColWidth="9.00390625" defaultRowHeight="12.75"/>
  <cols>
    <col min="1" max="1" width="4.25390625" style="2" customWidth="1"/>
    <col min="2" max="2" width="35.125" style="3" customWidth="1"/>
    <col min="3" max="3" width="4.75390625" style="4" customWidth="1"/>
    <col min="4" max="4" width="5.375" style="5" customWidth="1"/>
    <col min="5" max="5" width="0.6171875" style="5" customWidth="1"/>
    <col min="6" max="6" width="15.25390625" style="6" customWidth="1"/>
    <col min="7" max="7" width="13.375" style="7" customWidth="1"/>
    <col min="8" max="16384" width="9.125" style="5" customWidth="1"/>
  </cols>
  <sheetData>
    <row r="1" spans="1:7" ht="18.75">
      <c r="A1" s="8"/>
      <c r="B1" s="9" t="s">
        <v>11</v>
      </c>
      <c r="C1" s="10"/>
      <c r="D1" s="11"/>
      <c r="E1" s="12"/>
      <c r="F1" s="13"/>
      <c r="G1" s="14"/>
    </row>
    <row r="2" spans="1:7" ht="18.75">
      <c r="A2" s="15"/>
      <c r="B2" s="9" t="s">
        <v>12</v>
      </c>
      <c r="C2" s="10"/>
      <c r="D2" s="11"/>
      <c r="E2" s="12"/>
      <c r="F2" s="13"/>
      <c r="G2" s="14"/>
    </row>
    <row r="3" spans="1:7" ht="18.75">
      <c r="A3" s="15"/>
      <c r="B3" s="16"/>
      <c r="C3" s="10"/>
      <c r="D3" s="11"/>
      <c r="E3" s="12"/>
      <c r="F3" s="13"/>
      <c r="G3" s="14"/>
    </row>
    <row r="4" spans="1:7" ht="12.75">
      <c r="A4" s="17"/>
      <c r="B4" s="18"/>
      <c r="C4" s="19"/>
      <c r="D4" s="20"/>
      <c r="E4" s="12"/>
      <c r="F4" s="21"/>
      <c r="G4" s="22"/>
    </row>
    <row r="5" spans="1:7" ht="45.75">
      <c r="A5" s="23" t="s">
        <v>13</v>
      </c>
      <c r="B5" s="24" t="s">
        <v>14</v>
      </c>
      <c r="C5" s="352" t="s">
        <v>15</v>
      </c>
      <c r="D5" s="352"/>
      <c r="E5" s="25"/>
      <c r="F5" s="26" t="s">
        <v>16</v>
      </c>
      <c r="G5" s="27" t="s">
        <v>17</v>
      </c>
    </row>
    <row r="6" spans="1:7" ht="15.75">
      <c r="A6" s="28">
        <v>1</v>
      </c>
      <c r="B6" s="29"/>
      <c r="C6" s="30"/>
      <c r="D6" s="31"/>
      <c r="E6" s="32"/>
      <c r="F6" s="33"/>
      <c r="G6" s="34"/>
    </row>
    <row r="7" spans="1:7" ht="45.75" customHeight="1">
      <c r="A7" s="35">
        <f>COUNT(A6+1)</f>
        <v>1</v>
      </c>
      <c r="B7" s="36" t="s">
        <v>18</v>
      </c>
      <c r="C7" s="37"/>
      <c r="D7" s="20"/>
      <c r="E7" s="32"/>
      <c r="F7" s="38"/>
      <c r="G7" s="22"/>
    </row>
    <row r="8" spans="1:7" ht="12.75">
      <c r="A8" s="17"/>
      <c r="B8" s="39" t="s">
        <v>19</v>
      </c>
      <c r="C8" s="40"/>
      <c r="D8" s="20" t="s">
        <v>8</v>
      </c>
      <c r="E8" s="41">
        <v>1.06463</v>
      </c>
      <c r="F8" s="42" t="e">
        <f>ROUND(#REF!*#REF!*E8,-1)</f>
        <v>#REF!</v>
      </c>
      <c r="G8" s="43" t="e">
        <f>C8*F8</f>
        <v>#REF!</v>
      </c>
    </row>
    <row r="9" spans="1:7" ht="12.75">
      <c r="A9" s="17"/>
      <c r="B9" s="39" t="s">
        <v>20</v>
      </c>
      <c r="C9" s="40"/>
      <c r="D9" s="20" t="s">
        <v>8</v>
      </c>
      <c r="E9" s="41">
        <v>7.23951</v>
      </c>
      <c r="F9" s="42" t="e">
        <f>ROUND(#REF!*#REF!*E9,-1)</f>
        <v>#REF!</v>
      </c>
      <c r="G9" s="43" t="e">
        <f>C9*F9</f>
        <v>#REF!</v>
      </c>
    </row>
    <row r="10" spans="1:7" ht="12.75">
      <c r="A10" s="17"/>
      <c r="B10" s="39"/>
      <c r="C10" s="40"/>
      <c r="D10" s="20"/>
      <c r="E10" s="41"/>
      <c r="F10" s="42"/>
      <c r="G10" s="43"/>
    </row>
    <row r="11" spans="1:7" ht="57" customHeight="1">
      <c r="A11" s="35">
        <f>COUNT(A7:A10)+1</f>
        <v>2</v>
      </c>
      <c r="B11" s="36" t="s">
        <v>21</v>
      </c>
      <c r="C11" s="37"/>
      <c r="D11" s="20"/>
      <c r="E11" s="41"/>
      <c r="F11" s="42"/>
      <c r="G11" s="22"/>
    </row>
    <row r="12" spans="1:7" ht="12.75">
      <c r="A12" s="17"/>
      <c r="B12" s="39" t="s">
        <v>22</v>
      </c>
      <c r="C12" s="37"/>
      <c r="D12" s="20" t="s">
        <v>8</v>
      </c>
      <c r="E12" s="41">
        <v>4.33756</v>
      </c>
      <c r="F12" s="42" t="e">
        <f>ROUND(#REF!*#REF!*E12,-1)</f>
        <v>#REF!</v>
      </c>
      <c r="G12" s="43" t="e">
        <f>C12*F12</f>
        <v>#REF!</v>
      </c>
    </row>
    <row r="13" spans="1:7" ht="12.75">
      <c r="A13" s="17"/>
      <c r="B13" s="39" t="s">
        <v>23</v>
      </c>
      <c r="C13" s="37"/>
      <c r="D13" s="20" t="s">
        <v>8</v>
      </c>
      <c r="E13" s="41">
        <v>5.85342</v>
      </c>
      <c r="F13" s="42" t="e">
        <f>ROUND(#REF!*#REF!*E13,-1)</f>
        <v>#REF!</v>
      </c>
      <c r="G13" s="43" t="e">
        <f>C13*F13</f>
        <v>#REF!</v>
      </c>
    </row>
    <row r="14" spans="1:7" ht="12.75">
      <c r="A14" s="17"/>
      <c r="B14" s="18"/>
      <c r="C14" s="37"/>
      <c r="D14" s="20"/>
      <c r="E14" s="41"/>
      <c r="F14" s="42"/>
      <c r="G14" s="22"/>
    </row>
    <row r="15" spans="1:6" ht="57" customHeight="1">
      <c r="A15" s="35">
        <f>COUNT(A7:A14)+1</f>
        <v>3</v>
      </c>
      <c r="B15" s="36" t="s">
        <v>24</v>
      </c>
      <c r="E15" s="41"/>
      <c r="F15" s="42"/>
    </row>
    <row r="16" spans="1:6" ht="63.75">
      <c r="A16" s="17"/>
      <c r="B16" s="44" t="s">
        <v>25</v>
      </c>
      <c r="E16" s="41"/>
      <c r="F16" s="42"/>
    </row>
    <row r="17" spans="1:6" ht="38.25">
      <c r="A17" s="17"/>
      <c r="B17" s="44" t="s">
        <v>26</v>
      </c>
      <c r="E17" s="41"/>
      <c r="F17" s="42"/>
    </row>
    <row r="18" spans="1:7" ht="12.75">
      <c r="A18" s="17"/>
      <c r="B18" s="45" t="s">
        <v>27</v>
      </c>
      <c r="D18" s="5" t="s">
        <v>10</v>
      </c>
      <c r="E18" s="41">
        <v>245.12195</v>
      </c>
      <c r="F18" s="42" t="e">
        <f>ROUND(#REF!*#REF!*E18,-1)</f>
        <v>#REF!</v>
      </c>
      <c r="G18" s="46" t="e">
        <f>C18*F18</f>
        <v>#REF!</v>
      </c>
    </row>
    <row r="19" spans="1:7" ht="12.75">
      <c r="A19" s="17"/>
      <c r="B19" s="45" t="s">
        <v>28</v>
      </c>
      <c r="D19" s="5" t="s">
        <v>10</v>
      </c>
      <c r="E19" s="41">
        <v>292.68293</v>
      </c>
      <c r="F19" s="42" t="e">
        <f>ROUND(#REF!*#REF!*E19,-1)</f>
        <v>#REF!</v>
      </c>
      <c r="G19" s="46" t="e">
        <f>C19*F19</f>
        <v>#REF!</v>
      </c>
    </row>
    <row r="20" spans="1:7" ht="12.75">
      <c r="A20" s="17"/>
      <c r="B20" s="45" t="s">
        <v>29</v>
      </c>
      <c r="D20" s="5" t="s">
        <v>10</v>
      </c>
      <c r="E20" s="41">
        <v>392.68293</v>
      </c>
      <c r="F20" s="42" t="e">
        <f>ROUND(#REF!*#REF!*E20,-1)</f>
        <v>#REF!</v>
      </c>
      <c r="G20" s="46" t="e">
        <f>C20*F20</f>
        <v>#REF!</v>
      </c>
    </row>
    <row r="21" spans="1:7" ht="12.75">
      <c r="A21" s="17"/>
      <c r="B21" s="45" t="s">
        <v>30</v>
      </c>
      <c r="D21" s="5" t="s">
        <v>10</v>
      </c>
      <c r="E21" s="41">
        <v>507.31707</v>
      </c>
      <c r="F21" s="42" t="e">
        <f>ROUND(#REF!*#REF!*E21,-1)</f>
        <v>#REF!</v>
      </c>
      <c r="G21" s="46" t="e">
        <f>C21*F21</f>
        <v>#REF!</v>
      </c>
    </row>
    <row r="22" spans="1:7" ht="12.75">
      <c r="A22" s="17"/>
      <c r="B22" s="18"/>
      <c r="C22" s="37"/>
      <c r="D22" s="20"/>
      <c r="E22" s="41"/>
      <c r="F22" s="42"/>
      <c r="G22" s="22"/>
    </row>
    <row r="23" spans="1:6" ht="68.25" customHeight="1">
      <c r="A23" s="35">
        <f>COUNT(A7:A22)+1</f>
        <v>4</v>
      </c>
      <c r="B23" s="36" t="s">
        <v>31</v>
      </c>
      <c r="E23" s="47"/>
      <c r="F23" s="42"/>
    </row>
    <row r="24" spans="1:6" ht="63.75">
      <c r="A24" s="17"/>
      <c r="B24" s="44" t="s">
        <v>32</v>
      </c>
      <c r="E24" s="47"/>
      <c r="F24" s="42"/>
    </row>
    <row r="25" spans="1:7" ht="12.75">
      <c r="A25" s="17"/>
      <c r="B25" s="45" t="s">
        <v>33</v>
      </c>
      <c r="D25" s="5" t="s">
        <v>10</v>
      </c>
      <c r="E25" s="47">
        <v>206</v>
      </c>
      <c r="F25" s="42" t="e">
        <f>ROUND(#REF!*#REF!*E25,-1)</f>
        <v>#REF!</v>
      </c>
      <c r="G25" s="46" t="e">
        <f>C25*F25</f>
        <v>#REF!</v>
      </c>
    </row>
    <row r="26" spans="1:6" ht="12.75">
      <c r="A26" s="17"/>
      <c r="E26" s="47"/>
      <c r="F26" s="42"/>
    </row>
    <row r="27" spans="1:7" ht="23.25" customHeight="1">
      <c r="A27" s="35">
        <f>COUNT(A7:A26)+1</f>
        <v>5</v>
      </c>
      <c r="B27" s="48" t="s">
        <v>34</v>
      </c>
      <c r="C27" s="37"/>
      <c r="D27" s="20"/>
      <c r="E27" s="41"/>
      <c r="F27" s="42"/>
      <c r="G27" s="22"/>
    </row>
    <row r="28" spans="1:7" ht="12.75">
      <c r="A28" s="17"/>
      <c r="B28" s="39" t="s">
        <v>35</v>
      </c>
      <c r="C28" s="40"/>
      <c r="D28" s="20" t="s">
        <v>10</v>
      </c>
      <c r="E28" s="41">
        <v>7.00573</v>
      </c>
      <c r="F28" s="42" t="e">
        <f>ROUND(#REF!*#REF!*E28,-1)</f>
        <v>#REF!</v>
      </c>
      <c r="G28" s="43" t="e">
        <f>C28*F28</f>
        <v>#REF!</v>
      </c>
    </row>
    <row r="29" spans="1:7" ht="12.75">
      <c r="A29" s="17"/>
      <c r="B29" s="39" t="s">
        <v>36</v>
      </c>
      <c r="C29" s="40"/>
      <c r="D29" s="20" t="s">
        <v>10</v>
      </c>
      <c r="E29" s="41">
        <v>27.87736</v>
      </c>
      <c r="F29" s="42" t="e">
        <f>ROUND(#REF!*#REF!*E29,-1)</f>
        <v>#REF!</v>
      </c>
      <c r="G29" s="43" t="e">
        <f>C29*F29</f>
        <v>#REF!</v>
      </c>
    </row>
    <row r="30" spans="1:7" ht="12.75">
      <c r="A30" s="17"/>
      <c r="B30" s="18"/>
      <c r="C30" s="37"/>
      <c r="D30" s="20"/>
      <c r="E30" s="41"/>
      <c r="F30" s="42"/>
      <c r="G30" s="22"/>
    </row>
    <row r="31" spans="1:7" ht="23.25" customHeight="1">
      <c r="A31" s="35">
        <f>COUNT(A7:A30)+1</f>
        <v>6</v>
      </c>
      <c r="B31" s="48" t="s">
        <v>37</v>
      </c>
      <c r="C31" s="37"/>
      <c r="D31" s="20"/>
      <c r="E31" s="41"/>
      <c r="F31" s="42"/>
      <c r="G31" s="22"/>
    </row>
    <row r="32" spans="1:7" ht="12.75">
      <c r="A32" s="17"/>
      <c r="B32" s="39" t="s">
        <v>35</v>
      </c>
      <c r="C32" s="40"/>
      <c r="D32" s="20" t="s">
        <v>10</v>
      </c>
      <c r="E32" s="41">
        <v>6.15659</v>
      </c>
      <c r="F32" s="42" t="e">
        <f>ROUND(#REF!*#REF!*E32,-1)</f>
        <v>#REF!</v>
      </c>
      <c r="G32" s="43" t="e">
        <f>C32*F32</f>
        <v>#REF!</v>
      </c>
    </row>
    <row r="33" spans="1:7" ht="12.75">
      <c r="A33" s="17"/>
      <c r="B33" s="39" t="s">
        <v>36</v>
      </c>
      <c r="C33" s="40"/>
      <c r="D33" s="20" t="s">
        <v>10</v>
      </c>
      <c r="E33" s="41">
        <v>24.13183</v>
      </c>
      <c r="F33" s="42" t="e">
        <f>ROUND(#REF!*#REF!*E33,-1)</f>
        <v>#REF!</v>
      </c>
      <c r="G33" s="43" t="e">
        <f>C33*F33</f>
        <v>#REF!</v>
      </c>
    </row>
    <row r="34" spans="1:7" ht="12.75">
      <c r="A34" s="17"/>
      <c r="B34" s="18" t="s">
        <v>38</v>
      </c>
      <c r="C34" s="37"/>
      <c r="D34" s="20"/>
      <c r="E34" s="41"/>
      <c r="F34" s="42"/>
      <c r="G34" s="22"/>
    </row>
    <row r="35" spans="1:7" ht="23.25" customHeight="1">
      <c r="A35" s="35">
        <f>COUNT(A7:A34)+1</f>
        <v>7</v>
      </c>
      <c r="B35" s="36" t="s">
        <v>39</v>
      </c>
      <c r="C35" s="37"/>
      <c r="D35" s="20"/>
      <c r="E35" s="41"/>
      <c r="F35" s="42"/>
      <c r="G35" s="22"/>
    </row>
    <row r="36" spans="1:7" ht="12.75">
      <c r="A36" s="17"/>
      <c r="B36" s="39" t="s">
        <v>40</v>
      </c>
      <c r="C36" s="40"/>
      <c r="D36" s="20" t="s">
        <v>10</v>
      </c>
      <c r="E36" s="41">
        <v>17.05799</v>
      </c>
      <c r="F36" s="42" t="e">
        <f>ROUND(#REF!*#REF!*E36,-1)</f>
        <v>#REF!</v>
      </c>
      <c r="G36" s="43" t="e">
        <f>C36*F36</f>
        <v>#REF!</v>
      </c>
    </row>
    <row r="37" spans="1:7" ht="12.75">
      <c r="A37" s="17"/>
      <c r="B37" s="39" t="s">
        <v>41</v>
      </c>
      <c r="C37" s="40"/>
      <c r="D37" s="20" t="s">
        <v>10</v>
      </c>
      <c r="E37" s="41">
        <v>30.71346</v>
      </c>
      <c r="F37" s="42" t="e">
        <f>ROUND(#REF!*#REF!*E37,-1)</f>
        <v>#REF!</v>
      </c>
      <c r="G37" s="43" t="e">
        <f>C37*F37</f>
        <v>#REF!</v>
      </c>
    </row>
    <row r="38" spans="1:7" ht="12.75">
      <c r="A38" s="17"/>
      <c r="B38" s="18" t="s">
        <v>38</v>
      </c>
      <c r="C38" s="37"/>
      <c r="D38" s="20"/>
      <c r="E38" s="41"/>
      <c r="F38" s="42"/>
      <c r="G38" s="22"/>
    </row>
    <row r="39" spans="1:7" ht="23.25" customHeight="1">
      <c r="A39" s="35">
        <f>COUNT(A7:A38)+1</f>
        <v>8</v>
      </c>
      <c r="B39" s="36" t="s">
        <v>42</v>
      </c>
      <c r="C39" s="37"/>
      <c r="D39" s="20"/>
      <c r="E39" s="41"/>
      <c r="F39" s="42"/>
      <c r="G39" s="22"/>
    </row>
    <row r="40" spans="1:7" ht="12.75">
      <c r="A40" s="17"/>
      <c r="B40" s="39" t="s">
        <v>43</v>
      </c>
      <c r="C40" s="40"/>
      <c r="D40" s="20" t="s">
        <v>10</v>
      </c>
      <c r="E40" s="41">
        <v>5.72793</v>
      </c>
      <c r="F40" s="42" t="e">
        <f>ROUND(#REF!*#REF!*E40,-1)</f>
        <v>#REF!</v>
      </c>
      <c r="G40" s="43" t="e">
        <f>C40*F40</f>
        <v>#REF!</v>
      </c>
    </row>
    <row r="41" spans="1:7" ht="12.75">
      <c r="A41" s="17"/>
      <c r="B41" s="39" t="s">
        <v>44</v>
      </c>
      <c r="C41" s="40"/>
      <c r="D41" s="20" t="s">
        <v>10</v>
      </c>
      <c r="E41" s="41">
        <v>18.4172</v>
      </c>
      <c r="F41" s="42" t="e">
        <f>ROUND(#REF!*#REF!*E41,-1)</f>
        <v>#REF!</v>
      </c>
      <c r="G41" s="43" t="e">
        <f>C41*F41</f>
        <v>#REF!</v>
      </c>
    </row>
    <row r="42" spans="1:7" ht="12.75">
      <c r="A42" s="17"/>
      <c r="B42" s="18" t="s">
        <v>38</v>
      </c>
      <c r="C42" s="37"/>
      <c r="D42" s="20"/>
      <c r="E42" s="41"/>
      <c r="F42" s="42"/>
      <c r="G42" s="22"/>
    </row>
    <row r="43" spans="1:7" ht="23.25" customHeight="1">
      <c r="A43" s="35">
        <f>COUNT(A7:A42)+1</f>
        <v>9</v>
      </c>
      <c r="B43" s="36" t="s">
        <v>45</v>
      </c>
      <c r="C43" s="37"/>
      <c r="D43" s="20"/>
      <c r="E43" s="41"/>
      <c r="F43" s="42"/>
      <c r="G43" s="22"/>
    </row>
    <row r="44" spans="1:7" ht="12.75">
      <c r="A44" s="17"/>
      <c r="B44" s="39" t="s">
        <v>46</v>
      </c>
      <c r="C44" s="37"/>
      <c r="D44" s="20" t="s">
        <v>10</v>
      </c>
      <c r="E44" s="41">
        <v>10.40244</v>
      </c>
      <c r="F44" s="42" t="e">
        <f>ROUND(#REF!*#REF!*E44,-1)</f>
        <v>#REF!</v>
      </c>
      <c r="G44" s="43" t="e">
        <f>C44*F44</f>
        <v>#REF!</v>
      </c>
    </row>
    <row r="45" spans="1:7" ht="12.75">
      <c r="A45" s="17"/>
      <c r="B45" s="18" t="s">
        <v>38</v>
      </c>
      <c r="C45" s="37"/>
      <c r="D45" s="20"/>
      <c r="E45" s="41"/>
      <c r="F45" s="42"/>
      <c r="G45" s="22"/>
    </row>
    <row r="46" spans="1:7" ht="23.25" customHeight="1">
      <c r="A46" s="35">
        <f>COUNT(A7:A45)+1</f>
        <v>10</v>
      </c>
      <c r="B46" s="36" t="s">
        <v>47</v>
      </c>
      <c r="C46" s="37"/>
      <c r="D46" s="20"/>
      <c r="E46" s="41"/>
      <c r="F46" s="42"/>
      <c r="G46" s="22"/>
    </row>
    <row r="47" spans="1:7" ht="12.75">
      <c r="A47" s="17"/>
      <c r="B47" s="39" t="s">
        <v>48</v>
      </c>
      <c r="C47" s="40"/>
      <c r="D47" s="20" t="s">
        <v>10</v>
      </c>
      <c r="E47" s="41">
        <v>21.91951</v>
      </c>
      <c r="F47" s="42" t="e">
        <f>ROUND(#REF!*#REF!*E47,-1)</f>
        <v>#REF!</v>
      </c>
      <c r="G47" s="43" t="e">
        <f>C47*F47</f>
        <v>#REF!</v>
      </c>
    </row>
    <row r="48" spans="1:7" ht="12.75">
      <c r="A48" s="17"/>
      <c r="B48" s="39" t="s">
        <v>49</v>
      </c>
      <c r="C48" s="40"/>
      <c r="D48" s="20" t="s">
        <v>10</v>
      </c>
      <c r="E48" s="41">
        <v>34.28293</v>
      </c>
      <c r="F48" s="42" t="e">
        <f>ROUND(#REF!*#REF!*E48,-1)</f>
        <v>#REF!</v>
      </c>
      <c r="G48" s="43" t="e">
        <f>C48*F48</f>
        <v>#REF!</v>
      </c>
    </row>
    <row r="49" spans="1:7" ht="12.75">
      <c r="A49" s="17"/>
      <c r="B49" s="18" t="s">
        <v>38</v>
      </c>
      <c r="C49" s="37"/>
      <c r="D49" s="20"/>
      <c r="E49" s="41"/>
      <c r="F49" s="42"/>
      <c r="G49" s="22"/>
    </row>
    <row r="50" spans="1:7" ht="45.75" customHeight="1">
      <c r="A50" s="35">
        <f>COUNT($A$7:A49)+1</f>
        <v>11</v>
      </c>
      <c r="B50" s="36" t="s">
        <v>50</v>
      </c>
      <c r="C50" s="40"/>
      <c r="D50" s="20"/>
      <c r="E50" s="49"/>
      <c r="F50" s="50"/>
      <c r="G50" s="43"/>
    </row>
    <row r="51" spans="1:7" ht="12.75">
      <c r="A51" s="17"/>
      <c r="B51" s="39" t="s">
        <v>51</v>
      </c>
      <c r="C51" s="40"/>
      <c r="D51" s="20" t="s">
        <v>10</v>
      </c>
      <c r="E51" s="49">
        <v>45.73170732</v>
      </c>
      <c r="F51" s="42" t="e">
        <f>ROUND(#REF!*#REF!*E51,-1)</f>
        <v>#REF!</v>
      </c>
      <c r="G51" s="43" t="e">
        <f>C51*F51</f>
        <v>#REF!</v>
      </c>
    </row>
    <row r="52" spans="1:7" ht="12.75">
      <c r="A52" s="17"/>
      <c r="B52" s="18"/>
      <c r="C52" s="40"/>
      <c r="D52" s="20"/>
      <c r="E52" s="49"/>
      <c r="F52" s="50"/>
      <c r="G52" s="43"/>
    </row>
    <row r="53" spans="1:7" ht="34.5" customHeight="1">
      <c r="A53" s="35">
        <f>COUNT($A$7:A52)+1</f>
        <v>12</v>
      </c>
      <c r="B53" s="36" t="s">
        <v>52</v>
      </c>
      <c r="C53" s="37"/>
      <c r="D53" s="20"/>
      <c r="E53" s="41"/>
      <c r="F53" s="42"/>
      <c r="G53" s="22"/>
    </row>
    <row r="54" spans="1:7" ht="12.75">
      <c r="A54" s="17"/>
      <c r="B54" s="39" t="s">
        <v>43</v>
      </c>
      <c r="C54" s="40"/>
      <c r="D54" s="20" t="s">
        <v>10</v>
      </c>
      <c r="E54" s="41">
        <v>8.54427</v>
      </c>
      <c r="F54" s="42" t="e">
        <f>ROUND(#REF!*#REF!*E54,-1)</f>
        <v>#REF!</v>
      </c>
      <c r="G54" s="43" t="e">
        <f>C54*F54</f>
        <v>#REF!</v>
      </c>
    </row>
    <row r="55" spans="1:7" ht="12.75">
      <c r="A55" s="17"/>
      <c r="B55" s="39" t="s">
        <v>44</v>
      </c>
      <c r="C55" s="40"/>
      <c r="D55" s="20" t="s">
        <v>10</v>
      </c>
      <c r="E55" s="41">
        <v>19.24041</v>
      </c>
      <c r="F55" s="42" t="e">
        <f>ROUND(#REF!*#REF!*E55,-1)</f>
        <v>#REF!</v>
      </c>
      <c r="G55" s="43" t="e">
        <f>C55*F55</f>
        <v>#REF!</v>
      </c>
    </row>
    <row r="56" spans="1:7" ht="12.75">
      <c r="A56" s="17"/>
      <c r="B56" s="18" t="s">
        <v>38</v>
      </c>
      <c r="C56" s="37"/>
      <c r="D56" s="20"/>
      <c r="E56" s="41"/>
      <c r="F56" s="42"/>
      <c r="G56" s="22"/>
    </row>
    <row r="57" spans="1:7" ht="34.5" customHeight="1">
      <c r="A57" s="35">
        <f>COUNT($A$7:A56)+1</f>
        <v>13</v>
      </c>
      <c r="B57" s="36" t="s">
        <v>53</v>
      </c>
      <c r="C57" s="37"/>
      <c r="D57" s="20"/>
      <c r="E57" s="41"/>
      <c r="F57" s="42"/>
      <c r="G57" s="22"/>
    </row>
    <row r="58" spans="1:7" ht="12.75">
      <c r="A58" s="17"/>
      <c r="B58" s="39" t="s">
        <v>54</v>
      </c>
      <c r="C58" s="40"/>
      <c r="D58" s="20" t="s">
        <v>10</v>
      </c>
      <c r="E58" s="41">
        <v>65.60976</v>
      </c>
      <c r="F58" s="42" t="e">
        <f>ROUND(#REF!*#REF!*E58,-1)</f>
        <v>#REF!</v>
      </c>
      <c r="G58" s="43" t="e">
        <f>C58*F58</f>
        <v>#REF!</v>
      </c>
    </row>
    <row r="59" spans="1:7" ht="12.75">
      <c r="A59" s="17"/>
      <c r="B59" s="39" t="s">
        <v>55</v>
      </c>
      <c r="C59" s="40"/>
      <c r="D59" s="20" t="s">
        <v>10</v>
      </c>
      <c r="E59" s="41"/>
      <c r="F59" s="42" t="e">
        <f>ROUND(#REF!*#REF!*E59,-1)</f>
        <v>#REF!</v>
      </c>
      <c r="G59" s="43" t="e">
        <f>C59*F59</f>
        <v>#REF!</v>
      </c>
    </row>
    <row r="60" spans="1:7" ht="12.75">
      <c r="A60" s="17"/>
      <c r="B60" s="39" t="s">
        <v>56</v>
      </c>
      <c r="C60" s="40"/>
      <c r="D60" s="20" t="s">
        <v>10</v>
      </c>
      <c r="E60" s="41">
        <v>43.2561</v>
      </c>
      <c r="F60" s="42" t="e">
        <f>ROUND(#REF!*#REF!*E60,-1)</f>
        <v>#REF!</v>
      </c>
      <c r="G60" s="43" t="e">
        <f>C60*F60</f>
        <v>#REF!</v>
      </c>
    </row>
    <row r="61" spans="1:7" ht="12.75">
      <c r="A61" s="17"/>
      <c r="B61" s="18" t="s">
        <v>38</v>
      </c>
      <c r="C61" s="37"/>
      <c r="D61" s="20"/>
      <c r="E61" s="41"/>
      <c r="F61" s="42"/>
      <c r="G61" s="22"/>
    </row>
    <row r="62" spans="1:7" ht="34.5" customHeight="1">
      <c r="A62" s="35">
        <f>COUNT($A$7:A61)+1</f>
        <v>14</v>
      </c>
      <c r="B62" s="36" t="s">
        <v>57</v>
      </c>
      <c r="C62" s="37"/>
      <c r="D62" s="20"/>
      <c r="E62" s="41"/>
      <c r="F62" s="42"/>
      <c r="G62" s="22"/>
    </row>
    <row r="63" spans="1:7" ht="12.75">
      <c r="A63" s="17"/>
      <c r="B63" s="39" t="s">
        <v>46</v>
      </c>
      <c r="C63" s="40"/>
      <c r="D63" s="20" t="s">
        <v>10</v>
      </c>
      <c r="E63" s="41">
        <v>51.43268</v>
      </c>
      <c r="F63" s="42" t="e">
        <f>ROUND(#REF!*#REF!*E63,-1)</f>
        <v>#REF!</v>
      </c>
      <c r="G63" s="43" t="e">
        <f aca="true" t="shared" si="0" ref="G63:G69">C63*F63</f>
        <v>#REF!</v>
      </c>
    </row>
    <row r="64" spans="1:7" ht="12.75">
      <c r="A64" s="17"/>
      <c r="B64" s="39" t="s">
        <v>58</v>
      </c>
      <c r="C64" s="40"/>
      <c r="D64" s="20" t="s">
        <v>10</v>
      </c>
      <c r="E64" s="41">
        <v>67.31634</v>
      </c>
      <c r="F64" s="42" t="e">
        <f>ROUND(#REF!*#REF!*E64,-1)</f>
        <v>#REF!</v>
      </c>
      <c r="G64" s="43" t="e">
        <f t="shared" si="0"/>
        <v>#REF!</v>
      </c>
    </row>
    <row r="65" spans="1:7" ht="12.75">
      <c r="A65" s="17"/>
      <c r="B65" s="39" t="s">
        <v>59</v>
      </c>
      <c r="C65" s="40"/>
      <c r="D65" s="20" t="s">
        <v>10</v>
      </c>
      <c r="E65" s="41">
        <v>114.29512</v>
      </c>
      <c r="F65" s="42" t="e">
        <f>ROUND(#REF!*#REF!*E65,-1)</f>
        <v>#REF!</v>
      </c>
      <c r="G65" s="43" t="e">
        <f t="shared" si="0"/>
        <v>#REF!</v>
      </c>
    </row>
    <row r="66" spans="1:7" ht="12.75">
      <c r="A66" s="17"/>
      <c r="B66" s="39" t="s">
        <v>60</v>
      </c>
      <c r="C66" s="40"/>
      <c r="D66" s="20" t="s">
        <v>10</v>
      </c>
      <c r="E66" s="41">
        <v>179.10976</v>
      </c>
      <c r="F66" s="42" t="e">
        <f>ROUND(#REF!*#REF!*E66,-1)</f>
        <v>#REF!</v>
      </c>
      <c r="G66" s="43" t="e">
        <f t="shared" si="0"/>
        <v>#REF!</v>
      </c>
    </row>
    <row r="67" spans="1:7" ht="12.75">
      <c r="A67" s="17"/>
      <c r="B67" s="39" t="s">
        <v>54</v>
      </c>
      <c r="C67" s="40"/>
      <c r="D67" s="20" t="s">
        <v>10</v>
      </c>
      <c r="E67" s="41">
        <v>108.33317</v>
      </c>
      <c r="F67" s="42" t="e">
        <f>ROUND(#REF!*#REF!*E67,-1)</f>
        <v>#REF!</v>
      </c>
      <c r="G67" s="43" t="e">
        <f t="shared" si="0"/>
        <v>#REF!</v>
      </c>
    </row>
    <row r="68" spans="1:7" ht="12.75">
      <c r="A68" s="17"/>
      <c r="B68" s="39" t="s">
        <v>55</v>
      </c>
      <c r="C68" s="40"/>
      <c r="D68" s="20" t="s">
        <v>10</v>
      </c>
      <c r="E68" s="41">
        <v>140.23646</v>
      </c>
      <c r="F68" s="42" t="e">
        <f>ROUND(#REF!*#REF!*E68,-1)</f>
        <v>#REF!</v>
      </c>
      <c r="G68" s="43" t="e">
        <f t="shared" si="0"/>
        <v>#REF!</v>
      </c>
    </row>
    <row r="69" spans="1:7" ht="12.75">
      <c r="A69" s="17"/>
      <c r="B69" s="39" t="s">
        <v>56</v>
      </c>
      <c r="C69" s="40"/>
      <c r="D69" s="20" t="s">
        <v>10</v>
      </c>
      <c r="E69" s="41">
        <v>169.68293</v>
      </c>
      <c r="F69" s="42" t="e">
        <f>ROUND(#REF!*#REF!*E69,-1)</f>
        <v>#REF!</v>
      </c>
      <c r="G69" s="43" t="e">
        <f t="shared" si="0"/>
        <v>#REF!</v>
      </c>
    </row>
    <row r="70" spans="1:7" ht="12.75">
      <c r="A70" s="17"/>
      <c r="B70" s="18" t="s">
        <v>38</v>
      </c>
      <c r="C70" s="37"/>
      <c r="D70" s="20"/>
      <c r="E70" s="41"/>
      <c r="F70" s="42"/>
      <c r="G70" s="22"/>
    </row>
    <row r="71" spans="1:7" ht="45.75" customHeight="1">
      <c r="A71" s="35">
        <f>COUNT($A$7:A70)+1</f>
        <v>15</v>
      </c>
      <c r="B71" s="36" t="s">
        <v>61</v>
      </c>
      <c r="C71" s="51"/>
      <c r="D71" s="52"/>
      <c r="E71" s="41"/>
      <c r="F71" s="42"/>
      <c r="G71" s="53"/>
    </row>
    <row r="72" spans="1:7" ht="12.75">
      <c r="A72" s="17"/>
      <c r="B72" s="39" t="s">
        <v>62</v>
      </c>
      <c r="C72" s="40"/>
      <c r="D72" s="20" t="s">
        <v>10</v>
      </c>
      <c r="E72" s="41">
        <v>59.4</v>
      </c>
      <c r="F72" s="42" t="e">
        <f>ROUND(#REF!*#REF!*E72,-1)</f>
        <v>#REF!</v>
      </c>
      <c r="G72" s="43" t="e">
        <f>C72*F72</f>
        <v>#REF!</v>
      </c>
    </row>
    <row r="73" spans="1:7" ht="12.75">
      <c r="A73" s="17"/>
      <c r="B73" s="39" t="s">
        <v>63</v>
      </c>
      <c r="C73" s="40"/>
      <c r="D73" s="20" t="s">
        <v>10</v>
      </c>
      <c r="E73" s="41">
        <v>77.7</v>
      </c>
      <c r="F73" s="42" t="e">
        <f>ROUND(#REF!*#REF!*E73,-1)</f>
        <v>#REF!</v>
      </c>
      <c r="G73" s="43" t="e">
        <f>C73*F73</f>
        <v>#REF!</v>
      </c>
    </row>
    <row r="74" spans="1:7" ht="12.75">
      <c r="A74" s="17"/>
      <c r="B74" s="39" t="s">
        <v>64</v>
      </c>
      <c r="C74" s="40"/>
      <c r="D74" s="20" t="s">
        <v>10</v>
      </c>
      <c r="E74" s="41">
        <v>125</v>
      </c>
      <c r="F74" s="42" t="e">
        <f>ROUND(#REF!*#REF!*E74,-1)</f>
        <v>#REF!</v>
      </c>
      <c r="G74" s="43" t="e">
        <f>C74*F74</f>
        <v>#REF!</v>
      </c>
    </row>
    <row r="75" spans="3:7" ht="12.75">
      <c r="C75" s="54"/>
      <c r="E75" s="41"/>
      <c r="F75" s="42"/>
      <c r="G75" s="46"/>
    </row>
    <row r="76" spans="1:7" ht="34.5" customHeight="1">
      <c r="A76" s="35">
        <f>COUNT($A$7:A75)+1</f>
        <v>16</v>
      </c>
      <c r="B76" s="36" t="s">
        <v>65</v>
      </c>
      <c r="C76" s="51"/>
      <c r="D76" s="52"/>
      <c r="E76" s="41"/>
      <c r="F76" s="42"/>
      <c r="G76" s="53"/>
    </row>
    <row r="77" spans="1:7" ht="12.75">
      <c r="A77" s="17"/>
      <c r="B77" s="39" t="s">
        <v>62</v>
      </c>
      <c r="C77" s="40"/>
      <c r="D77" s="20" t="s">
        <v>10</v>
      </c>
      <c r="E77" s="41">
        <v>59.4</v>
      </c>
      <c r="F77" s="42" t="e">
        <f>ROUND(#REF!*#REF!*E77,-1)</f>
        <v>#REF!</v>
      </c>
      <c r="G77" s="43" t="e">
        <f>C77*F77</f>
        <v>#REF!</v>
      </c>
    </row>
    <row r="78" spans="1:7" ht="12.75">
      <c r="A78" s="17"/>
      <c r="B78" s="39" t="s">
        <v>63</v>
      </c>
      <c r="C78" s="40"/>
      <c r="D78" s="20" t="s">
        <v>10</v>
      </c>
      <c r="E78" s="41">
        <v>77.7</v>
      </c>
      <c r="F78" s="42" t="e">
        <f>ROUND(#REF!*#REF!*E78,-1)</f>
        <v>#REF!</v>
      </c>
      <c r="G78" s="43" t="e">
        <f>C78*F78</f>
        <v>#REF!</v>
      </c>
    </row>
    <row r="79" spans="1:7" ht="12.75">
      <c r="A79" s="17"/>
      <c r="B79" s="39" t="s">
        <v>64</v>
      </c>
      <c r="C79" s="40"/>
      <c r="D79" s="20" t="s">
        <v>10</v>
      </c>
      <c r="E79" s="41">
        <v>125</v>
      </c>
      <c r="F79" s="42" t="e">
        <f>ROUND(#REF!*#REF!*E79,-1)</f>
        <v>#REF!</v>
      </c>
      <c r="G79" s="43" t="e">
        <f>C79*F79</f>
        <v>#REF!</v>
      </c>
    </row>
    <row r="80" spans="2:7" ht="12.75">
      <c r="B80" s="18"/>
      <c r="C80" s="37"/>
      <c r="D80" s="20"/>
      <c r="E80" s="41"/>
      <c r="F80" s="42"/>
      <c r="G80" s="22"/>
    </row>
    <row r="81" spans="1:7" ht="57" customHeight="1">
      <c r="A81" s="35">
        <f>COUNT($A$7:A80)+1</f>
        <v>17</v>
      </c>
      <c r="B81" s="36" t="s">
        <v>66</v>
      </c>
      <c r="C81" s="55"/>
      <c r="D81" s="56"/>
      <c r="E81" s="41"/>
      <c r="F81" s="42"/>
      <c r="G81" s="57"/>
    </row>
    <row r="82" spans="1:7" ht="12.75">
      <c r="A82" s="17"/>
      <c r="B82" s="45" t="s">
        <v>67</v>
      </c>
      <c r="C82" s="54"/>
      <c r="D82" s="5" t="s">
        <v>10</v>
      </c>
      <c r="E82" s="41">
        <v>409.96138</v>
      </c>
      <c r="F82" s="42" t="e">
        <f>ROUND(#REF!*#REF!*E82,-1)</f>
        <v>#REF!</v>
      </c>
      <c r="G82" s="46" t="e">
        <f>C82*F82</f>
        <v>#REF!</v>
      </c>
    </row>
    <row r="83" spans="1:7" ht="12.75">
      <c r="A83" s="17"/>
      <c r="B83" s="18"/>
      <c r="C83" s="37"/>
      <c r="D83" s="20"/>
      <c r="E83" s="41"/>
      <c r="F83" s="42"/>
      <c r="G83" s="22"/>
    </row>
    <row r="84" spans="1:7" ht="68.25" customHeight="1">
      <c r="A84" s="35">
        <f>COUNT($A$7:A83)+1</f>
        <v>18</v>
      </c>
      <c r="B84" s="36" t="s">
        <v>68</v>
      </c>
      <c r="C84" s="37"/>
      <c r="D84" s="20"/>
      <c r="E84" s="41"/>
      <c r="F84" s="42"/>
      <c r="G84" s="22"/>
    </row>
    <row r="85" spans="1:7" ht="12.75">
      <c r="A85" s="17"/>
      <c r="B85" s="39" t="s">
        <v>69</v>
      </c>
      <c r="C85" s="37"/>
      <c r="D85" s="20" t="s">
        <v>10</v>
      </c>
      <c r="E85" s="41">
        <v>54.87805</v>
      </c>
      <c r="F85" s="42" t="e">
        <f>ROUND(#REF!*#REF!*E85,-1)</f>
        <v>#REF!</v>
      </c>
      <c r="G85" s="43" t="e">
        <f>C85*F85</f>
        <v>#REF!</v>
      </c>
    </row>
    <row r="86" spans="1:7" ht="12.75">
      <c r="A86" s="17"/>
      <c r="B86" s="39" t="s">
        <v>70</v>
      </c>
      <c r="C86" s="37"/>
      <c r="D86" s="20" t="s">
        <v>10</v>
      </c>
      <c r="E86" s="41">
        <v>67.07317</v>
      </c>
      <c r="F86" s="42" t="e">
        <f>ROUND(#REF!*#REF!*E86,-1)</f>
        <v>#REF!</v>
      </c>
      <c r="G86" s="43" t="e">
        <f>C86*F86</f>
        <v>#REF!</v>
      </c>
    </row>
    <row r="87" spans="1:7" ht="12.75">
      <c r="A87" s="17"/>
      <c r="B87" s="18"/>
      <c r="C87" s="37"/>
      <c r="D87" s="20"/>
      <c r="E87" s="41"/>
      <c r="F87" s="42"/>
      <c r="G87" s="22"/>
    </row>
    <row r="88" spans="1:7" ht="68.25" customHeight="1">
      <c r="A88" s="35">
        <f>COUNT($A$7:A87)+1</f>
        <v>19</v>
      </c>
      <c r="B88" s="36" t="s">
        <v>71</v>
      </c>
      <c r="C88" s="37"/>
      <c r="D88" s="20"/>
      <c r="E88" s="41"/>
      <c r="F88" s="42"/>
      <c r="G88" s="22"/>
    </row>
    <row r="89" spans="1:7" ht="12.75">
      <c r="A89" s="17"/>
      <c r="B89" s="39" t="s">
        <v>69</v>
      </c>
      <c r="C89" s="37"/>
      <c r="D89" s="20" t="s">
        <v>10</v>
      </c>
      <c r="E89" s="41">
        <v>54.87805</v>
      </c>
      <c r="F89" s="42" t="e">
        <f>ROUND(#REF!*#REF!*E89,-1)</f>
        <v>#REF!</v>
      </c>
      <c r="G89" s="43" t="e">
        <f>C89*F89</f>
        <v>#REF!</v>
      </c>
    </row>
    <row r="90" spans="1:7" ht="12.75">
      <c r="A90" s="17"/>
      <c r="B90" s="39" t="s">
        <v>70</v>
      </c>
      <c r="C90" s="37"/>
      <c r="D90" s="20" t="s">
        <v>10</v>
      </c>
      <c r="E90" s="41">
        <v>67.07317</v>
      </c>
      <c r="F90" s="42" t="e">
        <f>ROUND(#REF!*#REF!*E90,-1)</f>
        <v>#REF!</v>
      </c>
      <c r="G90" s="43" t="e">
        <f>C90*F90</f>
        <v>#REF!</v>
      </c>
    </row>
    <row r="91" spans="1:7" ht="12.75">
      <c r="A91" s="17"/>
      <c r="B91" s="18"/>
      <c r="C91" s="37"/>
      <c r="D91" s="20"/>
      <c r="E91" s="41"/>
      <c r="F91" s="42"/>
      <c r="G91" s="22"/>
    </row>
    <row r="92" spans="1:7" ht="68.25" customHeight="1">
      <c r="A92" s="35">
        <f>COUNT($A$7:A91)+1</f>
        <v>20</v>
      </c>
      <c r="B92" s="36" t="s">
        <v>72</v>
      </c>
      <c r="C92" s="37"/>
      <c r="D92" s="20"/>
      <c r="E92" s="41"/>
      <c r="F92" s="42"/>
      <c r="G92" s="22"/>
    </row>
    <row r="93" spans="1:7" ht="12.75">
      <c r="A93" s="17"/>
      <c r="B93" s="39" t="s">
        <v>73</v>
      </c>
      <c r="C93" s="37"/>
      <c r="D93" s="20" t="s">
        <v>10</v>
      </c>
      <c r="E93" s="41">
        <v>20.50244</v>
      </c>
      <c r="F93" s="42" t="e">
        <f>ROUND(#REF!*#REF!*E93,-1)</f>
        <v>#REF!</v>
      </c>
      <c r="G93" s="43" t="e">
        <f>C93*F93</f>
        <v>#REF!</v>
      </c>
    </row>
    <row r="94" spans="1:7" ht="12.75">
      <c r="A94" s="17"/>
      <c r="B94" s="39" t="s">
        <v>67</v>
      </c>
      <c r="C94" s="37"/>
      <c r="D94" s="20" t="s">
        <v>10</v>
      </c>
      <c r="E94" s="41">
        <v>72.71878</v>
      </c>
      <c r="F94" s="42" t="e">
        <f>ROUND(#REF!*#REF!*E94,-1)</f>
        <v>#REF!</v>
      </c>
      <c r="G94" s="43" t="e">
        <f>C94*F94</f>
        <v>#REF!</v>
      </c>
    </row>
    <row r="95" spans="1:7" ht="12.75">
      <c r="A95" s="17"/>
      <c r="B95" s="39"/>
      <c r="C95" s="37"/>
      <c r="D95" s="20"/>
      <c r="E95" s="41"/>
      <c r="F95" s="42"/>
      <c r="G95" s="43"/>
    </row>
    <row r="96" spans="1:7" ht="57" customHeight="1">
      <c r="A96" s="35">
        <f>COUNT($A$7:A95)+1</f>
        <v>21</v>
      </c>
      <c r="B96" s="58" t="s">
        <v>74</v>
      </c>
      <c r="C96" s="1"/>
      <c r="D96" s="59"/>
      <c r="E96" s="60"/>
      <c r="F96" s="61"/>
      <c r="G96" s="62"/>
    </row>
    <row r="97" spans="1:7" ht="16.5" customHeight="1">
      <c r="A97" s="17"/>
      <c r="B97" s="63" t="s">
        <v>75</v>
      </c>
      <c r="C97" s="1"/>
      <c r="D97" s="59"/>
      <c r="E97" s="60"/>
      <c r="F97" s="61"/>
      <c r="G97" s="62"/>
    </row>
    <row r="98" spans="1:7" ht="12.75">
      <c r="A98" s="17"/>
      <c r="B98" s="64"/>
      <c r="C98" s="1"/>
      <c r="D98" s="59" t="s">
        <v>10</v>
      </c>
      <c r="E98" s="60">
        <v>43</v>
      </c>
      <c r="F98" s="65" t="e">
        <f>ROUND((#REF!*#REF!*E98),-1)</f>
        <v>#REF!</v>
      </c>
      <c r="G98" s="66" t="e">
        <f>C98*F98</f>
        <v>#REF!</v>
      </c>
    </row>
    <row r="99" spans="1:7" ht="12.75">
      <c r="A99" s="17"/>
      <c r="B99" s="39"/>
      <c r="C99" s="37"/>
      <c r="D99" s="20"/>
      <c r="E99" s="41"/>
      <c r="F99" s="42"/>
      <c r="G99" s="43"/>
    </row>
    <row r="100" spans="1:7" ht="45.75" customHeight="1">
      <c r="A100" s="35">
        <f>COUNT($A$7:A99)+1</f>
        <v>22</v>
      </c>
      <c r="B100" s="36" t="s">
        <v>76</v>
      </c>
      <c r="C100" s="37"/>
      <c r="D100" s="20"/>
      <c r="E100" s="41"/>
      <c r="F100" s="42"/>
      <c r="G100" s="22"/>
    </row>
    <row r="101" spans="1:7" ht="12.75">
      <c r="A101" s="17"/>
      <c r="B101" s="39" t="s">
        <v>77</v>
      </c>
      <c r="C101" s="40"/>
      <c r="D101" s="20" t="s">
        <v>10</v>
      </c>
      <c r="E101" s="41">
        <v>101.14646</v>
      </c>
      <c r="F101" s="42" t="e">
        <f>ROUND(#REF!*#REF!*E101,-1)</f>
        <v>#REF!</v>
      </c>
      <c r="G101" s="43" t="e">
        <f>C101*F101</f>
        <v>#REF!</v>
      </c>
    </row>
    <row r="102" spans="1:7" ht="12.75">
      <c r="A102" s="17"/>
      <c r="B102" s="18"/>
      <c r="C102" s="37"/>
      <c r="D102" s="20"/>
      <c r="E102" s="41"/>
      <c r="F102" s="42"/>
      <c r="G102" s="22"/>
    </row>
    <row r="103" spans="1:7" ht="45.75" customHeight="1">
      <c r="A103" s="35">
        <f>COUNT($A$7:A102)+1</f>
        <v>23</v>
      </c>
      <c r="B103" s="36" t="s">
        <v>78</v>
      </c>
      <c r="C103" s="37"/>
      <c r="D103" s="20"/>
      <c r="E103" s="41"/>
      <c r="F103" s="42"/>
      <c r="G103" s="22"/>
    </row>
    <row r="104" spans="1:7" ht="12.75">
      <c r="A104" s="17"/>
      <c r="B104" s="39" t="s">
        <v>79</v>
      </c>
      <c r="C104" s="40"/>
      <c r="D104" s="20" t="s">
        <v>10</v>
      </c>
      <c r="E104" s="41">
        <v>12.85598</v>
      </c>
      <c r="F104" s="42" t="e">
        <f>ROUND(#REF!*#REF!*E104,-1)</f>
        <v>#REF!</v>
      </c>
      <c r="G104" s="43" t="e">
        <f>C104*F104</f>
        <v>#REF!</v>
      </c>
    </row>
    <row r="105" spans="1:7" ht="12.75">
      <c r="A105" s="17"/>
      <c r="B105" s="39" t="s">
        <v>80</v>
      </c>
      <c r="C105" s="40"/>
      <c r="D105" s="20" t="s">
        <v>10</v>
      </c>
      <c r="E105" s="41">
        <v>17.88366</v>
      </c>
      <c r="F105" s="42" t="e">
        <f>ROUND(#REF!*#REF!*E105,-1)</f>
        <v>#REF!</v>
      </c>
      <c r="G105" s="43" t="e">
        <f>C105*F105</f>
        <v>#REF!</v>
      </c>
    </row>
    <row r="106" spans="1:7" ht="12.75">
      <c r="A106" s="17"/>
      <c r="B106" s="39" t="s">
        <v>81</v>
      </c>
      <c r="C106" s="40"/>
      <c r="D106" s="20" t="s">
        <v>10</v>
      </c>
      <c r="E106" s="41">
        <v>39.26866</v>
      </c>
      <c r="F106" s="42" t="e">
        <f>ROUND(#REF!*#REF!*E106,-1)</f>
        <v>#REF!</v>
      </c>
      <c r="G106" s="43" t="e">
        <f>C106*F106</f>
        <v>#REF!</v>
      </c>
    </row>
    <row r="107" spans="1:7" ht="12.75">
      <c r="A107" s="17"/>
      <c r="B107" s="39"/>
      <c r="C107" s="37"/>
      <c r="D107" s="20"/>
      <c r="E107" s="41"/>
      <c r="F107" s="42"/>
      <c r="G107" s="22"/>
    </row>
    <row r="108" spans="1:7" ht="45.75" customHeight="1">
      <c r="A108" s="35">
        <f>COUNT($A$7:A107)+1</f>
        <v>24</v>
      </c>
      <c r="B108" s="36" t="s">
        <v>82</v>
      </c>
      <c r="C108" s="37"/>
      <c r="D108" s="20"/>
      <c r="E108" s="41"/>
      <c r="F108" s="42"/>
      <c r="G108" s="22"/>
    </row>
    <row r="109" spans="1:7" ht="12.75">
      <c r="A109" s="17"/>
      <c r="B109" s="39" t="s">
        <v>83</v>
      </c>
      <c r="C109" s="37"/>
      <c r="D109" s="20" t="s">
        <v>10</v>
      </c>
      <c r="E109" s="41">
        <v>39.67813</v>
      </c>
      <c r="F109" s="42" t="e">
        <f>ROUND(#REF!*#REF!*E109,-1)</f>
        <v>#REF!</v>
      </c>
      <c r="G109" s="43" t="e">
        <f>C109*F109</f>
        <v>#REF!</v>
      </c>
    </row>
    <row r="110" spans="1:7" ht="12.75">
      <c r="A110" s="17"/>
      <c r="B110" s="39" t="s">
        <v>84</v>
      </c>
      <c r="C110" s="37"/>
      <c r="D110" s="20" t="s">
        <v>10</v>
      </c>
      <c r="E110" s="41">
        <v>52.73171</v>
      </c>
      <c r="F110" s="42" t="e">
        <f>ROUND(#REF!*#REF!*E110,-1)</f>
        <v>#REF!</v>
      </c>
      <c r="G110" s="43" t="e">
        <f>C110*F110</f>
        <v>#REF!</v>
      </c>
    </row>
    <row r="111" spans="1:7" ht="12.75">
      <c r="A111" s="17"/>
      <c r="B111" s="39" t="s">
        <v>85</v>
      </c>
      <c r="C111" s="37"/>
      <c r="D111" s="20" t="s">
        <v>10</v>
      </c>
      <c r="E111" s="41">
        <v>64.45122</v>
      </c>
      <c r="F111" s="42" t="e">
        <f>ROUND(#REF!*#REF!*E111,-1)</f>
        <v>#REF!</v>
      </c>
      <c r="G111" s="43" t="e">
        <f>C111*F111</f>
        <v>#REF!</v>
      </c>
    </row>
    <row r="112" spans="1:7" ht="12.75">
      <c r="A112" s="17"/>
      <c r="B112" s="18"/>
      <c r="C112" s="37"/>
      <c r="D112" s="20"/>
      <c r="E112" s="41"/>
      <c r="F112" s="42"/>
      <c r="G112" s="22"/>
    </row>
    <row r="113" spans="1:7" ht="68.25" customHeight="1">
      <c r="A113" s="35">
        <f>COUNT($A$7:A112)+1</f>
        <v>25</v>
      </c>
      <c r="B113" s="36" t="s">
        <v>86</v>
      </c>
      <c r="C113" s="37"/>
      <c r="D113" s="20"/>
      <c r="E113" s="41"/>
      <c r="F113" s="42"/>
      <c r="G113" s="22"/>
    </row>
    <row r="114" spans="1:7" ht="12.75">
      <c r="A114" s="17"/>
      <c r="B114" s="18"/>
      <c r="C114" s="37"/>
      <c r="D114" s="20" t="s">
        <v>9</v>
      </c>
      <c r="E114" s="41">
        <v>4.52439</v>
      </c>
      <c r="F114" s="42" t="e">
        <f>ROUND(#REF!*#REF!*E114,-1)</f>
        <v>#REF!</v>
      </c>
      <c r="G114" s="43" t="e">
        <f>C114*F114</f>
        <v>#REF!</v>
      </c>
    </row>
    <row r="115" spans="1:7" ht="12.75">
      <c r="A115" s="17"/>
      <c r="B115" s="18"/>
      <c r="C115" s="37"/>
      <c r="D115" s="20"/>
      <c r="E115" s="41"/>
      <c r="F115" s="42"/>
      <c r="G115" s="22"/>
    </row>
    <row r="116" spans="1:7" ht="57" customHeight="1">
      <c r="A116" s="35">
        <f>COUNT($A$7:A115)+1</f>
        <v>26</v>
      </c>
      <c r="B116" s="36" t="s">
        <v>87</v>
      </c>
      <c r="C116" s="37"/>
      <c r="D116" s="20"/>
      <c r="E116" s="41"/>
      <c r="F116" s="42"/>
      <c r="G116" s="22"/>
    </row>
    <row r="117" spans="1:7" ht="12.75">
      <c r="A117" s="17"/>
      <c r="B117" s="39" t="s">
        <v>88</v>
      </c>
      <c r="C117" s="37"/>
      <c r="D117" s="20" t="s">
        <v>10</v>
      </c>
      <c r="E117" s="41">
        <v>49.14634</v>
      </c>
      <c r="F117" s="42" t="e">
        <f>ROUND(#REF!*#REF!*E117,-1)</f>
        <v>#REF!</v>
      </c>
      <c r="G117" s="43" t="e">
        <f>C117*F117</f>
        <v>#REF!</v>
      </c>
    </row>
    <row r="118" spans="1:7" ht="12.75">
      <c r="A118" s="17"/>
      <c r="B118" s="39" t="s">
        <v>89</v>
      </c>
      <c r="C118" s="37"/>
      <c r="D118" s="20" t="s">
        <v>10</v>
      </c>
      <c r="E118" s="41">
        <v>65</v>
      </c>
      <c r="F118" s="42" t="e">
        <f>ROUND(#REF!*#REF!*E118,-1)</f>
        <v>#REF!</v>
      </c>
      <c r="G118" s="43" t="e">
        <f>C118*F118</f>
        <v>#REF!</v>
      </c>
    </row>
    <row r="119" spans="1:7" ht="12.75">
      <c r="A119" s="17"/>
      <c r="B119" s="18"/>
      <c r="C119" s="37"/>
      <c r="D119" s="20"/>
      <c r="E119" s="41"/>
      <c r="F119" s="42"/>
      <c r="G119" s="22"/>
    </row>
    <row r="120" spans="1:7" ht="57" customHeight="1">
      <c r="A120" s="35">
        <f>COUNT($A$7:A119)+1</f>
        <v>27</v>
      </c>
      <c r="B120" s="36" t="s">
        <v>90</v>
      </c>
      <c r="C120" s="37"/>
      <c r="D120" s="20"/>
      <c r="E120" s="41"/>
      <c r="F120" s="42"/>
      <c r="G120" s="22"/>
    </row>
    <row r="121" spans="1:7" ht="12.75">
      <c r="A121" s="17"/>
      <c r="B121" s="39" t="s">
        <v>88</v>
      </c>
      <c r="C121" s="37"/>
      <c r="D121" s="20" t="s">
        <v>10</v>
      </c>
      <c r="E121" s="41">
        <v>49.14634</v>
      </c>
      <c r="F121" s="42" t="e">
        <f>ROUND(#REF!*#REF!*E121,-1)</f>
        <v>#REF!</v>
      </c>
      <c r="G121" s="43" t="e">
        <f>C121*F121</f>
        <v>#REF!</v>
      </c>
    </row>
    <row r="122" spans="1:7" ht="12.75">
      <c r="A122" s="17"/>
      <c r="B122" s="39" t="s">
        <v>89</v>
      </c>
      <c r="C122" s="37"/>
      <c r="D122" s="20" t="s">
        <v>10</v>
      </c>
      <c r="E122" s="41">
        <v>65</v>
      </c>
      <c r="F122" s="42" t="e">
        <f>ROUND(#REF!*#REF!*E122,-1)</f>
        <v>#REF!</v>
      </c>
      <c r="G122" s="43" t="e">
        <f>C122*F122</f>
        <v>#REF!</v>
      </c>
    </row>
    <row r="123" spans="1:7" ht="12.75">
      <c r="A123" s="17"/>
      <c r="B123" s="18"/>
      <c r="C123" s="37"/>
      <c r="D123" s="20"/>
      <c r="E123" s="41"/>
      <c r="F123" s="42"/>
      <c r="G123" s="22"/>
    </row>
    <row r="124" spans="1:7" ht="45.75" customHeight="1">
      <c r="A124" s="35">
        <f>COUNT($A$7:A123)+1</f>
        <v>28</v>
      </c>
      <c r="B124" s="36" t="s">
        <v>91</v>
      </c>
      <c r="C124" s="37"/>
      <c r="D124" s="20"/>
      <c r="E124" s="41"/>
      <c r="F124" s="42"/>
      <c r="G124" s="22"/>
    </row>
    <row r="125" spans="1:7" ht="15.75">
      <c r="A125" s="17"/>
      <c r="B125" s="18"/>
      <c r="C125" s="37"/>
      <c r="D125" s="20" t="s">
        <v>7</v>
      </c>
      <c r="E125" s="41">
        <v>7.53658</v>
      </c>
      <c r="F125" s="42" t="e">
        <f>ROUND(#REF!*#REF!*E125,-1)</f>
        <v>#REF!</v>
      </c>
      <c r="G125" s="43" t="e">
        <f>C125*F125</f>
        <v>#REF!</v>
      </c>
    </row>
    <row r="126" spans="1:7" ht="12.75">
      <c r="A126" s="17"/>
      <c r="B126" s="18"/>
      <c r="C126" s="37"/>
      <c r="D126" s="20"/>
      <c r="E126" s="41"/>
      <c r="F126" s="42"/>
      <c r="G126" s="22"/>
    </row>
    <row r="127" spans="1:7" ht="57" customHeight="1">
      <c r="A127" s="35">
        <f>COUNT($A$7:A126)+1</f>
        <v>29</v>
      </c>
      <c r="B127" s="36" t="s">
        <v>92</v>
      </c>
      <c r="C127" s="37"/>
      <c r="D127" s="20"/>
      <c r="E127" s="41"/>
      <c r="F127" s="42"/>
      <c r="G127" s="22"/>
    </row>
    <row r="128" spans="1:7" ht="15.75">
      <c r="A128" s="17"/>
      <c r="B128" s="18"/>
      <c r="C128" s="37"/>
      <c r="D128" s="20" t="s">
        <v>7</v>
      </c>
      <c r="E128" s="41">
        <v>14.03659</v>
      </c>
      <c r="F128" s="42" t="e">
        <f>ROUND(#REF!*#REF!*E128,-1)</f>
        <v>#REF!</v>
      </c>
      <c r="G128" s="43" t="e">
        <f>C128*F128</f>
        <v>#REF!</v>
      </c>
    </row>
    <row r="129" spans="1:7" ht="12.75">
      <c r="A129" s="17"/>
      <c r="B129" s="18"/>
      <c r="C129" s="37"/>
      <c r="D129" s="20"/>
      <c r="E129" s="41"/>
      <c r="F129" s="42"/>
      <c r="G129" s="22"/>
    </row>
    <row r="130" spans="1:7" ht="45.75" customHeight="1">
      <c r="A130" s="35">
        <f>COUNT($A$7:A129)+1</f>
        <v>30</v>
      </c>
      <c r="B130" s="36" t="s">
        <v>93</v>
      </c>
      <c r="C130" s="37"/>
      <c r="D130" s="20"/>
      <c r="E130" s="41"/>
      <c r="F130" s="42"/>
      <c r="G130" s="22"/>
    </row>
    <row r="131" spans="1:7" ht="12.75">
      <c r="A131" s="17"/>
      <c r="B131" s="18"/>
      <c r="C131" s="37"/>
      <c r="D131" s="20" t="s">
        <v>10</v>
      </c>
      <c r="E131" s="41">
        <v>35.81496</v>
      </c>
      <c r="F131" s="42" t="e">
        <f>ROUND(#REF!*#REF!*E131,-1)</f>
        <v>#REF!</v>
      </c>
      <c r="G131" s="43" t="e">
        <f>C131*F131</f>
        <v>#REF!</v>
      </c>
    </row>
    <row r="132" spans="1:7" ht="12.75">
      <c r="A132" s="17"/>
      <c r="B132" s="18"/>
      <c r="C132" s="37"/>
      <c r="D132" s="20"/>
      <c r="E132" s="32"/>
      <c r="F132" s="38"/>
      <c r="G132" s="22"/>
    </row>
    <row r="133" spans="1:7" ht="42" customHeight="1">
      <c r="A133" s="35">
        <f>COUNT($A$7:A132)+1</f>
        <v>31</v>
      </c>
      <c r="B133" s="67" t="s">
        <v>94</v>
      </c>
      <c r="C133" s="37"/>
      <c r="D133" s="20"/>
      <c r="E133" s="32"/>
      <c r="F133" s="38"/>
      <c r="G133" s="22"/>
    </row>
    <row r="134" spans="3:7" ht="12.75">
      <c r="C134" s="54"/>
      <c r="D134" s="5" t="s">
        <v>8</v>
      </c>
      <c r="E134" s="41">
        <v>3.23171</v>
      </c>
      <c r="F134" s="42" t="e">
        <f>ROUND(#REF!*#REF!*E134,-1)</f>
        <v>#REF!</v>
      </c>
      <c r="G134" s="46" t="e">
        <f>C134*F134</f>
        <v>#REF!</v>
      </c>
    </row>
    <row r="135" spans="1:7" ht="12.75">
      <c r="A135" s="17"/>
      <c r="B135" s="18"/>
      <c r="C135" s="37"/>
      <c r="D135" s="20"/>
      <c r="E135" s="41"/>
      <c r="F135" s="38"/>
      <c r="G135" s="22"/>
    </row>
    <row r="136" spans="1:7" ht="45.75" customHeight="1">
      <c r="A136" s="35">
        <f>COUNT($A$7:A135)+1</f>
        <v>32</v>
      </c>
      <c r="B136" s="36" t="s">
        <v>95</v>
      </c>
      <c r="C136" s="37"/>
      <c r="D136" s="20"/>
      <c r="E136" s="32"/>
      <c r="F136" s="38"/>
      <c r="G136" s="22"/>
    </row>
    <row r="137" spans="3:7" ht="12.75">
      <c r="C137" s="54"/>
      <c r="D137" s="68" t="s">
        <v>96</v>
      </c>
      <c r="E137" s="41"/>
      <c r="G137" s="46" t="e">
        <f>ROUND(0.03*(SUM(G8:G134)),-1)</f>
        <v>#REF!</v>
      </c>
    </row>
    <row r="138" spans="1:7" ht="12.75">
      <c r="A138" s="17"/>
      <c r="B138" s="18"/>
      <c r="C138" s="37"/>
      <c r="D138" s="20"/>
      <c r="E138" s="32"/>
      <c r="F138" s="38"/>
      <c r="G138" s="22"/>
    </row>
    <row r="139" spans="1:7" ht="45.75" customHeight="1">
      <c r="A139" s="69">
        <f>COUNT($A$7:A138)+1</f>
        <v>33</v>
      </c>
      <c r="B139" s="48" t="s">
        <v>97</v>
      </c>
      <c r="C139" s="54"/>
      <c r="E139" s="41"/>
      <c r="G139" s="46"/>
    </row>
    <row r="140" spans="3:7" ht="12.75">
      <c r="C140" s="54"/>
      <c r="D140" s="68">
        <v>0.06</v>
      </c>
      <c r="E140" s="41"/>
      <c r="G140" s="46" t="e">
        <f>ROUND(D140*(SUM(G8:G134)),-1)</f>
        <v>#REF!</v>
      </c>
    </row>
    <row r="141" spans="1:7" ht="12.75">
      <c r="A141" s="17"/>
      <c r="B141" s="18"/>
      <c r="C141" s="37"/>
      <c r="D141" s="20"/>
      <c r="E141" s="32"/>
      <c r="F141" s="38"/>
      <c r="G141" s="22"/>
    </row>
    <row r="142" spans="1:7" ht="12.75">
      <c r="A142" s="70"/>
      <c r="B142" s="71" t="s">
        <v>98</v>
      </c>
      <c r="C142" s="72"/>
      <c r="D142" s="73"/>
      <c r="E142" s="71" t="s">
        <v>99</v>
      </c>
      <c r="F142" s="74"/>
      <c r="G142" s="75" t="e">
        <f>SUM(G8:G140)</f>
        <v>#REF!</v>
      </c>
    </row>
    <row r="143" ht="12.75">
      <c r="E143" s="18"/>
    </row>
    <row r="144" ht="12.75">
      <c r="E144" s="20"/>
    </row>
    <row r="145" ht="12.75">
      <c r="E145" s="20"/>
    </row>
    <row r="146" ht="12.75">
      <c r="E146" s="20"/>
    </row>
    <row r="147" ht="12.75">
      <c r="E147" s="20"/>
    </row>
    <row r="148" ht="12.75">
      <c r="E148" s="20"/>
    </row>
    <row r="149" ht="12.75">
      <c r="E149" s="20"/>
    </row>
    <row r="150" ht="12.75">
      <c r="E150" s="20"/>
    </row>
    <row r="151" ht="12.75">
      <c r="E151" s="20"/>
    </row>
    <row r="152" ht="12.75">
      <c r="E152" s="20"/>
    </row>
    <row r="153" ht="12.75">
      <c r="E153" s="20"/>
    </row>
    <row r="154" ht="12.75">
      <c r="E154" s="20"/>
    </row>
    <row r="155" ht="12.75">
      <c r="E155" s="20"/>
    </row>
    <row r="156" ht="12.75">
      <c r="E156" s="20"/>
    </row>
    <row r="157" ht="12.75">
      <c r="E157" s="20"/>
    </row>
    <row r="158" ht="12.75">
      <c r="E158" s="20"/>
    </row>
    <row r="159" ht="12.75">
      <c r="E159" s="20"/>
    </row>
    <row r="160" ht="12.75">
      <c r="E160" s="20"/>
    </row>
    <row r="161" ht="12.75">
      <c r="E161" s="20"/>
    </row>
    <row r="162" ht="12.75">
      <c r="E162" s="20"/>
    </row>
    <row r="163" ht="12.75">
      <c r="E163" s="20"/>
    </row>
    <row r="164" ht="12.75">
      <c r="E164" s="20"/>
    </row>
    <row r="165" ht="12.75">
      <c r="E165" s="20"/>
    </row>
    <row r="166" ht="12.75">
      <c r="E166" s="20"/>
    </row>
    <row r="167" ht="12.75">
      <c r="E167" s="20"/>
    </row>
    <row r="168" ht="12.75">
      <c r="E168" s="20"/>
    </row>
    <row r="169" ht="12.75">
      <c r="E169" s="20"/>
    </row>
    <row r="170" spans="5:7" ht="12.75">
      <c r="E170" s="7"/>
      <c r="G170" s="5"/>
    </row>
    <row r="171" spans="5:7" ht="12.75">
      <c r="E171" s="7"/>
      <c r="G171" s="5"/>
    </row>
  </sheetData>
  <sheetProtection/>
  <mergeCells count="1">
    <mergeCell ref="C5:D5"/>
  </mergeCells>
  <printOptions/>
  <pageMargins left="1.3777777777777778" right="0.5902777777777778" top="1.090277777777778" bottom="0.7875000000000001" header="0.5118055555555556" footer="0.5118055555555556"/>
  <pageSetup horizontalDpi="300" verticalDpi="300" orientation="portrait" paperSize="9" r:id="rId1"/>
  <headerFooter alignWithMargins="0">
    <oddHeader xml:space="preserve">&amp;L&amp;8                    Energetika Ljubljana, d.o.o. 
                    RIS-Projektivni oddelek
                    št. projekta: N 16052/20564&amp;R&amp;8    </oddHeader>
    <oddFooter>&amp;C&amp;"Times New Roman CE,Navadno"&amp;P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Matjaž Makarovič</dc:creator>
  <cp:keywords/>
  <dc:description/>
  <cp:lastModifiedBy>Alenka Čadež kobol</cp:lastModifiedBy>
  <cp:lastPrinted>2018-03-28T05:53:50Z</cp:lastPrinted>
  <dcterms:created xsi:type="dcterms:W3CDTF">2007-03-07T06:54:00Z</dcterms:created>
  <dcterms:modified xsi:type="dcterms:W3CDTF">2018-10-02T08:57:48Z</dcterms:modified>
  <cp:category/>
  <cp:version/>
  <cp:contentType/>
  <cp:contentStatus/>
</cp:coreProperties>
</file>