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45" tabRatio="840" activeTab="1"/>
  </bookViews>
  <sheets>
    <sheet name="OSNOVA" sheetId="1" r:id="rId1"/>
    <sheet name="REKAPITULACIJA" sheetId="2" r:id="rId2"/>
    <sheet name="SPLOŠNE OPOMBE" sheetId="3" r:id="rId3"/>
    <sheet name="VODOVOD IN KANANALIZACIJA" sheetId="4" r:id="rId4"/>
    <sheet name="PLIN" sheetId="5" r:id="rId5"/>
    <sheet name="OGREVANJE IN HLAJENJE" sheetId="6" r:id="rId6"/>
    <sheet name="PREZRAČEVANJE" sheetId="7" r:id="rId7"/>
    <sheet name="AVTOMATIKA" sheetId="8" r:id="rId8"/>
    <sheet name="HPR_SD_stara verzija" sheetId="9" state="hidden" r:id="rId9"/>
  </sheets>
  <externalReferences>
    <externalReference r:id="rId12"/>
    <externalReference r:id="rId13"/>
    <externalReference r:id="rId14"/>
    <externalReference r:id="rId15"/>
  </externalReferences>
  <definedNames>
    <definedName name="datum" localSheetId="7">'OSNOVA'!#REF!</definedName>
    <definedName name="datum" localSheetId="5">'OSNOVA'!#REF!</definedName>
    <definedName name="datum" localSheetId="4">'OSNOVA'!#REF!</definedName>
    <definedName name="datum" localSheetId="6">'OSNOVA'!#REF!</definedName>
    <definedName name="datum" localSheetId="3">'OSNOVA'!#REF!</definedName>
    <definedName name="datum">'OSNOVA'!#REF!</definedName>
    <definedName name="DDV">'OSNOVA'!$B$38</definedName>
    <definedName name="DEL">'OSNOVA'!$B$28</definedName>
    <definedName name="DobMont">'OSNOVA'!$B$36</definedName>
    <definedName name="f">'VODOVOD IN KANANALIZACIJA'!$H$1</definedName>
    <definedName name="FakStro">'OSNOVA'!$B$33</definedName>
    <definedName name="FaktStro">'[1]osnova'!$B$14</definedName>
    <definedName name="fff">'[2]OSNOVA'!$B$38</definedName>
    <definedName name="frfrf">'[2]OSNOVA'!$B$38</definedName>
    <definedName name="GGG">'[4]OSNOVA'!$B$35</definedName>
    <definedName name="investicija" localSheetId="7">#REF!</definedName>
    <definedName name="investicija" localSheetId="5">#REF!</definedName>
    <definedName name="investicija" localSheetId="4">#REF!</definedName>
    <definedName name="investicija" localSheetId="6">#REF!</definedName>
    <definedName name="investicija" localSheetId="1">#REF!</definedName>
    <definedName name="investicija" localSheetId="3">#REF!</definedName>
    <definedName name="investicija">#REF!</definedName>
    <definedName name="OZN">'OSNOVA'!$B$30</definedName>
    <definedName name="_xlnm.Print_Area" localSheetId="7">'AVTOMATIKA'!$A$1:$G$161</definedName>
    <definedName name="_xlnm.Print_Area" localSheetId="5">'OGREVANJE IN HLAJENJE'!$A$1:$G$519</definedName>
    <definedName name="_xlnm.Print_Area" localSheetId="0">'OSNOVA'!$A$1:$B$24</definedName>
    <definedName name="_xlnm.Print_Area" localSheetId="4">'PLIN'!$A$1:$G$138</definedName>
    <definedName name="_xlnm.Print_Area" localSheetId="6">'PREZRAČEVANJE'!$A$1:$G$529</definedName>
    <definedName name="_xlnm.Print_Area" localSheetId="1">'REKAPITULACIJA'!$A$1:$F$43</definedName>
    <definedName name="_xlnm.Print_Area" localSheetId="3">'VODOVOD IN KANANALIZACIJA'!$A$1:$G$445</definedName>
    <definedName name="Reviz" localSheetId="7">'OSNOVA'!#REF!</definedName>
    <definedName name="Reviz" localSheetId="5">'OSNOVA'!#REF!</definedName>
    <definedName name="Reviz" localSheetId="4">'OSNOVA'!#REF!</definedName>
    <definedName name="Reviz" localSheetId="6">'OSNOVA'!#REF!</definedName>
    <definedName name="Reviz" localSheetId="3">'OSNOVA'!#REF!</definedName>
    <definedName name="Reviz">'OSNOVA'!#REF!</definedName>
    <definedName name="stmape" localSheetId="7">'OSNOVA'!#REF!</definedName>
    <definedName name="stmape" localSheetId="5">'OSNOVA'!#REF!</definedName>
    <definedName name="stmape" localSheetId="4">'OSNOVA'!#REF!</definedName>
    <definedName name="stmape" localSheetId="6">'OSNOVA'!#REF!</definedName>
    <definedName name="stmape" localSheetId="3">'OSNOVA'!#REF!</definedName>
    <definedName name="stmape">'OSNOVA'!#REF!</definedName>
    <definedName name="stnac" localSheetId="7">'OSNOVA'!#REF!</definedName>
    <definedName name="stnac" localSheetId="5">'OSNOVA'!#REF!</definedName>
    <definedName name="stnac" localSheetId="4">'OSNOVA'!#REF!</definedName>
    <definedName name="stnac" localSheetId="6">'OSNOVA'!#REF!</definedName>
    <definedName name="stnac" localSheetId="3">'OSNOVA'!#REF!</definedName>
    <definedName name="stnac">'OSNOVA'!#REF!</definedName>
    <definedName name="stpro" localSheetId="7">'OSNOVA'!#REF!</definedName>
    <definedName name="stpro" localSheetId="5">'OSNOVA'!#REF!</definedName>
    <definedName name="stpro" localSheetId="4">'OSNOVA'!#REF!</definedName>
    <definedName name="stpro" localSheetId="6">'OSNOVA'!#REF!</definedName>
    <definedName name="stpro" localSheetId="3">'OSNOVA'!#REF!</definedName>
    <definedName name="stpro">'OSNOVA'!#REF!</definedName>
    <definedName name="TecEURO">'[1]osnova'!$B$12</definedName>
    <definedName name="_xlnm.Print_Titles" localSheetId="7">'AVTOMATIKA'!$7:$8</definedName>
    <definedName name="_xlnm.Print_Titles" localSheetId="8">'HPR_SD_stara verzija'!$5:$6</definedName>
    <definedName name="_xlnm.Print_Titles" localSheetId="5">'OGREVANJE IN HLAJENJE'!$7:$8</definedName>
    <definedName name="_xlnm.Print_Titles" localSheetId="4">'PLIN'!$7:$8</definedName>
    <definedName name="_xlnm.Print_Titles" localSheetId="6">'PREZRAČEVANJE'!$7:$8</definedName>
    <definedName name="_xlnm.Print_Titles" localSheetId="3">'VODOVOD IN KANANALIZACIJA'!$7:$8</definedName>
    <definedName name="tocka" localSheetId="7">'OSNOVA'!#REF!</definedName>
    <definedName name="tocka" localSheetId="5">'OSNOVA'!#REF!</definedName>
    <definedName name="tocka" localSheetId="4">'OSNOVA'!#REF!</definedName>
    <definedName name="tocka" localSheetId="6">'OSNOVA'!#REF!</definedName>
    <definedName name="tocka" localSheetId="1">'OSNOVA'!#REF!</definedName>
    <definedName name="tocka" localSheetId="3">'OSNOVA'!#REF!</definedName>
    <definedName name="tocka">'OSNOVA'!#REF!</definedName>
    <definedName name="toploooooo" localSheetId="7">'OSNOVA'!#REF!</definedName>
    <definedName name="toploooooo" localSheetId="4">'OSNOVA'!#REF!</definedName>
    <definedName name="toploooooo" localSheetId="6">'OSNOVA'!#REF!</definedName>
    <definedName name="toploooooo" localSheetId="3">'OSNOVA'!#REF!</definedName>
    <definedName name="toploooooo">'OSNOVA'!#REF!</definedName>
    <definedName name="žžž">'[3]OSNOVA'!$B$38</definedName>
  </definedNames>
  <calcPr fullCalcOnLoad="1" fullPrecision="0"/>
</workbook>
</file>

<file path=xl/sharedStrings.xml><?xml version="1.0" encoding="utf-8"?>
<sst xmlns="http://schemas.openxmlformats.org/spreadsheetml/2006/main" count="2044" uniqueCount="1027">
  <si>
    <t>Dobava montaža</t>
  </si>
  <si>
    <t>Poz.</t>
  </si>
  <si>
    <t>Opis postavke</t>
  </si>
  <si>
    <t>Količina</t>
  </si>
  <si>
    <t>Vrednost</t>
  </si>
  <si>
    <t>SKUPAJ:</t>
  </si>
  <si>
    <r>
      <t>m</t>
    </r>
    <r>
      <rPr>
        <vertAlign val="superscript"/>
        <sz val="10"/>
        <color indexed="8"/>
        <rFont val="Times New Roman CE"/>
        <family val="1"/>
      </rPr>
      <t>2</t>
    </r>
  </si>
  <si>
    <t>m</t>
  </si>
  <si>
    <t>kg</t>
  </si>
  <si>
    <t>kos</t>
  </si>
  <si>
    <t xml:space="preserve">POPIS MATERIALA IN DEL S PREDRAČUNOM </t>
  </si>
  <si>
    <t>HIŠNI PRIKLJUČKI - STROJNA DELA  (N)</t>
  </si>
  <si>
    <t>Z. ŠT.</t>
  </si>
  <si>
    <t>VRSTA DELA</t>
  </si>
  <si>
    <t>KOS</t>
  </si>
  <si>
    <r>
      <t>CENA/ENOTO</t>
    </r>
    <r>
      <rPr>
        <b/>
        <sz val="12"/>
        <color indexed="8"/>
        <rFont val="Times New Roman CE"/>
        <family val="1"/>
      </rPr>
      <t xml:space="preserve"> SIT/ENOTO</t>
    </r>
  </si>
  <si>
    <t>CENA SIT</t>
  </si>
  <si>
    <r>
      <t xml:space="preserve">Cev iz PE - SDR 11
</t>
    </r>
    <r>
      <rPr>
        <sz val="10"/>
        <rFont val="Times New Roman CE"/>
        <family val="1"/>
      </rPr>
      <t xml:space="preserve">Cev iz PE, po DIN8074 in ISO/DIS 4437, SDR 11 (serija 5) skupaj z dodatkom  za razrez.
</t>
    </r>
  </si>
  <si>
    <t xml:space="preserve">PE 32x3,0    </t>
  </si>
  <si>
    <t xml:space="preserve">PE 63x5,8    </t>
  </si>
  <si>
    <r>
      <t xml:space="preserve">Cevi iz jekla:
</t>
    </r>
    <r>
      <rPr>
        <sz val="10"/>
        <rFont val="Times New Roman CE"/>
        <family val="1"/>
      </rPr>
      <t>Jeklena  brezšivna  srednjetežka črna cev po JUS C.B5.225, material Č.1212, skupaj z loki, varilnim, tesnilnim in pritrdilnim materialom in dodatkom za razrez.</t>
    </r>
  </si>
  <si>
    <t>DN 25 (33,7x3,25)</t>
  </si>
  <si>
    <t>DN 50 (60,3x3,65)</t>
  </si>
  <si>
    <r>
      <t xml:space="preserve">Uvodnice:
</t>
    </r>
    <r>
      <rPr>
        <sz val="10"/>
        <rFont val="Times New Roman CE"/>
        <family val="1"/>
      </rPr>
      <t>Sklop  sestavljen  iz prehodnega kosa PE/jeklo,      jeklene      brezšivne srednjetežke   črne   cevi   po   JUS C.B5.225,  material  Č.1212,  zaščitne</t>
    </r>
  </si>
  <si>
    <t>cevi in krogelne pipe s termičnim varovalom (ali posebej prigrajenim zapornim elementom s termičnim varovalom) in s čepom. Pipa oziroma zaporni element morata biti skladna z VP 301.</t>
  </si>
  <si>
    <t>V ceni  sklopa  je zajeta vgradnja skupaj z  vrtanjem  zidu in vzpostavitvijo  v prvotno stanje.</t>
  </si>
  <si>
    <t>DN 25    (izvedba A)</t>
  </si>
  <si>
    <t>DN 25    (izvedba C)</t>
  </si>
  <si>
    <t>DN 50    (izvedba A)</t>
  </si>
  <si>
    <t>DN 50    (izvedba C)</t>
  </si>
  <si>
    <r>
      <t xml:space="preserve">Uvodnica - D2:
</t>
    </r>
    <r>
      <rPr>
        <sz val="10"/>
        <rFont val="Times New Roman CE"/>
        <family val="1"/>
      </rPr>
      <t>Sklop  sestavljen  iz prehodnega kosa PE/jeklo,      jeklene      brezšivne srednjetežke   črne   cevi   po   JUS C.B5.225,  material  Č.1212, zaščitne cevi, krogelne pipe s čepom in iz  omarice za požarno pipo,  izdelane iz</t>
    </r>
  </si>
  <si>
    <t>nerjaveče pločevine po delavniški risbi proizvajalca, prirejene za pritrditev na zid dimenzije 250x300x200 mm  z napisom: GLAVNA PLINSKA POŽARNA PIPA. V ceni  sklopa  je zajeta vgradnja.</t>
  </si>
  <si>
    <t>DN 25    (izvedba D)</t>
  </si>
  <si>
    <r>
      <t>Lok 45</t>
    </r>
    <r>
      <rPr>
        <b/>
        <vertAlign val="superscript"/>
        <sz val="10"/>
        <rFont val="Times New Roman CE"/>
        <family val="1"/>
      </rPr>
      <t xml:space="preserve">0
</t>
    </r>
    <r>
      <rPr>
        <sz val="10"/>
        <rFont val="Times New Roman CE"/>
        <family val="1"/>
      </rPr>
      <t>Lok iz trdega PE, 45</t>
    </r>
    <r>
      <rPr>
        <vertAlign val="superscript"/>
        <sz val="10"/>
        <rFont val="Times New Roman CE"/>
        <family val="1"/>
      </rPr>
      <t>0</t>
    </r>
    <r>
      <rPr>
        <sz val="10"/>
        <rFont val="Times New Roman CE"/>
        <family val="1"/>
      </rPr>
      <t>.</t>
    </r>
  </si>
  <si>
    <t>PE 32</t>
  </si>
  <si>
    <t>PE 63</t>
  </si>
  <si>
    <r>
      <t>Lok  90</t>
    </r>
    <r>
      <rPr>
        <b/>
        <vertAlign val="superscript"/>
        <sz val="10"/>
        <rFont val="Times New Roman CE"/>
        <family val="1"/>
      </rPr>
      <t xml:space="preserve">0
</t>
    </r>
    <r>
      <rPr>
        <sz val="10"/>
        <rFont val="Times New Roman CE"/>
        <family val="1"/>
      </rPr>
      <t>Lok iz trdega PE, 90</t>
    </r>
    <r>
      <rPr>
        <vertAlign val="superscript"/>
        <sz val="10"/>
        <rFont val="Times New Roman CE"/>
        <family val="1"/>
      </rPr>
      <t>0</t>
    </r>
    <r>
      <rPr>
        <sz val="10"/>
        <rFont val="Times New Roman CE"/>
        <family val="1"/>
      </rPr>
      <t>.</t>
    </r>
  </si>
  <si>
    <t xml:space="preserve"> </t>
  </si>
  <si>
    <r>
      <t xml:space="preserve">T-kos
</t>
    </r>
    <r>
      <rPr>
        <sz val="10"/>
        <rFont val="Times New Roman CE"/>
        <family val="1"/>
      </rPr>
      <t>Odcepni T-kos iz trdega PE.</t>
    </r>
  </si>
  <si>
    <t xml:space="preserve">PE 32/32      </t>
  </si>
  <si>
    <t xml:space="preserve">PE 63/63      </t>
  </si>
  <si>
    <r>
      <t xml:space="preserve">Cevna kapa
</t>
    </r>
    <r>
      <rPr>
        <sz val="10"/>
        <rFont val="Times New Roman CE"/>
        <family val="1"/>
      </rPr>
      <t>Cevna kapa iz trdega PE.</t>
    </r>
  </si>
  <si>
    <t xml:space="preserve">PE 32           </t>
  </si>
  <si>
    <t xml:space="preserve">PE 63           </t>
  </si>
  <si>
    <r>
      <t xml:space="preserve">Reducirni kos
</t>
    </r>
    <r>
      <rPr>
        <sz val="10"/>
        <rFont val="Times New Roman CE"/>
        <family val="1"/>
      </rPr>
      <t>Reducirni kos iz trdega PE.</t>
    </r>
  </si>
  <si>
    <t xml:space="preserve">PE 63/32      </t>
  </si>
  <si>
    <r>
      <t xml:space="preserve">Prehodni kos
</t>
    </r>
    <r>
      <rPr>
        <sz val="10"/>
        <rFont val="Times New Roman CE"/>
        <family val="1"/>
      </rPr>
      <t>Prehodni kos PE/jeklo.</t>
    </r>
  </si>
  <si>
    <t>PE 32/DN 25</t>
  </si>
  <si>
    <t>PE 63/DN 50</t>
  </si>
  <si>
    <r>
      <t xml:space="preserve">Jekleni  izolirni  kos
</t>
    </r>
    <r>
      <rPr>
        <sz val="10"/>
        <rFont val="Times New Roman CE"/>
        <family val="1"/>
      </rPr>
      <t>Jekleni  izolirni  kos  po  DIN 3389, z navojnima priključkoma, material  Č.1212,  skupaj  s tesnilnim materialom.</t>
    </r>
  </si>
  <si>
    <t>DN 25</t>
  </si>
  <si>
    <r>
      <t xml:space="preserve">Obojka
</t>
    </r>
    <r>
      <rPr>
        <sz val="10"/>
        <rFont val="Times New Roman CE"/>
        <family val="1"/>
      </rPr>
      <t>Elektrovarilna obojka  iz  trdega PE, skupaj z varjenjem.</t>
    </r>
  </si>
  <si>
    <r>
      <t xml:space="preserve">Sedlo
</t>
    </r>
    <r>
      <rPr>
        <sz val="10"/>
        <rFont val="Times New Roman CE"/>
        <family val="1"/>
      </rPr>
      <t>Elektrovarilno  sedlo   z  obojko  iz trdega PE, skupaj z varjenjem.</t>
    </r>
  </si>
  <si>
    <t xml:space="preserve">PE 110/63    </t>
  </si>
  <si>
    <t xml:space="preserve">PE 160/63    </t>
  </si>
  <si>
    <t xml:space="preserve">PE 225/63    </t>
  </si>
  <si>
    <r>
      <t xml:space="preserve">Navrtalno   sedlo
</t>
    </r>
    <r>
      <rPr>
        <sz val="10"/>
        <rFont val="Times New Roman CE"/>
        <family val="1"/>
      </rPr>
      <t>Elektrovarilno  navrtalno   sedlo  iz trdega PE, skupaj z varjenjem.</t>
    </r>
  </si>
  <si>
    <t xml:space="preserve">PE 110/32    </t>
  </si>
  <si>
    <t xml:space="preserve">PE 160/32    </t>
  </si>
  <si>
    <t xml:space="preserve">PE 225/32    </t>
  </si>
  <si>
    <r>
      <t xml:space="preserve">Navrtalna ogrlica
</t>
    </r>
    <r>
      <rPr>
        <sz val="10"/>
        <rFont val="Times New Roman CE"/>
        <family val="1"/>
      </rPr>
      <t>Cevna navrtalna ogrlica iz trdega PE za izvedbo odcepa na  PVC plinovodu z vgradbilno garnituro.</t>
    </r>
  </si>
  <si>
    <t xml:space="preserve">PVC 50 / PE 32    </t>
  </si>
  <si>
    <t xml:space="preserve">PVC 100 / PE 32    </t>
  </si>
  <si>
    <t xml:space="preserve">PVC 100 / PE 63    </t>
  </si>
  <si>
    <r>
      <t xml:space="preserve">Ogrlica
</t>
    </r>
    <r>
      <rPr>
        <sz val="10"/>
        <rFont val="Times New Roman CE"/>
        <family val="1"/>
      </rPr>
      <t>Cevna ogrlica iz trdega PE za izvedbo odcepa na  PVC plinovodu z vgradbilno garnituro.</t>
    </r>
  </si>
  <si>
    <r>
      <t xml:space="preserve">Krogelna pipa PE - vgradna
</t>
    </r>
    <r>
      <rPr>
        <sz val="10"/>
        <rFont val="Times New Roman CE"/>
        <family val="1"/>
      </rPr>
      <t>Krogelna pipa iz trdega  PE tlačne stopnje NP 4, z vgradbilno   garnituro  in  prilagoditvijo dolžine   vgradbilne   garniture   na terenu, skupaj z varjenjem.</t>
    </r>
  </si>
  <si>
    <t xml:space="preserve">DN 50          </t>
  </si>
  <si>
    <r>
      <t xml:space="preserve">Omarica - D:
</t>
    </r>
    <r>
      <rPr>
        <sz val="10"/>
        <rFont val="Times New Roman CE"/>
        <family val="1"/>
      </rPr>
      <t>Omarica za požarno pipo,  izdelana iz nerjaveče pločevine po delavniški risbi proizvajalca, prirejena za pritrditev na zid s pocinkano zaščitno cevjo in z napisom: GLAVNA PLINSKA POŽARNA PIPA.</t>
    </r>
  </si>
  <si>
    <t xml:space="preserve">250x300x200 mm  </t>
  </si>
  <si>
    <t xml:space="preserve">350x400x250 mm  </t>
  </si>
  <si>
    <r>
      <t xml:space="preserve">Omarica - E:
</t>
    </r>
    <r>
      <rPr>
        <sz val="10"/>
        <rFont val="Times New Roman CE"/>
        <family val="1"/>
      </rPr>
      <t>Omarica za požarno pipo,  izdelana iz nerjaveče pločevine po delavniški risbi proizvajalca, prirejena za pritrditev na zid  in z napisom: 
GLAVNA PLINSKA POŽARNA PIPA.</t>
    </r>
  </si>
  <si>
    <r>
      <t xml:space="preserve">Krogelna     pipa - jeklo:
</t>
    </r>
    <r>
      <rPr>
        <sz val="10"/>
        <rFont val="Times New Roman CE"/>
        <family val="1"/>
      </rPr>
      <t>Krogelna     pipa     z     navojnima priključkoma,  tlačne  stopnje NP 4, standardne  dolžine,   atestirana  za zemeljski    plin,    z    ročko   za posluževanje,  skupaj z izolirnim kosom in tesnilnim materialom.</t>
    </r>
  </si>
  <si>
    <t xml:space="preserve">DN 25          </t>
  </si>
  <si>
    <r>
      <t xml:space="preserve">Izpihovalna  cev v omarici
</t>
    </r>
    <r>
      <rPr>
        <sz val="10"/>
        <rFont val="Times New Roman CE"/>
        <family val="1"/>
      </rPr>
      <t>Izpihovalna  cev, izdelana iz jeklene cevi 21,3x2,65  zaprto z navojnim čepom DN 15, skupaj z varilnim, tesnilnim in vijačnim materialom.</t>
    </r>
  </si>
  <si>
    <t xml:space="preserve">(izdelano po priloženi skici).
</t>
  </si>
  <si>
    <r>
      <t xml:space="preserve">Cestna  kapa:
</t>
    </r>
    <r>
      <rPr>
        <sz val="10"/>
        <rFont val="Times New Roman CE"/>
        <family val="1"/>
      </rPr>
      <t>Litoželezna   zaščitna  cestna  kapa, material  SL  18,  z  napisom plin na pokrovu, zaščitena z bitumnom.</t>
    </r>
  </si>
  <si>
    <t xml:space="preserve">DN 190        </t>
  </si>
  <si>
    <r>
      <t xml:space="preserve">Prirobnica:
</t>
    </r>
    <r>
      <rPr>
        <sz val="10"/>
        <rFont val="Times New Roman CE"/>
        <family val="1"/>
      </rPr>
      <t>Jeklena prirobnica z  grlom, izdelana po  JUS  M.B6.163,  NP  16,  material Č.0361,  skupaj z varilnim, tesnilnim in vijačnim materialom.</t>
    </r>
  </si>
  <si>
    <t xml:space="preserve">50/60,3        </t>
  </si>
  <si>
    <t xml:space="preserve">80/88,9        </t>
  </si>
  <si>
    <t xml:space="preserve">100/114,3     </t>
  </si>
  <si>
    <r>
      <t xml:space="preserve">Slepa prirobnica:
</t>
    </r>
    <r>
      <rPr>
        <sz val="10"/>
        <rFont val="Times New Roman CE"/>
        <family val="1"/>
      </rPr>
      <t>Jeklena slepa prirobnica, izdelana po JUS M.B6.191, NP 16, material Č.0361, oblika  B,   skupaj  s  tesnilnim  in vijačnim materialom.</t>
    </r>
  </si>
  <si>
    <t xml:space="preserve">B 50             </t>
  </si>
  <si>
    <t xml:space="preserve">B 80             </t>
  </si>
  <si>
    <t xml:space="preserve">B 100           </t>
  </si>
  <si>
    <r>
      <t xml:space="preserve">Podpore:
</t>
    </r>
    <r>
      <rPr>
        <sz val="10"/>
        <rFont val="Times New Roman CE"/>
        <family val="1"/>
      </rPr>
      <t>Cevne podpore,  izdelane iz jeklenih profilov in  cevnih  objemk, skupaj z montažo   v  zid   ali  varjenjem  na nosilno konstrukcijo in  opleskane po predhodnem  čiščenju  in  pleskanju s temeljno barvo.</t>
    </r>
  </si>
  <si>
    <r>
      <t xml:space="preserve">Preboj:
</t>
    </r>
    <r>
      <rPr>
        <sz val="10"/>
        <rFont val="Times New Roman CE"/>
        <family val="1"/>
      </rPr>
      <t>Zaščitna cev pri  preboju  skozi zid, zaščitena pred korozijo in zatesnjena s   trajno   elastičnim   materialom, izdelana po priloženi skici.</t>
    </r>
  </si>
  <si>
    <t>DN 40</t>
  </si>
  <si>
    <t>DN 65</t>
  </si>
  <si>
    <r>
      <t xml:space="preserve">Zaščitna cev:
</t>
    </r>
    <r>
      <rPr>
        <sz val="10"/>
        <rFont val="Times New Roman CE"/>
        <family val="1"/>
      </rPr>
      <t>Zaščitna cev  pri  omarici  za glavno plinsko požarno  pipo, zaščitena pred korozijo  in   zatesnjena   s  trajno elastičnim  materialom,  izdelana  po priloženi skici.</t>
    </r>
  </si>
  <si>
    <r>
      <t xml:space="preserve">Zaščita vidnih cevi:
</t>
    </r>
    <r>
      <rPr>
        <sz val="10"/>
        <rFont val="Times New Roman CE"/>
        <family val="1"/>
      </rPr>
      <t>Zaščita  vidnih cevi s  pleskanjem po predhodnem  čiščenju  in  pleskanju s temeljno barvo.</t>
    </r>
  </si>
  <si>
    <r>
      <t xml:space="preserve">Izolacija podometnih cevi:
</t>
    </r>
    <r>
      <rPr>
        <sz val="10"/>
        <rFont val="Times New Roman CE"/>
        <family val="1"/>
      </rPr>
      <t>Izolacija     podometnih    cevi    z izolacijskim in  zaščitnim  trakom po predhodnem   čiščenju  do  kovinskega sijaja in premazu s prajmerjem.</t>
    </r>
  </si>
  <si>
    <r>
      <t xml:space="preserve">Pozicijska tablica:
</t>
    </r>
    <r>
      <rPr>
        <sz val="10"/>
        <rFont val="Times New Roman CE"/>
        <family val="1"/>
      </rPr>
      <t>Pozicijska tablica za  oznako armatur hišnega  priključka,  skupaj  s  pritrdilnim materialom in izmero.</t>
    </r>
  </si>
  <si>
    <r>
      <t xml:space="preserve">Tlačni  preizkus
</t>
    </r>
    <r>
      <rPr>
        <sz val="10"/>
        <rFont val="Times New Roman CE"/>
        <family val="1"/>
      </rPr>
      <t>Tlačni  preizkus  hišnih  priključkov izvedenih  po  navodilih iz projekta, izdaja atesta.</t>
    </r>
  </si>
  <si>
    <r>
      <t xml:space="preserve">Pomožna  gradbena  dela:
</t>
    </r>
    <r>
      <rPr>
        <sz val="10"/>
        <rFont val="Times New Roman CE"/>
        <family val="1"/>
      </rPr>
      <t>Pomožna  gradbena  dela, zarisovanje, vrtanje zidov,  beljenje zidov, vzpostavitev v prvotno stanje.</t>
    </r>
  </si>
  <si>
    <t>ocena</t>
  </si>
  <si>
    <r>
      <t xml:space="preserve">Nepredvidena  dela:
</t>
    </r>
    <r>
      <rPr>
        <sz val="10"/>
        <rFont val="Times New Roman CE"/>
        <family val="1"/>
      </rPr>
      <t>Nepredvidena dela, stroški nadzora, splošni, manipulativni, transportni in zavarovalni stroški.</t>
    </r>
  </si>
  <si>
    <t>SKUPAJ</t>
  </si>
  <si>
    <t xml:space="preserve">                       SIT</t>
  </si>
  <si>
    <t>Cene (DA=1 ali NE=0)</t>
  </si>
  <si>
    <t>OBVEZEN VPIS OSNOVNIH PODATKOV!!!</t>
  </si>
  <si>
    <t>kpl</t>
  </si>
  <si>
    <t>Cena na enoto in znesek so v EUR brez DDV!</t>
  </si>
  <si>
    <t>Faktor rasti del</t>
  </si>
  <si>
    <t>Investitor:</t>
  </si>
  <si>
    <t>Vrsta projektne dokumentacije:</t>
  </si>
  <si>
    <t>Številčna oznaka načrta in vrsta načrta:</t>
  </si>
  <si>
    <t>Številka načrta:</t>
  </si>
  <si>
    <t>Kraj in datum izdelave načrta:</t>
  </si>
  <si>
    <t>Osnovni podatki o projektni dokumentaciji:</t>
  </si>
  <si>
    <t>DDV:</t>
  </si>
  <si>
    <t>SKUPAJ Z DDV:</t>
  </si>
  <si>
    <t>DDV</t>
  </si>
  <si>
    <t>OPOMBA</t>
  </si>
  <si>
    <t>I.</t>
  </si>
  <si>
    <t>Objekt:</t>
  </si>
  <si>
    <t>S1.</t>
  </si>
  <si>
    <t>S2.</t>
  </si>
  <si>
    <t>Vrsta del</t>
  </si>
  <si>
    <t>UVOD V PREDRAČUN</t>
  </si>
  <si>
    <t>Opombe:</t>
  </si>
  <si>
    <t>Oznaka vrste načrta</t>
  </si>
  <si>
    <t>PODATKI O MAPAH IN POSTAVKAH</t>
  </si>
  <si>
    <t>POPIS DEL - ELEKTRO</t>
  </si>
  <si>
    <t>POPIS DEL - GRADBENI</t>
  </si>
  <si>
    <t>Strojne inštalacije</t>
  </si>
  <si>
    <t>Cene na enoto, vrednosti in zneseki so v EUR brez DDV!</t>
  </si>
  <si>
    <t>4.</t>
  </si>
  <si>
    <t>3.</t>
  </si>
  <si>
    <t>5.</t>
  </si>
  <si>
    <t>Vse naprave in elemente se mora dobaviti z ustreznimi certifikati, atesti, garancijami, navodili za obratovanje, vzdrževanje, posluževanje in servisiranje ter funkcionalno shemo izvedenega stanja. Pri vseh napravah je potrebno upoštevati stroške vseh preizkusov, izpiranja in polnjenja cevnih sistemov, zagona, meritve in nastavitve obratovalnih količin vključno s pridobitvijo ustreznih certifikatov s strani pooblaščenih institucij pri izvedbi je potrebno upoštevati stroške vseh pripravljalnih in zaključnih del (vključno z usklajevanjem z ostalimi izvajalci na objektu) ter vse transportne, zavarovalne in ostale stroške. pri vseh elementih je potrebno upoštevati ves montažni in tesnilni material.</t>
  </si>
  <si>
    <t>S3.</t>
  </si>
  <si>
    <t>PREZRAČEVANJE</t>
  </si>
  <si>
    <t>%</t>
  </si>
  <si>
    <t>II.</t>
  </si>
  <si>
    <t>Okrogli prezračevalni kanali</t>
  </si>
  <si>
    <t>Okrogli zračni kanali za distribucijo zrakapo prostorih iz spiralno robljenih cevi, izdelani iz jeklene 
pocinkane pločevine, komplet z oblikovnimi kosi, spojnim in tesnilnim 
materialom, debelina pločevine po EN 1506 (DIN 24152), premera:</t>
  </si>
  <si>
    <t>m2</t>
  </si>
  <si>
    <t>Montažni material</t>
  </si>
  <si>
    <t>Pripravljalna dela, zarisovanje</t>
  </si>
  <si>
    <t>SPLOŠNE OPOMBE K POPISU DEL</t>
  </si>
  <si>
    <t>Investitor bo zagotovil delovne površine v okviru ustreznega delovnega pasu. Na odsekih, kjer bo zaradi objektivnih vzrokov (v območju bližine objektov, konfiguracije terena, nepridobljenih soglasij ipd.) delovni pas ožji od običajnega se gradnja prilagodi dejanskim razmeram na terenu.</t>
  </si>
  <si>
    <t>Izvajalec mora v enotnih cenah upoštevati naslednje stroške, v kolikor le-ti niso upoštevani v posebnih postavkah:</t>
  </si>
  <si>
    <t>- vse stroške za pridobitev začasnih površin za gradnjo  izven delovnega pasu (soglasja, odškodnine, itd.);</t>
  </si>
  <si>
    <t>- vse stroške v zvezi z začasnim odvozom, deponiranjem in vračanjem izkopanega materiala na mestih, kjer ga ne bo možno deponirati na gradbišču;</t>
  </si>
  <si>
    <t>- vse stroške za postavitev gradbišča, gradbiščnih objektov, ureditev začasnih deponij, tekoče vzdrževanje in odstranitev gradbišča;</t>
  </si>
  <si>
    <t>- vse stroške za sanacijo in kultiviranje površin delovnega pasu in gradbiščnih površin po odstranitvi objektov;</t>
  </si>
  <si>
    <t>5 - Načrt strojnih inštalacij in strojne opreme</t>
  </si>
  <si>
    <t>VODOVOD IN KANALIZACIJA</t>
  </si>
  <si>
    <t>OGREVANJE IN HLAJENJE</t>
  </si>
  <si>
    <t>REKAPITULACIJA</t>
  </si>
  <si>
    <t>Naziv posameznih sklopov popisa</t>
  </si>
  <si>
    <t>Vrednosti in zneski so v EUR brez DDV!</t>
  </si>
  <si>
    <t>III.</t>
  </si>
  <si>
    <t>Mertive in nastavitev</t>
  </si>
  <si>
    <t>LOKALNI ODVODI</t>
  </si>
  <si>
    <t>DN25</t>
  </si>
  <si>
    <t>DN65</t>
  </si>
  <si>
    <t xml:space="preserve">Polietilenska odtočna cev, vključno s spojnim, pritrdilni, nosilnim in tesnilnim materialom, koleni, odcepi in redukcijami. </t>
  </si>
  <si>
    <t>ø32</t>
  </si>
  <si>
    <t>ø50</t>
  </si>
  <si>
    <t>Ustreza: Mersteel ali enakovredno</t>
  </si>
  <si>
    <t>Ustreza: GALLUS ali enakovredno</t>
  </si>
  <si>
    <t>Požarna zaščita prehodov negorljivih/gorljivih cevi skozi steno in strop z intumescenčnim požarno zaščitnim kitom PK EXPAN in intumescenčno požarno zaščitno maso PM ELAST-o-INT, ki je prekrita s pločevino. Uporablja se pri masivnih gradbenih elementih in lahkih montažnih stenah.</t>
  </si>
  <si>
    <t>Ustreza: npr. PIROFIX ali enakovredno</t>
  </si>
  <si>
    <t>Tlačni preizkus</t>
  </si>
  <si>
    <t>Praznilna pipa</t>
  </si>
  <si>
    <t>Odzračevalni lonček</t>
  </si>
  <si>
    <t>Ustreza: Giacomini DADO ali enakovredno</t>
  </si>
  <si>
    <t>Termometer</t>
  </si>
  <si>
    <t>Manometer</t>
  </si>
  <si>
    <t>Toplotni preizkus</t>
  </si>
  <si>
    <t>Ustreza: Caleffi ali enakovredno</t>
  </si>
  <si>
    <t xml:space="preserve">Montažni in pritrdilni material sestaljen iz tipskih jeklenih vroče cinkanih konstrukcijskih elementov, s tipskimi spojnimi elementi z vijačnimi zvezami materiala 8.8. Kombinacije tipskih elementov se izbre skladno z navodili oz. priporočili proizvajalca o nosilnosti. Ves vgrajen montažni material mora imeti CE oznako. </t>
  </si>
  <si>
    <t>Ustreza: HILTI ali enakovredno</t>
  </si>
  <si>
    <t>Jeklene cevi</t>
  </si>
  <si>
    <t>IV.</t>
  </si>
  <si>
    <t>Ustreza: Armaflex ali enakovredno</t>
  </si>
  <si>
    <t>Toplotna izolacija</t>
  </si>
  <si>
    <t>DN15</t>
  </si>
  <si>
    <t>DN20</t>
  </si>
  <si>
    <t>DN32</t>
  </si>
  <si>
    <t>DN40</t>
  </si>
  <si>
    <t>DN50</t>
  </si>
  <si>
    <t>Ustreza: IMI Hydronics, tip: STAD ali enakovredno</t>
  </si>
  <si>
    <t>Stekleni aksialni  termometer , merilno območje od 0 do 60°C, potopna cev iz nerjavnega jekla premer okrova 100mm. Montaža na navarilno tulko DN15.</t>
  </si>
  <si>
    <t>Manometer vzmetni cevni premer okrova 100mm priključek 1/2" radialno navzdol, merilna natančnost 1,6% od končne vrednosti skale - merilno območje 0-6 bar. Montaža na navarilno tulko DN15.</t>
  </si>
  <si>
    <t xml:space="preserve">Navarilna spojka </t>
  </si>
  <si>
    <t>Navarilna spojka, z notranjimi navojnimi priključki, podaljšana za montažo , ki služi kot uvodnica za montažo polnilne pipe, termometra, manometra, temperaturnega tipala, tlačnega tipala, ipd.</t>
  </si>
  <si>
    <t>Odzračevalni lonček, navojni priključek, skupaj z zapornim krogličnim ventilom, oboje tlačne stopnje PN10.</t>
  </si>
  <si>
    <t>Ustreza: Giaomini R88I + R254D</t>
  </si>
  <si>
    <t>Izvedba tlačnega preizkusa za cevovode z delovnim tlakom 6 bar. Po uspešnem preizkusu dostaviti zapisnik. Med preizkusom morajo biti porabniki odklopljeni od cevovoda.</t>
  </si>
  <si>
    <t>Po preizkusih potrebna izdaja zapisnikov z podpisom nadzornega organa.</t>
  </si>
  <si>
    <t>Praznilna pipa z nastavkom za gumijasto cev, navojni priključek, zaporno ročico in navojnim zapornim čepom, tlačne stopnje PN10, dimenzije DN15.</t>
  </si>
  <si>
    <t>Ustreza: Giacomini R608D ali enakovredno</t>
  </si>
  <si>
    <t xml:space="preserve">Jeklena črna šivna cev po EN 10305-2, komplet s fazonskimi kosi, plamensko varjena, vključno z razrezom in varilnim materialom. </t>
  </si>
  <si>
    <t>Antikorozijska zaščita</t>
  </si>
  <si>
    <t>jeklenih cevovodov in nosilne konstrukcije s temeljno zaščitno barvo za kovino. Dvakratno pelskanje!</t>
  </si>
  <si>
    <t>DN12 oz. ø16x2,0 - predizolirana S 9 mm</t>
  </si>
  <si>
    <t>DN15 oz. ø20x2,25  - predizolirana S 9 mm</t>
  </si>
  <si>
    <t>DN20 oz. ø25x2,5  - predizolirana S 13 mm</t>
  </si>
  <si>
    <t>ø110</t>
  </si>
  <si>
    <t>DEMONTAŽNA DELA</t>
  </si>
  <si>
    <t>PLIN</t>
  </si>
  <si>
    <t>S4.</t>
  </si>
  <si>
    <t>S5.</t>
  </si>
  <si>
    <t>SANITARNA KERAMIKA</t>
  </si>
  <si>
    <t>PZI</t>
  </si>
  <si>
    <t>RAZVODI</t>
  </si>
  <si>
    <t xml:space="preserve">Montažni in pritrdilni material sestaljen iz tipskih jeklenih vročecinkanih elementov, s tipskimi spojnimi elementi z vijačnimi zvezami materiala 8.8. Kombinacije tipskih elementov se izbre skladno z navodili oz. priporočili proizvajalca o nosilnosti. Ves vgrajen montažni material mora imeti CE oznako. </t>
  </si>
  <si>
    <t>DN10</t>
  </si>
  <si>
    <t>Ustreza: Kovina, tip: KV602 ali enakovredno</t>
  </si>
  <si>
    <t>Pipa primerna za stik s pitno vodo, skladno s standardom DIN EN 1988-300. Ohišje iz litine, notranji navojni priključki, tlačna stopnja PN10, skupaj s tesnilnim materialom.</t>
  </si>
  <si>
    <t>Odzračevalni lonec</t>
  </si>
  <si>
    <t>Odzračevalni lonec prostornine 2 L , izdelan iz okroglih cevi DN65, dveh varilnih podnic, skupaj z zapornim krogličnim ventilom DN10, oboje tlačne stopnje PN10.</t>
  </si>
  <si>
    <t>Radiatorji</t>
  </si>
  <si>
    <t>Ustreza: Vogel &amp; Noot ali enakovredno</t>
  </si>
  <si>
    <t>Ustreza: Danfoss ali enakovredno</t>
  </si>
  <si>
    <t>Toplotni preizkus sistema z balansiranjem ogrevalnih zank in spremljanjem delovanja. Ocena 48 h.</t>
  </si>
  <si>
    <t>Ustreza: Danfoss, tip: MTCV-B ali enakovredno</t>
  </si>
  <si>
    <t>Požarna zetesnitev cevnih prebojev EI60</t>
  </si>
  <si>
    <t>Plinska jeklena cev iz materiala L 235GA</t>
  </si>
  <si>
    <t>Standard:SIST EN 10208-1</t>
  </si>
  <si>
    <t>Jeklena črna brezšivna cev iz celega, komplet z varilnim in nosilnim materialom (ustrezne pocinkane konzole z gumiranimi objemkami). Pleskana zaščitno in z vrhnjo, rumeno barvo.</t>
  </si>
  <si>
    <t>Jeklena zaščitna cev za cevne preboje</t>
  </si>
  <si>
    <t>Jeklena črna  cev iz celega, komplet z nosilnim materialom in požarno tesnilnim materialom.  Pleskana zaščitno in z vrhnjo, rumeno barvo.</t>
  </si>
  <si>
    <t>Tlačni in tesnostni preizkus</t>
  </si>
  <si>
    <t>Označitev strojnih inštalacij objekta v obliki napisnih tablic  z imenom linije, smernimi puščicami v ustrezni barvi skladno z DIN 2403 (glej poglavje označitev inštalacij), skupaj z generalno shemo sistema, tiskana v barvni tehniki, v plastificiranem prozornem ovoju, nameščena na vidno mesto na višino 1.5 m. Vse glavne naprave se opremi z vizitkami izdelovalca in kontakti za servisno službo.</t>
  </si>
  <si>
    <t>Označitev in shema</t>
  </si>
  <si>
    <t>Oglati prezračevalni kanali</t>
  </si>
  <si>
    <t>Prezračevalni kanali iz pocinkane pločevine debeline 0,7 - 1.0 mm.  Komplet s spojnim in nosilnim materialom, koleni, zavoji, redukcijam, razširitvami, loputami. Izdelani zrako tesno.</t>
  </si>
  <si>
    <t>Ø100</t>
  </si>
  <si>
    <t>Ø125</t>
  </si>
  <si>
    <t>Ø160</t>
  </si>
  <si>
    <t>Ø200</t>
  </si>
  <si>
    <t>Toplotna izolacija prezračevalnih kanalov</t>
  </si>
  <si>
    <t>Toplotna in protikondenzna izolacija prezračevalnih kanalov se izvede s penasto toplotno izolacijo na bazi sintetičnega kavčuka.
Toplotna prevodnost λ ≤ 0,034 W/mK,
Parozapornostni koeficient μ ≥ 10.000,
Požarna klasifikacija B-s3, d0 po DIN EN 13501.</t>
  </si>
  <si>
    <t>Ustreza: KAIFLEX ST - PL 19 / E ali enakovredno</t>
  </si>
  <si>
    <t>RŽ</t>
  </si>
  <si>
    <t>Ročna regulacijska žaluzija za balansiranje količin zraka, pravokotnega preseka za vgradnjo v kanalsko mrežo.</t>
  </si>
  <si>
    <t>Vrtinčni difuzor</t>
  </si>
  <si>
    <t>Fleksibilne cevi</t>
  </si>
  <si>
    <t>Ustreza: Systemair ALUDEC 112 ali enakovredno</t>
  </si>
  <si>
    <t>Požarna zaščita prehodov kanalov skozi steno ali strop z intumescenčnim požarno zaščitnim kitom PK EXPAN in intumescenčnim požarno zaščitnim premazom za energetske prehode PP–P. Uporablja se pri masivnih gradbenih elementih in lahkih montažnih stenah.</t>
  </si>
  <si>
    <t>V.</t>
  </si>
  <si>
    <t>RADIATORJI</t>
  </si>
  <si>
    <t>HIDRAVLIKA KLIMATI</t>
  </si>
  <si>
    <t>Ustreza: ZILMET ali enakovredno</t>
  </si>
  <si>
    <t>Obtočna črpalka</t>
  </si>
  <si>
    <t>Balansirni ventil</t>
  </si>
  <si>
    <t>Krogelna pipa</t>
  </si>
  <si>
    <t>Gumi kompenzator</t>
  </si>
  <si>
    <t>Naprava KN1</t>
  </si>
  <si>
    <t>Naprava KN2</t>
  </si>
  <si>
    <t>Naprava KN3</t>
  </si>
  <si>
    <t>Naprava KN4</t>
  </si>
  <si>
    <t>Poševnosedežni ventil za hidravlično uravnoteženje z navojnim priključkom PN 20 namenjen za delovno temperaturo od –20°C do 120°C. Ventil ima proporcionalno karakteristiko dušenja, merilne priključke za merjenje pretoka, tlaka in temperature, ročno nastavitveno kolo z numerično skalo, funkcijo zapornega elementa, priključek za polnjenje/praznjenje. Postavka vključuje nastavitev pretoka s pomočjo merilnega instrumenta in izdelavo zapisnika o doseženih pretokih</t>
  </si>
  <si>
    <t>Ustreza: POLIX ali enakovredno</t>
  </si>
  <si>
    <t>Nepovratna loputa</t>
  </si>
  <si>
    <t>Lovilnik nesnage</t>
  </si>
  <si>
    <t>Obtočna črpalka s frekvenčno vodeno regulacijo motorja, primerna za ogrevalni oz. hladilni sistem v temperatunrem raponu od +2 do +110 °C. Primerna za delovanje z mediji vode ali mešanici voda-glikol.
Črpalka dobavljena skupaj s komunikacijskim modulom za navezvo na CNS sistem (modbus, ethernet;). Daljinski vklop/izklop ter javljanje morebitne napake. 
Energijski razred A, vgrajena motorska zaščita, razred zaščite &gt;= IP44, razred izolacije &gt;= F.
Priključki črpalke izvedeni po ključu:
do DN25 navojni priključki
nad DN32 prirobnični priključki
Črpalka ustreza naslednjim specifikacijam:</t>
  </si>
  <si>
    <t>Motorni regulacijski ventil z elektro motornim pogonom 220V, regulacija 4-20 mA, skupaj z vsem pritrdilnim in tesnilnim materialom.
Priključki ventila izvedeni po ključu:
do DN25 navojni priključki
nad DN32 prirobnični priključki
Ventil ustreza naslednjim specifikacijam:</t>
  </si>
  <si>
    <t xml:space="preserve">Gumijasti kompenzator vibracij s probničnimi priključki. Delovna temperatura  -30°C do 150°C, tlačne stopnje PN10. </t>
  </si>
  <si>
    <t>Ustreza: Knauf Insulation ali enakovredno</t>
  </si>
  <si>
    <t>22K-600-400</t>
  </si>
  <si>
    <t>22K-600-1400</t>
  </si>
  <si>
    <t>22K-600-520</t>
  </si>
  <si>
    <t>22K-600-600</t>
  </si>
  <si>
    <t>22K-600-1000</t>
  </si>
  <si>
    <t>22K-600-1200</t>
  </si>
  <si>
    <t>Dimenzij: 120x100 [cm]</t>
  </si>
  <si>
    <t>Invalidsko ogledalo</t>
  </si>
  <si>
    <t>Ogledalo prilagojeno za funkcionalno ovirane osebe, z možnostjo prilagajanja kota, dimenzij: 65x65 [cm], spodnji rob 114 cm ,vključno z montažo in pritrdilnim materialom.</t>
  </si>
  <si>
    <t>Ustreza: Ceramica Dolomite, tip Atlantis, art J2064, dim. 650x650 mm ali enakovredno</t>
  </si>
  <si>
    <t>Ustreza: Ceramica Dolomite, tip Atlantis, art: J2060 ali enakovredno</t>
  </si>
  <si>
    <t>Koš za smeti, inavalidi</t>
  </si>
  <si>
    <t xml:space="preserve">Kovinski koš s površino odporna na praske, prašno barvan v barvi po izbiri projektanta, notranji koš iz plastike, volumen 3l. Ročno odpiranje. Montaža 50 cm nad tlemi (od tal do spodnjega roba koša).
Dobava in montaža elementa skupaj z drobnim montažnim materialom. 
</t>
  </si>
  <si>
    <t xml:space="preserve">Ustreza:  koš za smeti Normbau, tip Cavere, 700.500.470, dim. 170x225x250 mm ali enakovredno
</t>
  </si>
  <si>
    <t>Metlica za wc, Invalidi</t>
  </si>
  <si>
    <t xml:space="preserve">Alu metlica za wc, površina odporna na praske, eloksirana v barvi po izboru projektanta. Stožčasta posoda za preprosto vstavljanje ščetke z dodatno poglobitvijo za razkužilo. Posoda snemljiva za čiščenje. Dobava in montaža elementa skupaj z drobnim montažnim materialom. </t>
  </si>
  <si>
    <t xml:space="preserve">Ustreza: 
- metlica za WC Normbau, tip Cavere, 700.525.400, višina 450 mm ali enokovredno
</t>
  </si>
  <si>
    <t>Dispanzer za tekoče milo, invalidi</t>
  </si>
  <si>
    <t>Kljukica, invalidi</t>
  </si>
  <si>
    <t xml:space="preserve">Ustreza: 
- kljukica Normbau, tip Cavere, 700.500.110, dim. 60x18 mm ali enokovredno
</t>
  </si>
  <si>
    <t>Trokadero</t>
  </si>
  <si>
    <t>Fasadna rešetka</t>
  </si>
  <si>
    <t>Okrogla aluminijasta fasadna rešetka z navzdol orientiranimi lamelami, komplet z montažnim materialom.</t>
  </si>
  <si>
    <t>Ustreza: Peštan ali enakovredno</t>
  </si>
  <si>
    <r>
      <rPr>
        <sz val="9"/>
        <rFont val="Calibri"/>
        <family val="2"/>
      </rPr>
      <t>Ø</t>
    </r>
    <r>
      <rPr>
        <i/>
        <sz val="9"/>
        <rFont val="Arial"/>
        <family val="2"/>
      </rPr>
      <t>110</t>
    </r>
  </si>
  <si>
    <t>Vertikalni odduh</t>
  </si>
  <si>
    <t>Ustreza: Kovina ali enakovredno</t>
  </si>
  <si>
    <t>Kroglična pipa</t>
  </si>
  <si>
    <t>Ustreza: Geberit, tip: Mapress inox ali enakovredno</t>
  </si>
  <si>
    <t>Vratna rešetka</t>
  </si>
  <si>
    <t>Vratna prezračevalna rešetka izdelana iz aluminjastih profilov. Rešetka je prirejena za vgradnjo  in je dobavljena skupaj s pritrdilnim in tesnilnim materialom.
Barva: alu videz, prozoren lak</t>
  </si>
  <si>
    <t>Ustreza: proizvod Tecno-ventil, tip: TTA 425x125 ali enakovredno</t>
  </si>
  <si>
    <t>Ustreza: proizvod Tecno-ventil, tip:  USAV AV ALU ali enakovredno</t>
  </si>
  <si>
    <t>OBDELAVA SANITARNE VODE</t>
  </si>
  <si>
    <t>Ustreza: Gorenje AdaptAir, tip: WHT 941 A2XBG, barva: nerjavno jeklo  EAN koda: 3838942011313 • Šifra: 474621, + oglenega filtra: 197465 ali enakovredno</t>
  </si>
  <si>
    <t>Obtočna (recirkulacijska) kuhinjska napaka, pretoka 464 m3/h,  z vgrajenim ogljenim filtrom, stikalom 0-1-2-3. LED svetilko 0-1, dimenzije: 90 [cm], hrupa 44-62 dB, energijski razred B.</t>
  </si>
  <si>
    <t>Shema in označitev</t>
  </si>
  <si>
    <t>za odvod ali dovod zraka izdelana iz vlečenih profilov. Sestavljajo jo:
~nosilni okvir,
~lamele.
Rešetka je prirejena za vgradnjo  in je dobavljena skupaj s pritrdilnim in tesnilnim materialom.
Vse rešetke v jedilnici barvane v RAL 9005.</t>
  </si>
  <si>
    <t>S6.</t>
  </si>
  <si>
    <t>Občina Ajdovščina</t>
  </si>
  <si>
    <t>Cesta 5. maja 6a, 5270 Ajdovščina</t>
  </si>
  <si>
    <t>GLASBENA ŠOLA AJDOVŠČINA</t>
  </si>
  <si>
    <t>13771_5</t>
  </si>
  <si>
    <t>Nova Gorica, oktober 2016</t>
  </si>
  <si>
    <t>KONVEKTORJI</t>
  </si>
  <si>
    <t>TOPLOTNA ČRPALKA</t>
  </si>
  <si>
    <t>PLINSKI KOTEL</t>
  </si>
  <si>
    <t>TOPLOTNA POSTAJA</t>
  </si>
  <si>
    <t>VI.</t>
  </si>
  <si>
    <t>VII.</t>
  </si>
  <si>
    <t>22K-600-800</t>
  </si>
  <si>
    <t>22K-600-1600</t>
  </si>
  <si>
    <t>22K-600-1800</t>
  </si>
  <si>
    <t>22K-600-2200</t>
  </si>
  <si>
    <t>TČ1</t>
  </si>
  <si>
    <t xml:space="preserve">Popisna postavka vključuje dobavo, transport, priklop, zagon, nastavitev parametrov, poučitev uporabika z delovanjem. </t>
  </si>
  <si>
    <t>Predizolirana cev</t>
  </si>
  <si>
    <t>PK1</t>
  </si>
  <si>
    <t>Ustreza: Buderus, tip: GB 162-100 
ali enakovredno</t>
  </si>
  <si>
    <t>Hidravlična ločnica</t>
  </si>
  <si>
    <t>Nevtralizator kondenzata</t>
  </si>
  <si>
    <t>Za direktni priklop pod kotlom, vsebuje modulirano crpalko UPER 25-80, varnostni ventil 3 bar, manometer, plinski ventil, 2x nadometni ventil, protipovratni ventil, polnilno praznilna pipa, izolacija</t>
  </si>
  <si>
    <t>Ustreza: Buderus, tip: ČPS ali enakovredno</t>
  </si>
  <si>
    <t>Ustreza: Buderus, tip: NK DN40 ali enakovredno</t>
  </si>
  <si>
    <t>Ustreza: Buderus, tip: EM10 ali enakovredno</t>
  </si>
  <si>
    <t>Dimnik</t>
  </si>
  <si>
    <t>Ustreza: Buderus, tip: MH80 ali enakovredno</t>
  </si>
  <si>
    <t>Avtomatika za daljinski nadzor</t>
  </si>
  <si>
    <t>Avtomatika za daljinski nadzor naprave, napajanje 230V, vklop 0/1, ter zvezna regulacija moči 0-10V. Nameščena na steno poleg kotla.</t>
  </si>
  <si>
    <r>
      <t xml:space="preserve">Dimniški sistem za odvod dimnih plinov iz kondezacijskega plinskega kotla, dimenzij </t>
    </r>
    <r>
      <rPr>
        <sz val="9"/>
        <rFont val="Calibri"/>
        <family val="2"/>
      </rPr>
      <t>Ø</t>
    </r>
    <r>
      <rPr>
        <sz val="9"/>
        <rFont val="Arial"/>
        <family val="2"/>
      </rPr>
      <t>110/Ø160, material notranje cevi PP, material zunanje zaščitne cevi inox. Dimnik izdelan tako, da plinsko trošilo vleče zrak za izgorevanje iz zunanjosti. Dimnik dobavljen skupaj z vsemi oblikovnimi kosi, koleni, zaključnimi elementi, podporami. Podpore iz nerjevečega jekla.
Tehnični podatki:
_višinska razlika 12m
_koleno 90°(kos 2),
_preboj poševne strehe (kos 1);
_zaključna kapa (kos 1),
_masivna spodnja konzola (kos 1)
_vertikalna objemka (kos 10),</t>
    </r>
  </si>
  <si>
    <t>Hidravlična ločnica za ločitev tokokroga plinskega kotla, za pretok 12 m3/h, skupaj z montažno konzolo, temometrom, uvodnico DN15 (kos 2), izpustno pipo DN15, izolacijo, montažo.</t>
  </si>
  <si>
    <t>DN40, montaža pod kotel, vkljčno s polnilom.</t>
  </si>
  <si>
    <t>KN1 DVORANA</t>
  </si>
  <si>
    <t>KN2 ZBORNICA</t>
  </si>
  <si>
    <t>KN3 UČILNICA 1</t>
  </si>
  <si>
    <t>KN4 UČILNICA 2</t>
  </si>
  <si>
    <t>KN5 BALET</t>
  </si>
  <si>
    <t>KN6 VAJE ORKESTER</t>
  </si>
  <si>
    <t>KN7 TOLKALA</t>
  </si>
  <si>
    <t>VIII.</t>
  </si>
  <si>
    <t>Rešetka</t>
  </si>
  <si>
    <t>Ustreza: Lindab IMP Klima ali enakovredno</t>
  </si>
  <si>
    <t>Napa čajna kuhinja</t>
  </si>
  <si>
    <t>Ustreza: npr. PROMAT ali enakovredno</t>
  </si>
  <si>
    <t>Požarna zetesnitev  kanalskih prebojev EI90</t>
  </si>
  <si>
    <t>Naprava KN6</t>
  </si>
  <si>
    <t>Naprava KN5</t>
  </si>
  <si>
    <t>Naprava KN7</t>
  </si>
  <si>
    <t>LO1 (server)</t>
  </si>
  <si>
    <t>LO2 (sanitarije)</t>
  </si>
  <si>
    <t>Ventilatorski konvektor TIP1</t>
  </si>
  <si>
    <t>Ventilatorski konvektor TIP2</t>
  </si>
  <si>
    <t>Ventilatorski konvektor TIP3</t>
  </si>
  <si>
    <t>Sobni termostat konvektorji</t>
  </si>
  <si>
    <t>Ustreza: THERMOKON tip LCF Touch Modbus ali enakovredno</t>
  </si>
  <si>
    <t>Črpalni sklop kotla</t>
  </si>
  <si>
    <t>Varnostni ventil TČ1</t>
  </si>
  <si>
    <t>Ustreza: Caleffi, tip: 527 ali enakovredno</t>
  </si>
  <si>
    <t>Raztezna posoda TČ1</t>
  </si>
  <si>
    <t>AVT</t>
  </si>
  <si>
    <t>Magnetni ločevalnik nesnage</t>
  </si>
  <si>
    <t>Ustreza: SIMON ali enakovredno</t>
  </si>
  <si>
    <t>Kalorimeter</t>
  </si>
  <si>
    <t>Loputa</t>
  </si>
  <si>
    <t>Ustreza: POLIX, tip: Zaporna loputa z ročico - CI/DI PN16 ali enakovredno</t>
  </si>
  <si>
    <t>Motorni ventil</t>
  </si>
  <si>
    <t>Nepovratna loputa F</t>
  </si>
  <si>
    <t>Kompenzator vibracij F</t>
  </si>
  <si>
    <t xml:space="preserve">Gumijasti kompenzator vibracij s probničnimi priključki, z ročico za odpiranje. Delovna temperatura  -30°C do 150°C, tlačne stopnje PN10. </t>
  </si>
  <si>
    <t>Lovilnik nesnage F</t>
  </si>
  <si>
    <t>Odzračevalno korito</t>
  </si>
  <si>
    <t>Ustreza: CALEFFI ali enakovredno</t>
  </si>
  <si>
    <t>Prenosnik toplote PT1</t>
  </si>
  <si>
    <t>Varnostni ventil PK1</t>
  </si>
  <si>
    <t>Raztezna posoda PK1</t>
  </si>
  <si>
    <t>Varnostni ventil SISTEM</t>
  </si>
  <si>
    <t>Tipalo temperautrno potopno</t>
  </si>
  <si>
    <t>Tipalo tlačno</t>
  </si>
  <si>
    <t>CONSKA REGULACIJA</t>
  </si>
  <si>
    <t>NOTRANJI PLINOVOD</t>
  </si>
  <si>
    <t>ZUNANJI PLINOVOD</t>
  </si>
  <si>
    <t>Kotlovska avtomatika</t>
  </si>
  <si>
    <t>Ustreza: Buderus, tip: RC300 ali enakovredno</t>
  </si>
  <si>
    <t>Plinski kondenzacijski, kotel stenske izvedbe, ki ustreza naslednjim projektnim pogojem:
• Temperaturni režim 55/45 °C,
• Projektna temperature okolice -7 °C,
• Grelna moč 100 kW
• Modulacija moči 15-100 %
• Plin metan (20-25 mbar nadtlaka)
• Plinsko trošilo tip C52x / C53x</t>
  </si>
  <si>
    <t>Predizolirana cev za toplovodno ogrevanje in hlajenje, iz polimernih materialov, difuzijsko tesnih cevi PEXa SDR11 dimenzije DN65, za temperature od 5 do 90 °C, tlačne stopnje PN6.
Cev se dobavi skupaj s prehodnimi spojkami, koleni, odcepi. Cev se polaga v prepripvaljeni gradbeni jašek, na peščeno posteljico, skladno z navodili proizvajalca. Vzporedno s toplovodom se vodi opozorilni trak "POZOR TOPLOVOD".</t>
  </si>
  <si>
    <t>Ustreza: Uponor tip: Ecoflex Thermo Single Ø90 ali enakovredno</t>
  </si>
  <si>
    <t>Upravljalnik omogoca krmiljenje ogrevalne naprave z najvec štirimi ogrevalnimi krogi, dvema krogoma za ogrevanje sanitarne vode, solarno ogrevanje sanitarne vode in solarno podporo za ogrevanje. Ima casovne programe: ogrevanje: za vsak ogrevalni krog dva casovna programa s šestimi preklopnimi casi na dan, sanitarna voda: za vsak krog sanitarne vode en casovni program za ogrevanje in casovni program za cirkulacijsko crpalko s po šestimi preklopnimi casi na dan. Omogoca prikazovanje parametrov ogrevalne naprave in možnost spreminjanja nastavitev. Obseg funkcij in s tem struktura menija je odvisna od strukture sistema. Montaža upravljalnika je mogoca na kotel ali na steno.
Dimenzije: Š x V x G: 150mm x 90mm x 25mm
Nazivna napetost: 10...24V DC
Nazivni tok (brez osvetlitve): 9mA
Podatkovni vmesnik (BUS): EMS plus</t>
  </si>
  <si>
    <t>Ustreza: Buderus ali enakovredno</t>
  </si>
  <si>
    <t>Raztezna posoda s fiksno zračno blazino, jeklena, varjena, za ogrevanje in hladilne vodne sisteme, dodatki proti zmrzovanju do 50%, komplet z servisnim ventilom. Po montaži se nastavi usterezen tlak zračne blazine.</t>
  </si>
  <si>
    <t>Volumen: 100 L</t>
  </si>
  <si>
    <t>Ustreza: Cordivari ACQUA REFRIGERATA ZINCATO ZB VT, 1000, art: 3001162310007
 ali enakovredno</t>
  </si>
  <si>
    <t>Avtomatski izločevalnik mikro mehurčkov ali nečistoč, za ogrevanje in hladilne vodne sisteme, dodatki proti zmrzovanju do 50%, vgradnja na vodoravno cev;
• priključek s prirobnicami PN 16
• leakfree varnostni paket, varen, suh izpust izločenih plinov
• izločene nečistoče ne vplivajo na zmanjšanje pretoka
• helistill izločevalnik, tangencialna dinamika izločevanja
• ventil za izločanje nečistoč, optimirano, tangencialno izpiranje</t>
  </si>
  <si>
    <t>Razdelilec ogrevanja in hlajenja</t>
  </si>
  <si>
    <r>
      <rPr>
        <i/>
        <u val="single"/>
        <sz val="9"/>
        <rFont val="Arial"/>
        <family val="2"/>
      </rPr>
      <t>MV24 - SEZONSKA ZAPORA KOTEL</t>
    </r>
    <r>
      <rPr>
        <i/>
        <sz val="9"/>
        <rFont val="Arial"/>
        <family val="2"/>
      </rPr>
      <t xml:space="preserve">
2P loputa, DN65, regulacija: 0-1, U= 24V
Ustreza: Danfoss ali enakovredno </t>
    </r>
  </si>
  <si>
    <t>SPLETNI STREŽNIK IN APLIKACIJA</t>
  </si>
  <si>
    <t>Meritve in nastavitev avtomatike, delovanja senzorikein aktuaktorjev skladno z zahtevami sistema, izdelava zapisnika.</t>
  </si>
  <si>
    <t>Izdelava funcionalne shemesistema, z vsemi podatki o periferni opremi, motorni pogoni, tipala, ipd. Fizična označitev vseh pogonov in tipal z oznakami iz sheme. Izdela se fascikel z omenjeno shemo ter navodili za uporabo in vzdrževanje v slovenskem jeziku. En izvod sheme in navodil se ustavi krmilno omaro naprave, en izvod se preda uporabiku.</t>
  </si>
  <si>
    <t xml:space="preserve">Polietilenska cev za distribucijo plina izdelana iz (PEHD) polietilena visoke gostote po MRS klasifikaciji tip PE100. Kakovost materiala mora odgovarjat ustreznim mednarodnim standardom, oziroma mora biti izdelana po SIST EN12007 in sicer za tlake do 4 bar.                                                                                              </t>
  </si>
  <si>
    <t>PE32 / 32x3,0 mm (sdr11)</t>
  </si>
  <si>
    <t>Elektrovarilna spojka</t>
  </si>
  <si>
    <t>PE32</t>
  </si>
  <si>
    <t>PE32 (sdr11)</t>
  </si>
  <si>
    <t>Koleno 90°</t>
  </si>
  <si>
    <t>Priključni sklop  DN 25</t>
  </si>
  <si>
    <t>Priključni sklop  sestavljen  iz:
- prehodnega kosa PE 32/jeklo DN 25,
jeklene brezšivne srednjetežke črne cevi po EN 10208-1   in ENV 10220,  material  St 38.5, DN 25, 
- zaporna pipa DN 25 navojne izvedbe,  za maksimalni delovni tlak 5 bar, standardne dolžine, atestirana  za zemeljski plin, z ročko za posluževanje, skupaj z izolirnim kosom in tesnilnim materialom, zaprta s čepom, 
- omarica,  izdelane iz nerjaveče pločevine, prirejene za pritrditev na zid z dimenzijo 300x300x250 mm, pocinkano zaščitno cevjo in z napisom: GLAVNA PLINSKA ZAPORNA PIPA.</t>
  </si>
  <si>
    <t>Opozorilni trak</t>
  </si>
  <si>
    <t>Opozorilni trak za podzemno vgradnjo iznad položene plinovodne cevi. Biti mora rumene barve in opremljen z črnim napisom: "POZOR PLINOVOD". Trak mora biti barvno obstojen in odporen proti staranju.</t>
  </si>
  <si>
    <t>Pozicijska tablica</t>
  </si>
  <si>
    <t>Pozicijska tablica za označevanje podzemne armature, vključno z vsem nerjavečim veznim in pritrdilnim materialom.</t>
  </si>
  <si>
    <t>Stebriček tablice</t>
  </si>
  <si>
    <t>Jekleni stebriček iz pocinkane cevi dimenzije DN50 na vrhu začepljen s plastičnim čepom za montažo pozicijskih oziroma opozorilnih tablic.</t>
  </si>
  <si>
    <t>Preizkus na tesnost in trdnost v prisotnosti odgovornega nadzornika.</t>
  </si>
  <si>
    <t>Navezava na obstoječe omrežje in zaplinjenje</t>
  </si>
  <si>
    <t>Zakoličba</t>
  </si>
  <si>
    <t>Zakoličbo trase obstoječega plinovoda in priključnega plinovoda ter nadzor pooblaščenega upravljavca plinovodnega omrežja pri delih.</t>
  </si>
  <si>
    <r>
      <t>Lok 90</t>
    </r>
    <r>
      <rPr>
        <b/>
        <sz val="9"/>
        <rFont val="Symbol"/>
        <family val="1"/>
      </rPr>
      <t>°</t>
    </r>
    <r>
      <rPr>
        <b/>
        <sz val="9"/>
        <rFont val="Arial"/>
        <family val="2"/>
      </rPr>
      <t xml:space="preserve"> R=1,5 iz materiala St 37.0 </t>
    </r>
  </si>
  <si>
    <t>Standard:DIN 2605-1</t>
  </si>
  <si>
    <t>Plinski filter</t>
  </si>
  <si>
    <t>Plinski filter za ZP, navojni, opremljen s podatkovno tablico in CE certifikatom. Pvmax=0,5 bar, Tmax=80°C, Tmin=-15°C, izločanje trdnih in tekočih delcev velikosti do 50 mikro meter v obsegu 99,9%.</t>
  </si>
  <si>
    <t>Ustreza: DUNGS GF 510/1 ali enakovredno</t>
  </si>
  <si>
    <t>Ustreza: Dungs MVD 210/5 R 1" ali enakovredno</t>
  </si>
  <si>
    <t xml:space="preserve">Regulator tlaka </t>
  </si>
  <si>
    <t>Ustreza: Dungs FRS 510 1" ali enakovredno</t>
  </si>
  <si>
    <t>Ustreza: Itron ali enakovredno</t>
  </si>
  <si>
    <t>Dobava in montaža omarice iz nerjavečega materiala</t>
  </si>
  <si>
    <t>RF plinska omara 1000x1000x250 [mm], zaklepanje na ključ upravitelja omrežja, na sprenji strani z režami za predzračevanje, izdelana po končani instalaciji plinske proge.</t>
  </si>
  <si>
    <t>Ustreza: Giacomini ali enakovredno</t>
  </si>
  <si>
    <t>Ustreza: Giacomini R88I + R254D</t>
  </si>
  <si>
    <t>R3</t>
  </si>
  <si>
    <t>R6</t>
  </si>
  <si>
    <t>R7</t>
  </si>
  <si>
    <t>R8</t>
  </si>
  <si>
    <t>R12</t>
  </si>
  <si>
    <t>Oprema omaric radiatorji</t>
  </si>
  <si>
    <t>500x640x110</t>
  </si>
  <si>
    <t>600x640x110</t>
  </si>
  <si>
    <t>750x640x110</t>
  </si>
  <si>
    <t>1050x640x110</t>
  </si>
  <si>
    <t>Ustreza: Aermec tip: NRK0330°H°E°J°P1 ali enakovredno</t>
  </si>
  <si>
    <t>Ventilatorski konvektor TIP4</t>
  </si>
  <si>
    <t>ČRPALIŠČE</t>
  </si>
  <si>
    <t>ZUNANJI VODOVOD</t>
  </si>
  <si>
    <t>REKAPITULACIJA - UPAVIČENI STROŠKI</t>
  </si>
  <si>
    <t>REKAPITULACIJA - NEUPAVIČENI STROŠKI</t>
  </si>
  <si>
    <t>AVTOMATIKA ENERGETSKEGA SISTEMA</t>
  </si>
  <si>
    <t>Opomba:</t>
  </si>
  <si>
    <t>Priklop</t>
  </si>
  <si>
    <t>Kloriranje instalacije</t>
  </si>
  <si>
    <t>Ustreza: Sauter, tip: EGT 346 ali enakovredno</t>
  </si>
  <si>
    <t>Ustreza: Sauter, tip: DSB143F001 ali enakovredno</t>
  </si>
  <si>
    <t>Potopno tipala tip Pt1000, skupaj s potopno tulko DN15 PN10</t>
  </si>
  <si>
    <t>Tlačno tipalo z analognim izhodom, merilno ombmočje 0-20 bar, priključek DN15 PN10</t>
  </si>
  <si>
    <t>Prirobnični reducirni kos FFR DN100/50 L200 PN10</t>
  </si>
  <si>
    <t>Prirobnica, navojna, DN50 PN10</t>
  </si>
  <si>
    <t>Praznilna pipa 1/2" PN10</t>
  </si>
  <si>
    <t>Popis je pripravljen skladno z navodili za izvajanje operacij energetske prenove javnih stavb na podlagi OP EKP 2014-2020, dokument "PRIROČNIK UPRAVIČENIH STROŠKOV PRI UKREPU ENERGETSKE PRENOVE STAVB JAVNEGA SEKTORJA", datum: September 2016, Različica: 1.02</t>
  </si>
  <si>
    <t>Ultrazvočni merilnik toplotne in hladilne energije, prirobnične izvedbe, tlačne stopnje PN10, skupaj računsko enoto z zunanjim napajanjem 230V, M-Bus kartico za daljinsko odčitovanje na CNS, parom potopnih temperaturnih tipal in tesnislnim materialom.</t>
  </si>
  <si>
    <t>Ustreza: Enerkon, tip CF-ECHO II ali enakovredno</t>
  </si>
  <si>
    <t>Lovilno korito za 12 odzračevalnih vej toplovodnega ogrevanja, z odlivom ø50 iz inox pločevine AISI 304 debeline 0.5-1.0 mm, komplet s pritrdilnim materialom in sifonom.</t>
  </si>
  <si>
    <r>
      <t xml:space="preserve">Prenosnik toplote za hidravlično ločitev tokokorga toplotne črpalke in sistema ogrevanja / hlajenja. Plošči prenosnik toplote lotane izvedbe, z varilnimi polholenderji, montažno konzolo, izoliran na licu mesta z parozaporno izolacijo armaflex 25 mm.
</t>
    </r>
    <r>
      <rPr>
        <u val="single"/>
        <sz val="9"/>
        <rFont val="Arial"/>
        <family val="2"/>
      </rPr>
      <t>Projektni pogoji:</t>
    </r>
    <r>
      <rPr>
        <sz val="9"/>
        <rFont val="Arial"/>
        <family val="2"/>
      </rPr>
      <t xml:space="preserve">
Hla-primar: 65 kW, 7/12 °C, 25% glikol-voda
Hla-sekundar: 65 kW, 9/14 °C, mehka voda</t>
    </r>
  </si>
  <si>
    <t>Ustreza: TROX, tip: FBA-1-H-KF-SV/200 ali enakovredno</t>
  </si>
  <si>
    <t>Talni difuzor</t>
  </si>
  <si>
    <t xml:space="preserve">Vrtinčasti difuzor za dovod ogretega oz. ohlajenega zraka, največje dopustne vgradne višini 28 cm, z uvodnica za priključno fleksibilno cev d200, dušilno loputo, kompletno z montažnim in pritrdilnim materialom. Komora difuzorja unikatno izdelana v delavnici zaradi nizkega spuščenega stropu. Dimenzije se pred vgradnjo preverijo na objektu.
</t>
  </si>
  <si>
    <t>Talni difuzor za dovod ogretega oz. ohlajenega zraka v dvorano, pretok 100 m3/h, hrup 28 dB(A), tlačni padec 18 Pa, vgrajen v tlak, skupaj z izrezom tlak, barvan v barvo po želji arhitekta, kompletno z montažnim in pritrdilnim materialom.</t>
  </si>
  <si>
    <t>FD-Q-Z-H/400/0/0/0/RAL 9010</t>
  </si>
  <si>
    <t>Ustreza: TROX ali enakovredno</t>
  </si>
  <si>
    <t>JR-8/2-F 325X225</t>
  </si>
  <si>
    <t>Ø315</t>
  </si>
  <si>
    <t>Zaščitna fasadna rešetka</t>
  </si>
  <si>
    <t>za odvod ali dovod zraka izdelana iz vlečenih profilov. Sestavljajo jo:
~nosilni okvir,
~lamele.
Rešetka je prirejena za vgradnjo  in je dobavljena skupaj s pritrdilnim in tesnilnim materialom.</t>
  </si>
  <si>
    <t>Rešetka je prirejena za vgradnjo  in je dobavljena skupaj s pritrdilnim in tesnilnim materialom.</t>
  </si>
  <si>
    <t>400x200</t>
  </si>
  <si>
    <t>Ø150</t>
  </si>
  <si>
    <t>Prezračevalni ventil</t>
  </si>
  <si>
    <t>Prezračevalni ventil za dovod /odvod zraka. Sestavni deli ventila:
~ ohišje ventila
~ nastavljiva kapa
~ vgradni okvir</t>
  </si>
  <si>
    <t>Ustreza:Hidria Imp Klima ali enakovredno</t>
  </si>
  <si>
    <t xml:space="preserve"> Ø150</t>
  </si>
  <si>
    <t>FD-Q-Z-H/300/0/0/0/RAL 9010</t>
  </si>
  <si>
    <t>JR-8/2-F 425X125</t>
  </si>
  <si>
    <t>Požarna loputa</t>
  </si>
  <si>
    <t>JR-8/2-F 625X325</t>
  </si>
  <si>
    <t>700x300</t>
  </si>
  <si>
    <t>Kamena volna na prehodu</t>
  </si>
  <si>
    <t>Toplotna izolacija iz negorljive, kamene volne, napolnjena na prehodu kanalov iz strehe, skozi jašek.</t>
  </si>
  <si>
    <t>700x400</t>
  </si>
  <si>
    <t>Požarna ščitenje kanalov z izolacijskimi ploščami iz kamene volne, negorljive, trajno dimenzijsko odporne, odporne na mikroorganizme, vodoobstojne, toplotne izolativnosti od 0.035 do 0.04 W/mK @ T=10 °C, paroprepustna, zdravstveno in ekokolško neoporečne, sestavljene iz osovnih obložnih plošč debeline 60 mm ter podložnimi traovi debeline 40 mm, ter vseh pripadajočim montažnim materialom, za doseganje požarne odpostnosti do 120 min. Sistem certificiran po SIST EN 1366-1. Pri izvedbi se nujno upošteva navodila za izvedbo, ki jih podaja proizvajalec.</t>
  </si>
  <si>
    <t>Ustreza: KNAUF INSULATION 
tip: Fire Board Duct FS
dobavitelj: Bossplast d.o.o. 
ali enakovredno</t>
  </si>
  <si>
    <t>Ustreza: S&amp;P, tip: EBB-250 T DESIGN ali enakovredno</t>
  </si>
  <si>
    <t>V=100 m3/h @ dp= 200 Pa
izvedba: stenski
krmiljenje: 1-2-3 + timer
U= 1x230 V, f= 50 Hz, 
P_el= 72 W, I_max= 0,31 A</t>
  </si>
  <si>
    <t xml:space="preserve">T-kos reducirni iz materiala St 37.0 </t>
  </si>
  <si>
    <t>Standard: DIN 2615-1</t>
  </si>
  <si>
    <t>DN25/15/25</t>
  </si>
  <si>
    <t>Krogelna pipa za ZP, navojna, DN25, PN1</t>
  </si>
  <si>
    <t>z nereduciranim presekom, navojna izvedba, jeklena litina, plavajoča krogla. Mehanizem za odpiranje ročica.</t>
  </si>
  <si>
    <t>Krogelna pipa za ZP s termičnim varovalom, navojna, DN25, PN1</t>
  </si>
  <si>
    <t xml:space="preserve">s samodejno zaporno varnostno napravo, jeklene izvedbe, odporne proti visokim temperaturam. Temperaturno območje do 80°C. Termična aktivacija pri 100°C. Preiskušena in registrirana s strani DVGW. Mehanizem za odpiranje ročica. </t>
  </si>
  <si>
    <t xml:space="preserve">Manometer </t>
  </si>
  <si>
    <t>priključek radialno spodaj G1/2 B medenina, ohišje Ø 80, klase 1.6 po EN 837-1.</t>
  </si>
  <si>
    <t>merilno območje 0-400 mbar</t>
  </si>
  <si>
    <t>merilno območje 0-60 mbar</t>
  </si>
  <si>
    <t>Ustreza: DUNGS RF80-217 202</t>
  </si>
  <si>
    <t>Impulzni manometrski ventil, Rp 1/2"</t>
  </si>
  <si>
    <t>impulzni manometerski ventil z ročnim aktiviranjem po DIN 3537-1, ohišje medenina, Rp 1/2".</t>
  </si>
  <si>
    <t>Ustreza: DUNGS DKH ali enakovredno</t>
  </si>
  <si>
    <t>Elektro magnetni ventil za ZP, DN25, navojni</t>
  </si>
  <si>
    <t>elektro magnetni ventil za zaporo dovoda plina, DN25, za največi delovni tlak 200 mbar, aluminjasto ohiške, brez napetosti v zaprtem stanju.</t>
  </si>
  <si>
    <t>Mehovni plinomer za ZP, navojne izvedbe DN32, PN1, G10</t>
  </si>
  <si>
    <t>merilno območje G10 od Qmin 0.1 m3/h do Qmax 16 m3/h, delovni tlak p = 25 mbar, ohišje iz aluminijeve litine, dvojni priklop navojne izvedbe, temperaturno območje -20°C do +60°C.</t>
  </si>
  <si>
    <t>Standard:EN 10242</t>
  </si>
  <si>
    <t>Območje delovanja Pv=250 mbar, Pi=25 mbar, Qmax=12 m3/h. Temperaturno območje -20°C do +60°C.</t>
  </si>
  <si>
    <t>R9</t>
  </si>
  <si>
    <t>R10</t>
  </si>
  <si>
    <t>navojni priključki, medeninasto ohišje, tlačne stopnje  PN10,  certificiran za varovanje delovne opreme, ki ustreza naslednjim specifikacijam:
presek zaslonke: DN20, 
tlak odpiranja: 3.5 bar,</t>
  </si>
  <si>
    <t>navojni priključki, medeninasto ohišje, tlačne stopnje  PN10,  certificiran za varovanje delovne opreme, ki ustreza naslednjim specifikacijam:
presek zaslonke: DN20, 
tlak odpiranja: 3.0 bar,</t>
  </si>
  <si>
    <t>navojni priključki, medeninasto ohišje, tlačne stopnje  PN10,  certificiran za varovanje delovne opreme, ki ustreza naslednjim specifikacijam:
presek zaslonke: DN20 
tlak odpiranja: 3.5 bar,</t>
  </si>
  <si>
    <t>Volumen: 25 L</t>
  </si>
  <si>
    <t>Ustreza sestav naprav: IMI Hydronics, tip: TV4.1 + DLV20 + TU200 + PAB5 ali enakovredno</t>
  </si>
  <si>
    <t>Sistem za avtomatsko vzdrževanja tlaka, dopolnjevanje in odplinjevanje, dobavljena s krmilno enoto z modbus povezavoza navezavo na CNS, vključno z zagonom pooblaščenega serviserja z fino nastavitvijo. Naprava ustreza  naslednjim projektni pogoji:
- ogrevanje (55/45 °C, 100 % voda)
- hlajenje (9/14 °C, 100 % voda)
- hidrostatična višina stavbe: 12 m,
- volumen vode v sistemu: 4,5 m3,
- varnostni ventil sistem: DN20, 3.0 bar,
- varnostni ventil generator toplote: DN20, 3.5 bar</t>
  </si>
  <si>
    <t>Ustreza: Pneumatex – IMI Hydronic, tip
Zeparo ZIO 65 F
ali enakovredno</t>
  </si>
  <si>
    <t>Ustreza: Cordivari BOLLY 300 ali enakovredno</t>
  </si>
  <si>
    <t>Dovodni razdelilec oz. povratni zbiralnik, izdelan iz okroglih črnih cevi DN150, razmak med posamezno vejo 50 cm, prirobnični izhodi za ogrevalne veje PN10. Priključki:
1x DN15,
1x DN25,
2x DN50,
2x DN65,</t>
  </si>
  <si>
    <r>
      <rPr>
        <i/>
        <u val="single"/>
        <sz val="9"/>
        <rFont val="Arial"/>
        <family val="2"/>
      </rPr>
      <t>ME1 - TOPLOTNA ČRPALKA</t>
    </r>
    <r>
      <rPr>
        <i/>
        <sz val="9"/>
        <rFont val="Arial"/>
        <family val="2"/>
      </rPr>
      <t xml:space="preserve">
dimenzija kalorimetra: DN40
MR temperatura: 5 - 65 °C
MR pretok: 1 - 13 m3/h</t>
    </r>
  </si>
  <si>
    <r>
      <rPr>
        <i/>
        <u val="single"/>
        <sz val="9"/>
        <rFont val="Arial"/>
        <family val="2"/>
      </rPr>
      <t>ME2 - PLINSKI KOTEL</t>
    </r>
    <r>
      <rPr>
        <i/>
        <sz val="9"/>
        <rFont val="Arial"/>
        <family val="2"/>
      </rPr>
      <t xml:space="preserve">
dimenzija kalorimetra: DN40
MR temperatura: 5 - 80 °C
MR pretok: 1 - 13 m3/h</t>
    </r>
  </si>
  <si>
    <r>
      <rPr>
        <i/>
        <u val="single"/>
        <sz val="9"/>
        <rFont val="Arial"/>
        <family val="2"/>
      </rPr>
      <t>ME4 - KONVEKTORJI</t>
    </r>
    <r>
      <rPr>
        <i/>
        <sz val="9"/>
        <rFont val="Arial"/>
        <family val="2"/>
      </rPr>
      <t xml:space="preserve">
dimenzija kalorimetra: DN32
MR temperatura: 5 - 80 °C
MR pretok: 3 - 23 m3/h</t>
    </r>
  </si>
  <si>
    <r>
      <rPr>
        <i/>
        <u val="single"/>
        <sz val="9"/>
        <rFont val="Arial"/>
        <family val="2"/>
      </rPr>
      <t>ME3- KLIMATI</t>
    </r>
    <r>
      <rPr>
        <i/>
        <sz val="9"/>
        <rFont val="Arial"/>
        <family val="2"/>
      </rPr>
      <t xml:space="preserve">
dimenzija kalorimetra: DN32
MR temperatura: 5 - 80 °C
MR pretok: 1 - 7m3/h</t>
    </r>
  </si>
  <si>
    <t>Modularni prostoprogramabilni krmilnik z procesorsko enoto in napajalnikom</t>
  </si>
  <si>
    <t>Ethernet CNS komunikacija, protokol Profinet-Ethernet (ustreza standrdu
ISO-EN-16484-5); integriran WEB server; napajanje 24V;
Število vhodov: 14xDI + 2xUI
Število izhodov: 10xDO + 2xAO</t>
  </si>
  <si>
    <t>Ustreza: Siemens, tip: 6ES7215-1AG40-0XB0
ali enakovredno</t>
  </si>
  <si>
    <t>Komunikacijski modul z RS-422/485 vmesnikom</t>
  </si>
  <si>
    <t>ModBus/RTU protokola na krmilniškem nivoju
do 512 podatkovnih točk</t>
  </si>
  <si>
    <t>Ustreza: Siemens, tip: 6ES7241-1CH32-0XB0
ali enakovredno</t>
  </si>
  <si>
    <t>Vhodno / Izhodni modul za mudularno enoto S71200</t>
  </si>
  <si>
    <t>Analogni izhodi 4XAO; 14-bit</t>
  </si>
  <si>
    <t>Ustreza: Siemens, tip: 6ES7232-4HD32-0XB0
ali enakovredno</t>
  </si>
  <si>
    <t>Analogni vhodi 8XAI, RTD</t>
  </si>
  <si>
    <t>Ustreza: Siemens, tip: 6ES7231-5PF32-0XB0
ali enakovredno</t>
  </si>
  <si>
    <t>Analogni vhodi 4XAI, RTD</t>
  </si>
  <si>
    <t>Ustreza: Siemens, tip: 6ES7231-5PD32-0XB0
ali enakovredno</t>
  </si>
  <si>
    <t>Digitalni izhodi, 16XDO, 24V DC</t>
  </si>
  <si>
    <t>Ustreza: Siemens, tip: 6ES7222-1BH32-0XB0
ali enakovredno</t>
  </si>
  <si>
    <t>Digitalni izhodi, 8XDO, 24V DC</t>
  </si>
  <si>
    <t>Ustreza: Siemens, tip: 6ES7222-1BF32-0XB0
ali enakovredno</t>
  </si>
  <si>
    <t>Digitalni vhodi, 8XDI, 24V DC</t>
  </si>
  <si>
    <t>Ustreza: Siemens, tip: 6ES7221-1BF32-0XB0
ali enakovredno</t>
  </si>
  <si>
    <t>Napajalnik 24V 10A</t>
  </si>
  <si>
    <t>Enosmerni napajalnik DC24V 10A</t>
  </si>
  <si>
    <t>Ustreza: Siemens, tip: 6EP1334-2BA20
ali enakovredno</t>
  </si>
  <si>
    <t xml:space="preserve">Ločilni releji 24V </t>
  </si>
  <si>
    <t>Ločilni releji 24V 10A, komplet podnožje in led dioda</t>
  </si>
  <si>
    <t>Tipalo temperature zunaje</t>
  </si>
  <si>
    <t>Tipalo temperature zunaje.; Pt1000; belo</t>
  </si>
  <si>
    <t>Ustreza: SAUTER, tip: EGT301F102
ali enakovredno</t>
  </si>
  <si>
    <t>Komunikacijski vmesnik M-bus/Profinet</t>
  </si>
  <si>
    <t>komunikacijski vmesnik M-bus/Profinet za zajem meritev kalorimetrov</t>
  </si>
  <si>
    <t>Ustreza: ADF Web, tip: HD67078-B2-20
ali enakovredno</t>
  </si>
  <si>
    <t>Ethernet CNS komunikacija, protokol Profinet-Ethernet (ustreza standrdu
ISO-EN-16484-5); integriran WEB server; napajanje 24V;
Število vhodov: 14xDI + 2xUI
Število izhodov: 10xDO</t>
  </si>
  <si>
    <t>Ustreza: Siemens, tip: 6ES7214-1AG40-0XB0
ali enakovredno</t>
  </si>
  <si>
    <t>Tipalo temperature notranje</t>
  </si>
  <si>
    <t>Tipalo temperature; Pt1000; belo</t>
  </si>
  <si>
    <t>Ustreza: Seltron, tip: PS10/5
ali enakovredno</t>
  </si>
  <si>
    <t>Senzor CO₂</t>
  </si>
  <si>
    <t>Senzor CO₂ s tokovnim izhodom 0-20mA in 0-10V</t>
  </si>
  <si>
    <t>Ustreza: Schrack, tip: 9004840550351
ali enakovredno</t>
  </si>
  <si>
    <t>Merilec hitrosti vetra</t>
  </si>
  <si>
    <t>Merilec hitrosti vetra (območje meritve do 40m/s, maksimalna hitrost vetra do 60m/s)</t>
  </si>
  <si>
    <t>Ustreza: Thies, tip: 4.3515.51.101
ali enakovredno</t>
  </si>
  <si>
    <t>Senzor sončnega sevanja</t>
  </si>
  <si>
    <t>Ustreza: IMT SOLAR, tip: Si-RS485-TC-2T-v
ali enakovredno</t>
  </si>
  <si>
    <t>Nadzorni računalnik</t>
  </si>
  <si>
    <t>Nadzorni PC z naslednjo minimalno konfiguracijo in pripadajočo opremo: Procesor: Intel Core i7-870 2,93 GHz, 8 MB skupnega predpomnilnika, -Matična plošča:
Intel H57 PCH chipset,-Grafična kartica:ATI Radeon HD 5570, 2 GB FH PCIe x16, DirectX 11, -Pomnilnik(RAM): 8 GB 1333 MHz DDR3 SDRAM, -Trdi disk: 1 TB 7200rpm, RAID: 0,1, -mrežna kartica (2x), -serijski vmesnik (COM port), -optična
miška,-tipkovnica, -monitor LCD 22", -barvni tiskalnik A4, -OS Linux RedHat</t>
  </si>
  <si>
    <t>Scada nadzorni sistem</t>
  </si>
  <si>
    <t>Storitve na nivoju nadzorne postaje (SCADA); izdelava grafičnega vmesnika; konfiguriranje baze podatkov; kreiranje alarmnih sporočil, zgodovinene, poročil, dostopv; vzpostavitev povezav med krmilniki; konfiguracuja
Modbus vmesnika, izdelava tabel merilnih tabel; testiranje izdelanih aplikacij;</t>
  </si>
  <si>
    <t>Licenčna programska oprema SCADA</t>
  </si>
  <si>
    <t>Licenčna programska oprema SCADA za 5000 podatkovnih točk, odprtokodni sistem; 5x WEB dostop breko brskalnika; barvni grafični vmesnik; alarm management; zgodovina trendov; večnivojski dostop uporabnikov; koledar in
časovni programi z nastavitvijo posebnih dnevov</t>
  </si>
  <si>
    <t>Potopna črpalka</t>
  </si>
  <si>
    <t>Ustreza: Grundfos, tip: UNILIFT KP350 - A1 1x230V 10m SCHUKO ali enakovredno</t>
  </si>
  <si>
    <t>WC školjka stenske izvedbe</t>
  </si>
  <si>
    <t>Pitnik</t>
  </si>
  <si>
    <t>Kuhinjsko korito</t>
  </si>
  <si>
    <t>Kuhinjsko dvojno korito vključno s sifonom, dimenzij 980x500x160 mm.</t>
  </si>
  <si>
    <t>Ustreza: Alveus tip: LINE 10 SAT ali enakovredno</t>
  </si>
  <si>
    <t>Sifon za pomivalni stroj</t>
  </si>
  <si>
    <t>Sifon za pralni ali pomivalni stroj s kromirano krovno ploščo 80 x 145 mm.</t>
  </si>
  <si>
    <t>Sanitarna galanterija</t>
  </si>
  <si>
    <t>Sanitarna galanterija, vključno z montažo in pritrdilnim materialom.</t>
  </si>
  <si>
    <t>Milnik</t>
  </si>
  <si>
    <t>Podajalnik toaletnega paprija</t>
  </si>
  <si>
    <t>Koš za smeti 15 l</t>
  </si>
  <si>
    <t>Ustreza: Ceramica Dolomite, tip Maia CV3 art: S6473 ali enakovredno</t>
  </si>
  <si>
    <t xml:space="preserve">Alu dispenser, površina odporna na praske, eloksirana v barvi po izboru projektanta. Pritrditev na steno. Nameščeno na višini 800-1100 mm od tal. Dobava in montaža elementa skupaj z drobnim montažnim materialom. </t>
  </si>
  <si>
    <t xml:space="preserve">Alu kljukica, površina odporna na praske, eloksirana v barvi po izboru projektanta. Pritrditev na steno na višini 800-1100 m  od tal. Dobava in montaža elementa skupaj z drobnim montažnim materialom. </t>
  </si>
  <si>
    <t>Ustreza: Aermec, tip: FCW 412 3VN ali enakovredno</t>
  </si>
  <si>
    <t>Ventilatorski konvektor TIP5</t>
  </si>
  <si>
    <t>Ustreza: Aermec, tip: FCL 32 ali enakovredno</t>
  </si>
  <si>
    <t>Ustreza: Aermec, tip: FCL 72 ali enakovredno</t>
  </si>
  <si>
    <t>Prelivni ventil z navojnima priključkoma, z skalo za nastavitev zaslonke. Delovna temperatura  -30°C do 150°C, tlačne stopnje PN10.</t>
  </si>
  <si>
    <t>Prevlivni ventil</t>
  </si>
  <si>
    <t>Manipulativni in transportni stroški</t>
  </si>
  <si>
    <t>Programiranje krmilniške konfiguracije</t>
  </si>
  <si>
    <t>Programiranje krmilniške konfiguracije za izvedbo PID regulacije ogrevalnih vej ter optimizacijo regulacije z izvedbo regulacije na podlagi podatkov o pozicijah radiatorskih ventilov posameznih ogrevalnih vej. Izvedba sistema zajema vremenske napovedi za prihodnje tri dni ter samodejna optimizacija nastavitev regulacije ogrevalnega sistema glede na zajete podatke za izboljšanje energetske učinkovitosti ogrevalnega sistema.</t>
  </si>
  <si>
    <t>DN20 (zaključki odcepov za konvektorje)</t>
  </si>
  <si>
    <t>Za balansiranje etažnih odcepov za kovektorje</t>
  </si>
  <si>
    <t>Ustreza: 
Danfoss tip XB 59M-1 70 PN25 G 2 A x 52mm 
Montažna konzola za XB  59
izolacija KAIMANN 25 mm izvede izolater!!
ali enakovredno</t>
  </si>
  <si>
    <t xml:space="preserve">Dobava in montaža sobnega termostata, za vgradnjo na zid, za  regulacijo ogrevanja s konvektorji, s prikazom temperatur. Sobni termostat mora omogočati nadzor in upravljanje preko navezave na CNS prek vmesnika MODBUS RS485. Kontakt za odprtost okna. Komplet s pritrdilnim materialom.  </t>
  </si>
  <si>
    <t>Ustreza: IMI Hydronics, tip: BPV ali enakovredno</t>
  </si>
  <si>
    <t>Ustreza: Schrack ali enakovredno</t>
  </si>
  <si>
    <t>Toplotna izolacija cevi večjih dimenzij in ostalih strojnih elementov kompleksnih oblik se izvede s toplotno izolacijo v obliki neskončne plošče.
Penasti material na bazi sintetičnega kavčuka, parozapornega koeficienta μ ≥ 10.000, področje uporabe od -50 do +105 °C, toplotne prevosdnosti λ ≤ 0,034 W/mK pri 0 °C, požarne varnosti najmanj razreda B ali C-s3-d0 po EN klasifikaciji.</t>
  </si>
  <si>
    <t>Ustreza: Kaiflex ST-PL 25 ali enakovredno</t>
  </si>
  <si>
    <r>
      <t xml:space="preserve">Pitnik za pipravo pitne vode, primeren za postavitev na tla, z vgrajenim filtrirnim sklopom, kompaktno hladilno napravo (hermetično zaprto) z ekološkim hladivom R410A ali R134A. Pitnik ima priključek za hladno sanitarno vodo DN15 na vipini 50 cm in iztok v odtok </t>
    </r>
    <r>
      <rPr>
        <sz val="9"/>
        <rFont val="Calibri"/>
        <family val="2"/>
      </rPr>
      <t>Ø</t>
    </r>
    <r>
      <rPr>
        <sz val="9"/>
        <rFont val="Arial"/>
        <family val="2"/>
      </rPr>
      <t>50 na višini 45 cm. Pitnik mora bit primeren za uporabo invalidne osebe, višina max 75 cm! Hrup naprave med delovanjem ne sme preseči 35 dB(A). Ohišje pitnika Iz nerjavečega jekla. Stopalka za vklop vode. V postavki se upošteva dobava, montaža in zagon, skupaj s kotnim ventilom in sifonom.</t>
    </r>
  </si>
  <si>
    <t>Ustreza: loputa TROX in požarna zaščita PROMAT 
ali enakovredno</t>
  </si>
  <si>
    <t>Ustreza: S&amp;P ali enakovredno</t>
  </si>
  <si>
    <t>Ustreza:Lindab Imp Klima ali enakovredno</t>
  </si>
  <si>
    <t>Hidrantna omara</t>
  </si>
  <si>
    <t>Gasilni aparat</t>
  </si>
  <si>
    <t>9EG</t>
  </si>
  <si>
    <t>5EG</t>
  </si>
  <si>
    <t>Ustreza: 
- dispenser za tekoče milo Normbau, tip Cavere, 700.500.460, dim. 205x80x100 mm ali enokovredno</t>
  </si>
  <si>
    <t>Navodila</t>
  </si>
  <si>
    <t>Izdelava navodil za uporabo nadzornega sistema in aplikacije, vezana oblika A4, barvano, v treh izvodih, s kontakti za servisno podporo.</t>
  </si>
  <si>
    <t>za odvod zraka izdelana iz vlečenih profilov. Sestavljajo jo:
~nosilni okvir,
~lamele.
Rešetka je prirejena za vgradnjo  in je dobavljena skupaj s pritrdilnim in tesnilnim materialom.</t>
  </si>
  <si>
    <t>za dovod zraka izdelana iz vlečenih profilov. Sestavljajo jo:
~nosilni okvir,
~lamele.
Rešetka je prirejena za vgradnjo  in je dobavljena skupaj s pritrdilnim in tesnilnim materialom.</t>
  </si>
  <si>
    <t>Ustreza:___ ali enakovredno</t>
  </si>
  <si>
    <t>SR-1/V-F2 371X208</t>
  </si>
  <si>
    <t>22K-600-1320</t>
  </si>
  <si>
    <t>Vse naprave in elemente se mora dobaviti z ustreznimi certifikati, atesti, garancijami, navodili za obratovanje, vzdrževanje, posluževanje in servisiranje ter funkcionalno shemo izvedenega stanja.
 Pri vseh napravah je potrebno upoštevati stroške vseh preizkusov, izpiranja in polnjenja cevnih sistemov, zagona, meritve in nastavitve obratovalnih količin vključno s pridobitvijo ustreznih certifikatov s strani pooblaščenih institucij pri izvedbi je potrebno upoštevati stroške vseh pripravljalnih in zaključnih del (vključno z usklajevanjem z ostalimi izvajalci na objektu) ter vse transportne, zavarovalne in ostale stroške. Pri vseh elementih je potrebno upoštevati ves montažni in tesnilni material.</t>
  </si>
  <si>
    <t>ur</t>
  </si>
  <si>
    <t>Prirobnični reducirni kos FFR DN100/50 L200 PN10, komplet z vijačnim, tesnilnim in ostalim spojnim materialom.</t>
  </si>
  <si>
    <t>Prirobnica, navojna, DN 50, PN 10, komplet z vijačnim, tesnilnim in ostalim spojnim materialom.</t>
  </si>
  <si>
    <t>Navojni čistilni kos, izdelan iz medenine, primeren za pitno vodo, komplet s spojnim, tesnilnim in ostalim montažnim materialom.</t>
  </si>
  <si>
    <t>Navojni vodomer za hladno vodo, komplet s holandci ( 1x dolgi holandec),tesnilnim in spojnim materialom. Vodomer primer za daljinsko odčitovanje, tip vodomera uskladiti z upravljalcem vodovodnega omrežja. Vodomer za izračunan vršni pretok: 5,07 m3/h.</t>
  </si>
  <si>
    <t>Protipovratni ventil navojne izvedbe, izdelan iz medenine, primeren za pitno vodo, komplet s spojnim, tesnilnim in ostalim montažnim materialom.</t>
  </si>
  <si>
    <t>Navojna pipa z metuljčkom in nastavkom za gumijasto cev, komplet s spojnim in tesnilnim materialom.</t>
  </si>
  <si>
    <t>Krogelni ventil, navojni, komplet s spojnim, tesnilnim in ostalim montažnim materialom.</t>
  </si>
  <si>
    <t>Pocinkana navojna reducirka komplet s spojnim in tesnilnim materialom.</t>
  </si>
  <si>
    <t>Pocinkan navojni T-kos, komplet s spojnim in tesnilnim materialom.</t>
  </si>
  <si>
    <t>Tlačni preizkus vodovodnega priključka  s hladno vodo, izdelava zapisnika o uspešno opravljenem tlačnem preiskusu.</t>
  </si>
  <si>
    <t>Ureditev dokumentacije za priključitev na vodovodno omrežje</t>
  </si>
  <si>
    <t>Priprava vloge za priključitev objekta na vodovodno omrežje, koordinacija aktivnosti za izvedbo vodovodnega priključka ( takse, priključnine in ostale pristojbine so strošek investitorja).</t>
  </si>
  <si>
    <t>Nadzor upravljalca</t>
  </si>
  <si>
    <t>Kontrola in nadzor del s strani upravljalca vodovodnega omrežja pri izvedbi vodovodnega priključka.</t>
  </si>
  <si>
    <t>Cevovodi za razvod sanitarne vode po stavbi izvedeni iz difuzijsko tesnih večplastnih cevi (PE-AL-PE), spajane s stisljivimi spojkami, z dodatkom za razrez in pritrditev. 
Dobavljene predizolirane v kolutih komplet s pritrdilnim, spojnim, tesnilnim  materialom. Okroglo ekstrudirana, zaprto celična, parozaporna izolacija, na zunanji strani zaključena brezšivno folijo proti poškodbam, toplotne prevodnosti λ = 0,040 W/mK.
Spoje in odcepe se izolira z izolacijo armaflex ustrezne toplotne prevodnosti in debeline.</t>
  </si>
  <si>
    <t>Ustreza: cevi Uponor MLCP.</t>
  </si>
  <si>
    <t>Čistilni kos DN50 PN10</t>
  </si>
  <si>
    <t>Krogelni ventil DN50 PN10</t>
  </si>
  <si>
    <t>Vodomer, navojni DN40 PN10</t>
  </si>
  <si>
    <t>Protipovratna ventil DN50</t>
  </si>
  <si>
    <t>T-kos DN50 PN10</t>
  </si>
  <si>
    <t>Reducirka DN50/15 PN 10</t>
  </si>
  <si>
    <t>Pocinkana cev</t>
  </si>
  <si>
    <t>Srednjetežka vroče cinkana navojna cevi po DIN 2440, prinerna za pitno vodo,  komplet s fitingi, spojnim, tesnilnim in pritrdilnim materialom.</t>
  </si>
  <si>
    <t>DN 50</t>
  </si>
  <si>
    <t>DN12 oz. ø16x2,0 - predizolirana S 13 mm</t>
  </si>
  <si>
    <t>DN15 oz. ø20x2,25  - predizolirana S 13 mm</t>
  </si>
  <si>
    <t>Ustreza: Nizkošumna odtočna cev dBlue/POLIphon 19 dB ali enakovredno</t>
  </si>
  <si>
    <t>Razvodne cevi za kondenzat</t>
  </si>
  <si>
    <t>Razvodne cevi za odtočno kanalizacijo</t>
  </si>
  <si>
    <t>Izvedba priklopa na obstoječe vodovodno omrežje, zapiranje vodovoda, koordinacija z upravljalcem vodovodnega omrežja, polnjenje omrežja.</t>
  </si>
  <si>
    <t>DN20 oz. ø25x2,5  - predizolirana S 9 mm</t>
  </si>
  <si>
    <t>DN25 oz. ø32x3  - predizolirana S 9 mm</t>
  </si>
  <si>
    <t>Dezinfekcija vodovodnega priključka s klornim šokom, izvedena s strani pooblaščene institucije, analiza vzorca pitne vode in pridobitev potrdila o ustreznosti izvedenega vodovodnega priključka.</t>
  </si>
  <si>
    <t>opozorilni trak z napisom "POZOR VODOVOD" , položen 20 cm nad vodvododno cevjo.</t>
  </si>
  <si>
    <t>Zaščita cevi z bitumenskim trakom</t>
  </si>
  <si>
    <t>Zaščita pocinkane cevi položene v zemlji z dvakratnim povijanjem z bitumenskim trakom</t>
  </si>
  <si>
    <t>cev DN 50</t>
  </si>
  <si>
    <t>DN 20</t>
  </si>
  <si>
    <t>DN 15</t>
  </si>
  <si>
    <t>DN 32</t>
  </si>
  <si>
    <t>Čistilni kos</t>
  </si>
  <si>
    <t>Čistilni kos za nizkošumno odtočno cev, komplet s spojnim in tesnilnim materialom</t>
  </si>
  <si>
    <t>Ustreza: PP odtočna cev proizvod Peštan ali enakovredno</t>
  </si>
  <si>
    <t>ø75</t>
  </si>
  <si>
    <t>Razvodne cevi za odtočno kanalizacijo - oddušniki</t>
  </si>
  <si>
    <t>Izolacija odtočnih cevi</t>
  </si>
  <si>
    <t>Kondenzacijska  in dodatna zvočna izolacijaodtočnih vertikalnih nizkošumnih cevi (oddušniki se ne izolirajo) z izolacijsko ploščo iz samougasljive fleksibilne elastomerne pene, z zaprto celično strukturo, z visoko upornostjo proti difuziji vodne pare, z nizko toplotno prevodnostjo.
- parozaporni koeficient μ ≥ 10.000
- področje uporabe od -50 do +105 °C
- toplotna prevodnosti λ ≤ 0,035 W/mK pri 0 °C
- razred požarne odpornosti B1 po EN klasifikaciji.</t>
  </si>
  <si>
    <t>debelina izolacije 13 mm</t>
  </si>
  <si>
    <t>Revizijska vratica</t>
  </si>
  <si>
    <t>Balansirni ventil za termično dezinfekcijio</t>
  </si>
  <si>
    <t>Ustreza: Innova Airleaf, tip: RSI 800 ali enakovredno</t>
  </si>
  <si>
    <t xml:space="preserve">V=150 m3/h @ dp=80 Pa
izvedba: kanalski, tiha izvedba
krmiljenje: 1-2-3 + timer
U= 1x230 V, f= 50 Hz, </t>
  </si>
  <si>
    <t>Vstopna lestev</t>
  </si>
  <si>
    <t>Vstopna lestev za dostop v vodomerni jašek, izdelana iz cevi iz nerjavečega jekla, širine 40 cm, višine 1 m, z ušesci za privijačenje na steno, komplet z vijačnim in pritrdilnim materialom.</t>
  </si>
  <si>
    <t>ø40</t>
  </si>
  <si>
    <t>ø22x1</t>
  </si>
  <si>
    <t>ø28x2</t>
  </si>
  <si>
    <t>ø35x3</t>
  </si>
  <si>
    <t>Strešna kapa za odduh vertikalne kanalizacije, izdelana iz materiala odpornega na UV žarke.</t>
  </si>
  <si>
    <r>
      <t>Dobava in montaža ročnega gasilnega aparata polnjenega z CO</t>
    </r>
    <r>
      <rPr>
        <vertAlign val="subscript"/>
        <sz val="9"/>
        <rFont val="Arial"/>
        <family val="2"/>
      </rPr>
      <t>2</t>
    </r>
    <r>
      <rPr>
        <sz val="9"/>
        <rFont val="Arial"/>
        <family val="2"/>
      </rPr>
      <t>, komplet s konzolo za pritrditev na zid in pritrdilnim materialom.</t>
    </r>
  </si>
  <si>
    <t>Dobava in montaža ročnega gasilnega aparata polnjenega z ABC prahom, komplet s konzolo za pritrditev na zid in pritrdilnim materialom.</t>
  </si>
  <si>
    <t>Nalepka za označitev gasilnikov in hidrantov</t>
  </si>
  <si>
    <t>Samolepilna nalepka z oznako gasilnega aparata, skladna s standardom SIST 1013, dimenzije 150 x 150 mm, nameščena 2 -2,2 m nad tlemi, nalepljena na  privijačeno podložno ploščo, komplet z dobavo podložne plošče dimenzije 150 x 150 mm, komplet s pritrdilnim materialom.</t>
  </si>
  <si>
    <t>cev DN50 / dolžina preboja 20cm</t>
  </si>
  <si>
    <t>Zaščitna cev</t>
  </si>
  <si>
    <t>Začitna jeklena pocinkana cev na prehodu cevovodov preko diletacije objekta, dolžine 1m, za cev:</t>
  </si>
  <si>
    <t>PP ø 50</t>
  </si>
  <si>
    <t>Meritve hidrantnega omrežja</t>
  </si>
  <si>
    <t>Talni sifon pretočni</t>
  </si>
  <si>
    <t>Talni sifon izdelan iz polipropilena (pretočni), s koritom 100 mm,  horizontalnima  priključkoma fi 50, s ploščico iz nerjavne pločevine dimenzij 150x150mm, komplet s spojnim in tesnilnim materialom.</t>
  </si>
  <si>
    <t>Servisna zaporna pipa</t>
  </si>
  <si>
    <t>Pipa primerna za stik s pitno vodo, skladno s standardom DIN EN 1988-300. Ohišje iz litine, notranji navojni priključki, tlačna stopnja PN10, z ročico zaščiteno pred zapiranjem s strani nepooblaščenih oseb, komplet s tesnilnim in spojnim materialom.</t>
  </si>
  <si>
    <t>Varnostni ventil</t>
  </si>
  <si>
    <t>Varnostno izpustni ventil, tlak odpiranje 6 bar, PN10, navojni priključki, material ohišja primeren za stik s pitno vodo.</t>
  </si>
  <si>
    <t>Nepovratna loputa - navojna</t>
  </si>
  <si>
    <t>Nepovratna navojna loputa z notranjim navojnim priključkom, primerna za stik spitno vodo, tlačne stopnje PN10, komplet s spojnim in tesnilnim materialom.</t>
  </si>
  <si>
    <t>Temperaturno tipalo 250 mm</t>
  </si>
  <si>
    <t>Potopno temperaturno tipalo, delovno območje od 0 do 140 °C, z vgradno  tuljko dolžine 250 mm, komplet z varilno spojko, tesnilnim, sppojnim in varilnim materialom.
Ustreza: Proizvod danfos ESMU 250 ali enakovreden proizvod.</t>
  </si>
  <si>
    <t>Temperaturno tipalo 100 mm</t>
  </si>
  <si>
    <t>Potopno temperaturno tipalo, delovno območje od 0 do 140 °C, z vgradno  tuljko dolžine 100 mm, komplet z varilno spojko, tesnilnim, spojnim in varilnim materialom.
Ustreza: Proizvod danfos ESMU 100 ali enakovreden proizvod.</t>
  </si>
  <si>
    <t>Okrogli vzmetni manometer, premera  80 mm, s priključom DN 15 radialno navzdol, merilna natančnost 1,6% od končne vrednosti skale, z merilnim območjem 0-10 bar, komplet z vsem tesnilnim in spojnim materialom.</t>
  </si>
  <si>
    <t>Okrogli  termometer , za merilno območje od 0 do 120°C, premera 80 mm, komplet z vgradno tuljko, varilno spojko za privaritev na cev, komplet s spojnim, tesnilnim in varilnim materialom.</t>
  </si>
  <si>
    <t>Pretočna ekspanzijska posoda za sanitarno vodo</t>
  </si>
  <si>
    <t xml:space="preserve">Pretočna raztezna posoda za sanitarno pitno vodo, s fiksno zračno blazino, jeklena, varjena
• airproof blazina iz butila skladno z DIN 4807 T3 
• konzola za obešenje za enostavno montažo, montaža z zgornjim ali spodnjim priklopom;
• izvedba CE- testirana skladno s PED/DEP/ 97/23/EC, 5 letna garancija za posodo
• vključno s T-kosom
</t>
  </si>
  <si>
    <t>Ustreza: FLAMCO, tip: AIRFIX  A25, 10 BAR ali enakovredno</t>
  </si>
  <si>
    <t>Balansirni ventil za termično dezinfekcijio, navojni priključki, nastavljiv pretok, s termostastom za vodenje termične dezinfekcije.</t>
  </si>
  <si>
    <t xml:space="preserve">Notranja kombinirana zidna hidrantna omara sestavljena iz hidrantne omare 740x840x250 (zgoraj). Dovod vode DESNO!
Ohišje omare izdelano iz polirane nerjaveče pločevine, vrata iz brušenega, kaljenega stekla.
Vsebina euro hidranta:
-  gibljivi priključek DN50,
 - priključni ventil DN50,
 - ročnik na zasun DN25,
 - gumijasta cev DN25 dolžine 30m,
 - gibljivi kolut,
 - pritrdilni in tesnilni material.
</t>
  </si>
  <si>
    <t>Izolacija HSV</t>
  </si>
  <si>
    <t>Toplotna izolacija ceovovodov hladne sanitarne vode  s cevaki iz samougasljive fleksibilne elastomerne pene , z zaprto celično strukturo, z visoko upornostjo proti difuziji vodne pare, z nizko toplotno prevodnostjo.
- parozaporni koeficient μ ≥ 10.000
- področje uporabe od -50 do +105 °C
- toplotna prevodnosti λ ≤ 0,035 W/mK pri 0 °C
- razred požarne odpornosti B1 po EN klasifikaciji.</t>
  </si>
  <si>
    <t xml:space="preserve">ø22  x 13 mm </t>
  </si>
  <si>
    <t xml:space="preserve">ø28  x 13 mm </t>
  </si>
  <si>
    <t xml:space="preserve">ø35  x 13 mm </t>
  </si>
  <si>
    <t xml:space="preserve">ø60  x 13 mm </t>
  </si>
  <si>
    <t xml:space="preserve">ø42  x 13 mm </t>
  </si>
  <si>
    <t>Izolacija TSV</t>
  </si>
  <si>
    <t>Toplotna izolacija ceovovodov tople sanitarne vode  s cevaki iz samougasljive fleksibilne elastomerne pene debeline, z zaprto celično strukturo, z visoko upornostjo proti difuziji vodne pare, z nizko toplotno prevodnostjo.
- parozaporni koeficient μ ≥ 10.000
- področje uporabe od -50 do +105 °C
- toplotna prevodnosti λ ≤ 0,035 W/mK pri 0 °C
- razred požarne odpornosti B1 po EN klasifikaciji.</t>
  </si>
  <si>
    <t xml:space="preserve">ø28  x 19 mm </t>
  </si>
  <si>
    <t xml:space="preserve">ø35  x 19 mm </t>
  </si>
  <si>
    <t xml:space="preserve">ø22  x 19 mm </t>
  </si>
  <si>
    <t>Tlačni preizkus instalacije</t>
  </si>
  <si>
    <t>Izpiranje instalacije pred izvebo tlačnega preizkusa, izvedba tlačnega preizkusa cevne instalcije z 1,5 x delovnim tlakom. Po uspešno opravljenem tlačnem preizkusu se izdela zapisnik podpisan s strani izvajalca in nadzornega organa.</t>
  </si>
  <si>
    <t>Dezinfekcija vodovodne instalacije</t>
  </si>
  <si>
    <t>Izpiranje intalacije</t>
  </si>
  <si>
    <t>Izpiranje instalacije po opravljeni dezinfekciji, nevtralizacija s klorom onesnažene vode</t>
  </si>
  <si>
    <t>Kloriranje in dezinfekcija notranje vodovodne instalacije s strani pooblaščene institucije, analiza pitne vode in pridobitev potrdila o ustreznosti vodovodne instalacije.</t>
  </si>
  <si>
    <t>Pri dobavi in montaži sanitarne opreme se upošteva "Uredba o zelenem javnem naročanju".</t>
  </si>
  <si>
    <t>Umivalnik</t>
  </si>
  <si>
    <t>Umivalnik izdelan iz bele sanitarne keramike, velikosti 600 x 495 mm, vgrajen na višini od 75cm do 85cm, komplet z vijaki za pritrditev iz nerjavečega jekla.</t>
  </si>
  <si>
    <t>Ustreza: proizvod CERAMICA DOLOMITE, Gemma 2 art. J521201  ali enakovreden proizvod</t>
  </si>
  <si>
    <t>Armatura za umivalnik</t>
  </si>
  <si>
    <t>Stoječa enoročna mešalna armatura za toplo in mrzlo vodo, z gibkimi veznimi cevimi, dvema kromiranima medeninastima kotnima ventiloma DN 15, kromiranima rozetama, komplet z montažnim, spojnim in tesnilnim materialom.</t>
  </si>
  <si>
    <t>Ustreza: proizvod Unitas Simpaty ali enakovreden proizvod</t>
  </si>
  <si>
    <t>Sifon za umivalnik</t>
  </si>
  <si>
    <t>Medeninasti kromiran sifon za umivalnik, z odtočnim ventilom, zapornim čepom, manšeto za priklučitev na odtočno cev, komplet s tesnilnim, spojnim in pritrdilnim materialom</t>
  </si>
  <si>
    <t>Ustreza: proizvod Unitas ali enakovreden proizvod</t>
  </si>
  <si>
    <t>Nosilna konstrukcija za umivalnik</t>
  </si>
  <si>
    <t>Podometna nosilna konstrukcija za umivalnik, komplet s pritrdilnim materialom.</t>
  </si>
  <si>
    <t>Ustreza: proizvod LIV FIX  ali enakovreden proizvod</t>
  </si>
  <si>
    <t>Kompletna stenska-konzolna straniščna školjka, z zadnjim iztokom, izdelana iz bele sanitarne keramike, komplet s priključno garnituro za odtok, manšeto za priključitev na odtočno cev,  vključno  s pritrdilnim materialom in  vsemi potrebnimi nosilnimi elementimi za montažo na steno,skupaj z masivno leseno plastificirano sedežno desko s pokrovom in okovjem za pritrditev iz nerjavečega jekla.</t>
  </si>
  <si>
    <t>Ustreza: proizvod CERAMICA DOLOMITE, Gemma 2 art. J522501  ali enakovreden proizvod</t>
  </si>
  <si>
    <t>Podometni splakovalni kotliček</t>
  </si>
  <si>
    <t>Podometna nosilna konstrukcija za WC školjko  s podometnim kotličkom, kotnim zapornim ventilom, fleksibilno cevko za priključitev na kotliček, cevjo za povezavo na WC školjko, komplet s spojnim in pritrdilnim materialom</t>
  </si>
  <si>
    <t>Ustreza: proizvod GEBERIT, ali enakovreden proizvod</t>
  </si>
  <si>
    <t>Aktivirna tipka za podometni kotliček</t>
  </si>
  <si>
    <t>Dvokoličinska aktivirna tipka za podometni kotliček, komplet z montažnim materialom</t>
  </si>
  <si>
    <r>
      <t xml:space="preserve">Ustreza: proizvod </t>
    </r>
    <r>
      <rPr>
        <sz val="9"/>
        <color indexed="8"/>
        <rFont val="Arial"/>
        <family val="2"/>
      </rPr>
      <t>GEBERIT tip Samba ali enakovreden proizvod</t>
    </r>
  </si>
  <si>
    <t>Pisoar</t>
  </si>
  <si>
    <t>Pisoar izdelan iz bele sanitarne keramike, primeren za montažo na steno, z dotokom in odtokom na zadnji strani, komplet z vijaki za pritrditev iz nerjavečega jekla.</t>
  </si>
  <si>
    <t>Senzorska splakovalna garnitura za pisoar</t>
  </si>
  <si>
    <t>Splakovalna garnitura za pisoar sestavljena iz  ohišja za podometno vgradnjo, magnetnega ventila DN 15, IR senzorja, trnasformatorja za napajanje, zaščitne plošče  ter vsem potrebnim spojnim in pritrdilnim matetrialom.</t>
  </si>
  <si>
    <t>Sifon za pisoar</t>
  </si>
  <si>
    <t>Sifon za pisoar za skrito vgradnjo, komplet s spojnim in pritrdilnim materialom.</t>
  </si>
  <si>
    <t>Ustreza: proizvod Ceramica Dolomite tip Volga ali enakovreden proizvod</t>
  </si>
  <si>
    <t>Nosilna konstrukcija za pisoar</t>
  </si>
  <si>
    <t>Podometna nosilna konstrukcija za pisoar, nastavljiva po višini, antikorozijsko zaščitena, z zapornim in dušilnim ventilom 1/2¨, fleksibilno dotočno cevjo,reduciranim odtočnim kolenom ɸ63/57-50/44 in sifonom, komplet s pritrdilnim in tesnilnim materialom.</t>
  </si>
  <si>
    <t>Ustreza: proizvod Ideal Standard, tip Connect ali enakovreden proizvod.</t>
  </si>
  <si>
    <t>Ustreza: proizvod Elmer, tip ES 1015 ali enakovreden proizvod</t>
  </si>
  <si>
    <t>Ustreza: proizvod LIV FIX ali enakovreden proizvod</t>
  </si>
  <si>
    <t>Revizijska vratica 200x200 [mm] iz nerjaveče pločevine AISI 304, debeline 0.25-0.5 mm, brez zaklepa, za dostop do čistilnih kosov in zapornih ventilov.</t>
  </si>
  <si>
    <t>Armatura za kuhinjsko korito - stoječa</t>
  </si>
  <si>
    <t>Stoječa enoročna mešalna armatura za toplo in hladno vodo, z gibkimi veznimi cevimi, dvema kromiranima medeninastima kotnima ventiloma DN 15, kromiranima rozetama, komplet z montažnim, spojnim in tesnilnim materialom.</t>
  </si>
  <si>
    <t>Ustreza: proizvod Unitas Symapaty ali enakovreden proizvod</t>
  </si>
  <si>
    <t>Umivalnik PVC</t>
  </si>
  <si>
    <t xml:space="preserve"> PVC umivalnik dimenzij 50x35x24 cm kmplet s sifonom, spojnim in pritrdilnim materialom. Umivalnik vgrajen na višini 75 do 85 cm</t>
  </si>
  <si>
    <t>Trokadero izdelan iz bele sanitarne keramike, primeren za montažo na tla, z odtokom na spodnji strani, komplet z vijaki za pritrditev iz nerjavečega jekla.</t>
  </si>
  <si>
    <t>Ustreza: proizvod Ceramica Dolomite  tip Brenta ali enakovreden proizvod</t>
  </si>
  <si>
    <t>Rešetka za trokadero</t>
  </si>
  <si>
    <t>Rešetka za trokadero izdelana iz nerjavečega jekla, komplet s pritrdilnim materialom.</t>
  </si>
  <si>
    <t>Ustreza: proizvod Ceramica dolomite tip Brenta ali enakovreden proizvod</t>
  </si>
  <si>
    <t>Armatura za trokadero</t>
  </si>
  <si>
    <t>Stenska enoročna mešalna armatura za toplo in hladno vodo, z dvema ekscentričnima dvovijačnikoma, kromiranima rozetama, fleksibilno cevjo in pršno glavo, podaljšano izlivno cevjo, komplet s spojnim in tesnilnim materialom.</t>
  </si>
  <si>
    <t>Ustreza: proizvod Unitas  ali enakovreden proizvod</t>
  </si>
  <si>
    <t>Izpirač za trokadero</t>
  </si>
  <si>
    <t>Stenski izpirač za trokadero, dimenzije DN 20, komplet s kromorano povezovalno cevjo, tesnilom za priključitev na trokadero ter ostalim spojnim in pritrdilnim materialom.</t>
  </si>
  <si>
    <t>Pipa za hladno vodo</t>
  </si>
  <si>
    <t>Pipa za hladno vodo, primerna za montažo na steno, dimnezije DN 15, z izlivom in  z  nastavkom za priključitev fleksibilne gumijaste cevi z navojem 3/4¨, komplet s spojnim in pritrdilnim materialom.</t>
  </si>
  <si>
    <t>Sifon za pomivalni / pralni stroj</t>
  </si>
  <si>
    <t>Podometni sifon za pralni/pomivalni stroj, somplet s spojnim in tesnilnim materialom.</t>
  </si>
  <si>
    <t>Ustreza: KOIN serija 1000/2000 ali enakovredno</t>
  </si>
  <si>
    <t>Podajalnik papirnatih brisač ob umivlaniku</t>
  </si>
  <si>
    <t>WC ščetka za montažo na steno</t>
  </si>
  <si>
    <t>Ogledalo  z brušenimi robovi</t>
  </si>
  <si>
    <t>Ogledalo z brušenimi robovi, vgrajeno nad umivalnikom, center poravnan s centrom umivalnika, spodnji rob 115 cm od tal, vključno z montažnim in pritrdilnim materialom.</t>
  </si>
  <si>
    <t>Umivalnik izdelan iz bele sanitarne keramike, velikosti 700 x 600 mm, vgrajen na višini od 75cm do 85cm, komplet z vijaki za pritrditev iz nerjavečega jekla.</t>
  </si>
  <si>
    <t>Ustreza: proizvod CERAMICA DOLOMITE, Atlantis 67 art. J0403  ali enakovreden proizvod</t>
  </si>
  <si>
    <t>Pregibna konzola za invalidski umivalnik</t>
  </si>
  <si>
    <t>Ročno nastavljiva pregibna konzola za invalidski umivalnik z možnostjo prilagajanja nagiba umivalnik, komplet s pritrdilnim materialom.</t>
  </si>
  <si>
    <t>Ustreza: proizvod CERAMICA DOLOMITE, Atlantis ali enakovreden proizvod</t>
  </si>
  <si>
    <t>Armatura za invalidski umivalnik</t>
  </si>
  <si>
    <t>Stoječa enoročna mešalna armatura za toplo in mrzlo vodo, s podaljšano ročico, z gibkimi veznimi cevimi, dvema kromiranima medeninastima kotnima ventiloma DN 15, kromiranima rozetama, komplet z montažnim, spojnim in tesnilnim materialom.</t>
  </si>
  <si>
    <t>Sifon za invalidski umivalnik</t>
  </si>
  <si>
    <t>Nadometni fleksibilni sifon za invalidski umivalnik, z odtočnim ventilom,  manšeto za priključitev na odtočno cev, komplet s tesnilnim, spojnim in pritrdilnim materialom.</t>
  </si>
  <si>
    <t>Umivalnik za invalida</t>
  </si>
  <si>
    <t>Ustreza: proizvod Dolomite ali enakovreden proizvod</t>
  </si>
  <si>
    <t>Invalidska WC školjka stenske izvedbe</t>
  </si>
  <si>
    <t>Ustreza: proizvod CERAMICA DOLOMITE, tip ATLANTIS  ali enakovreden proizvod</t>
  </si>
  <si>
    <t>Podometna nosilna konstrukcija za invalidsko WC školjko  s podometnim kotličkom, mehanizmom za proženje z možnostjo nastavitve količine vode za splakovanje, kotnim zapornim ventilom, fleksibilno cevko za priključitev na kotliček, cevjo za povezavo na WC školjko, nosilcem držala za invalide, komplet s spojnim in pritrdilnim materialom.</t>
  </si>
  <si>
    <t>Kompletna stenska-konzolna straniščna školjka primerna za invalide z zadnjim iztokom, izdelana iz bele sanitarne keramike, komplet s priključno garnituro za odtok, manšeto za priključitev na odtočno cev,  vključno  s pritrdilnim materialom in  vsemi potrebnimi nosilnimi elementimi za montažo na steno,skupaj z masivno leseno plastificirano sedežno desko s pokrovom in okovjem za pritrditev iz nerjavečega jekla.</t>
  </si>
  <si>
    <t>Dvokoličinska aktivirna tipka za podometni kotliček, komplet z montažnim materialom.</t>
  </si>
  <si>
    <r>
      <t xml:space="preserve">Ustreza: proizvod </t>
    </r>
    <r>
      <rPr>
        <sz val="9"/>
        <color indexed="8"/>
        <rFont val="Arial"/>
        <family val="2"/>
      </rPr>
      <t>GEBERIT tip Basic Deltra 21, alpsko bela ali enakovreden proizvod</t>
    </r>
  </si>
  <si>
    <t>Dobava in montaža preklopne oporne konzole pri wc školjki, dolžine 700 mm, višine 190 mm, z držalom toaletnega papirja, komplet s pritrdilnim in montažnimn materialom.</t>
  </si>
  <si>
    <t>Invalidska konzola pri wc školjki</t>
  </si>
  <si>
    <t>Stenska konzola za invalida</t>
  </si>
  <si>
    <t xml:space="preserve">Fiksna konzola za invalida pri umivalniku in WC školjki, dolžine 60 cm, pritrjena na steno, komplet z pritrdilnim materialom. Komplet s pritrdilnim materialom. </t>
  </si>
  <si>
    <t>Obešalna kljukica</t>
  </si>
  <si>
    <r>
      <t xml:space="preserve">Potopna črpalka za umazane vode, širina vtoka v rotor 10 mm, za montažo v jašek kotlovnice. Črpalka se dobavi kot funkcionalna celota s plovnim stikalom, zaščito prosti suhemu teku, podstavkom za montažo in tlačnim vodom. Tlačni vod se izvede iz sistemskim nerjavičih jeklenih cevi iz popisnih postavk.
</t>
    </r>
    <r>
      <rPr>
        <u val="single"/>
        <sz val="9"/>
        <rFont val="Arial"/>
        <family val="2"/>
      </rPr>
      <t>Projektni pogoji:</t>
    </r>
    <r>
      <rPr>
        <sz val="9"/>
        <rFont val="Arial"/>
        <family val="2"/>
      </rPr>
      <t xml:space="preserve">
črpalna višina: 5,5 m
pretok: 8 m3/h
tlačni vod: 5/4"</t>
    </r>
  </si>
  <si>
    <t>Nerjaveče jeklene  cevi  za spajanje s stisljivimi spojkami, DN32</t>
  </si>
  <si>
    <t>Sistemska cevi iz nerjavečega jekla AISI 316, spajane s stisljivimi spojkami, skupaj z dodatkom za razrez, oblikovnimi kosi kot so kolena, odcepi, razširitve, prehodni kosi, ipd. Cevi spajene z pregledanim stiskalnim orodjem, s strani monterja s pridobljenim certifikatom za dotičen sistem cevovodov in spojk.</t>
  </si>
  <si>
    <t>Pipa za pomivalni / pralni stroj</t>
  </si>
  <si>
    <t>Akumulacijski grelnik sanitarne vode</t>
  </si>
  <si>
    <t>Akumulacijski grelnik sanitarne vode, tlačne stopnje PN10, volumna 200 l,delavna temperatura max. 95°C, z vgrajenim spiralnim cevnim prenosnikom toplote, izdelan iz jeklene pločevine, notranja stran zaščitena s premazom za stik s pitno vodo, zunanja stran zaščitena pred korozijo, toplotna izolacija iz mehke poliuretanske pene debeline 10 cm, toplotne prehodnosti  λ= 0.035W/(mK) pri 0°C, požarna klafisikacija: B1, po DIN 4102. V vrednost postavke vključena, dobava, namestitev, montaža izolacije, začepitev odvečnih priključkov, skupaj z vsem potrebnim tesnilnim in pritrdilnim materialom.</t>
  </si>
  <si>
    <t>Obtočna črpalka za sanitarno toplo vodo</t>
  </si>
  <si>
    <t>Obtočna črpalka s potopljenim rotorjem, motorjem zaščitenim proti blokadi rotorja, primerna za stik s sanitarno pitno vodo skladno z DIN EN 1988-300.
Črpalka ima prigrajeno programsko uro za nastavitev časa obratovanja.
Energijski razred A, vgrajena motorska zaščita, razred zaščite &gt;= IP44, razred izolacije &gt;= F.
Navojni priključki. Črpalka ustreza naslednjim specifikacijam:</t>
  </si>
  <si>
    <t>Č30DN15, V=0,25 m3/h, dp= 7 kPa,
U= 230V, f=50 Hz,
Ustreza: WILLO, tip: STAR Z 15 TT ali enakovredno</t>
  </si>
  <si>
    <t>Vnom = 2,5 m3/h (Vmax = 5 m3/h)</t>
  </si>
  <si>
    <t>priključek DN 25</t>
  </si>
  <si>
    <t>vključno prvo polnjenje kemikalije, zagon in analiza ustreznosti doziranja. (Ustreza TKI Hrastnik, MICRODOS tip LV1)</t>
  </si>
  <si>
    <t>Stabilizator trdote vode</t>
  </si>
  <si>
    <t>Stabilizator trdote vode - dozirna naprava kompaktne izvedbe za tekoči vodofos, za toplo vodo do 80°C in trdoto vode nad 12 st. nemške trdote.
sestavljena iz:
 - posode za kemikalijo,
 - dozirne črpalke,
 - impulnega vodomera,
 - sesalne garniture,
 - avtomatike.</t>
  </si>
  <si>
    <t>Mehčalna naprava</t>
  </si>
  <si>
    <t>MEHČALNA NAPRAVA SWAN FN 35 2,4 m3/h 
- Krmiljenje: volumetrično (VOL)
- Priključek: 1"
- Delovni tlak: 2 do 7 bar
- Vsebuje by-pass ventil iz Noryl-a
- Priključna napetost: 230V/50Hz
- Makismalna temperatura vode: 43°C
- Mere: 1180 x 320 x 530
- Poraba soli/regeneracija: 3,2 kg
komplet s filtrom CEASA 3PL ohišje filtra -transparentno-1˝-568x120 CEASA vložek filtra 20 micr.2,5 m3/h 508x63x27                            ZAGON MEHČALNE NAPRAVE (meritev vhodne in izhodne trdote, nastavitev
regeneracije, seznanitev uporabnika z delovanjem
naprave)</t>
  </si>
  <si>
    <t>Ustreza: 
MEHČALNA NAPRAVA CMC EKOCON SWAN FN 35 2,4 m3/h
ali enakovredno</t>
  </si>
  <si>
    <t>Plinovodna cev iz PEHD</t>
  </si>
  <si>
    <t xml:space="preserve">Elektrovarilno koleno  izdelano iz (PEHD) polietilena visoke gostote po MRS klasifikaciji tip PE100. Biti mora biti kompatibilen za vgradnjo, spajanje in kompletacijo z osnovno plinovodno cevjo.                                                                                                                                                Za maksimalni delovni tlak 5 bar, in podzemno vgradnjo. </t>
  </si>
  <si>
    <t>Elektrovarilna obojka za medsebojno spajanje armature in osnovne plinovodne cevi, izdelano iz (PEHD) polietilena visoke gostote po MRS klasifikaciji tip PE100.                                    
Za maksimalni delovni tlak 5 bar in podzemno vgradnjo.</t>
  </si>
  <si>
    <t>PE110/32 (sdr11)</t>
  </si>
  <si>
    <t>Gibljiva cev DN25</t>
  </si>
  <si>
    <t>Gibljiva cev izdelana iz nerjavnega jekla za ZP, PN1. Vključno z vsemi spojnimi elementi.</t>
  </si>
  <si>
    <t>Konusni holandski spoj</t>
  </si>
  <si>
    <t xml:space="preserve">Montažni in pritrdilni material sestavljen iz tipskih jeklenih vročecinkanih elementov, s tipskimi spojnimi elementi z vijačnimi zvezami materiala 8.8. Kombinacije tipskih elementov se izbre skladno z navodili oz. priporočili proizvajalca o nosilnosti. Ves vgrajen montažni material mora imeti CE oznako. </t>
  </si>
  <si>
    <t>Navrtalno sedlo z zapornim ventilom</t>
  </si>
  <si>
    <t>Navrtalno sedlo z zapornim ventilom, primerno za plinske instalacije, za izvedbo priključka naPEHD cev,  za delovni tlak do 6 bar, komplet s  spojnim in tesnilnim materialom.</t>
  </si>
  <si>
    <t>Navezava na obstoječe plinovodno omrežje, nadzor pooblaščenega upravljavca plinovodnega omrežja nad izvedbo del.</t>
  </si>
  <si>
    <t>Pleskanje s temeljno barvo</t>
  </si>
  <si>
    <t>Pleskanje z zaščitno barvo</t>
  </si>
  <si>
    <t>Dvakratno pleskanje plinskih cevovdov zs temeljno zaščitno barvo po predhodnem čipščenju cevi.</t>
  </si>
  <si>
    <t>Dvakratno pleskanje plinskih cevovodov za rumeno barvo, po predhodnem plesaknju z temeljno zaščitno barvo</t>
  </si>
  <si>
    <t>Priprava posameznih sklopov za trdnostni preiskus in trdnostni preiskus, izvedba tlačnega in tesnostnega preiskusa skladno z DVGW G600, izdelava zapisnikov o uspešno opravljenih tlačnih preiskusih.</t>
  </si>
  <si>
    <r>
      <t xml:space="preserve">PV-1 </t>
    </r>
    <r>
      <rPr>
        <sz val="9"/>
        <rFont val="Arial"/>
        <family val="2"/>
      </rPr>
      <t>Ø</t>
    </r>
    <r>
      <rPr>
        <i/>
        <sz val="9"/>
        <rFont val="Arial"/>
        <family val="2"/>
      </rPr>
      <t>125 - odvodni</t>
    </r>
  </si>
  <si>
    <r>
      <t xml:space="preserve">PV-2 </t>
    </r>
    <r>
      <rPr>
        <sz val="9"/>
        <rFont val="Arial"/>
        <family val="2"/>
      </rPr>
      <t>Ø</t>
    </r>
    <r>
      <rPr>
        <i/>
        <sz val="9"/>
        <rFont val="Arial"/>
        <family val="2"/>
      </rPr>
      <t>125 - dovodni</t>
    </r>
  </si>
  <si>
    <t>Požarna obloga prezračevalnih kanalov EI60</t>
  </si>
  <si>
    <t>Požarna zaščita przračevalnih kanalov kanalov z negorljivo ploščo zaščiteno z ustreznimi premazi, za zagotavljanje požarne odpornosti 60 minut, komplet z montažnim materialom. V ceni je potrebno zajeti dostavo vseh certifikatov in namestitev potrebnih oznak na mestu vgradnje, skladno s smernicami SZPV.</t>
  </si>
  <si>
    <t>Ustreza: npr. sistem PROMAT ali enakovredno</t>
  </si>
  <si>
    <t>Meritve in fina nastavitev dovodnih in odvodnih koliličin, temperatur, izdelava zapisnika.</t>
  </si>
  <si>
    <t>Naprava se izdela, dobavi in monitira upoštevajoč vse veljavne standarde in predpise v RS veljavne v času izvedbe. Naprava mora biti certificrana po Eurovent standardih. Upoštevane morajo bit mehanske lastnosti in merilni postopki po SIST EN 1886. Pred naročilom naprave preveriti strani posluževanja in uskladiti s stanjem na objektu.</t>
  </si>
  <si>
    <t>Dušilnik zvoka</t>
  </si>
  <si>
    <t>Dušilnik zvoka dolžine 900 mm, premera 150/275mm, komplet s pritrdilnim in montažnim materialom.</t>
  </si>
  <si>
    <t xml:space="preserve">Projektni pogoji:
-kompaktna naprava,
-notranja postavitev,
-montaža na strop,
-naprava komplet z elektro krmilno omaro,
-posluževalni tablo,
-modbus vmesnik za CNS,
-antivibracijski priključki za kanale,
-antivibracijske obese za pritrditev na strop,
-regulacija vrtljajev ventilatorjev,
-ErP ready,
-rekuperacija: &gt;73 % po EN 308,
-obtočni zrak: NE,
-bypass: DA,
</t>
  </si>
  <si>
    <r>
      <t xml:space="preserve">PV-1 </t>
    </r>
    <r>
      <rPr>
        <sz val="9"/>
        <rFont val="Arial"/>
        <family val="2"/>
      </rPr>
      <t>Ø</t>
    </r>
    <r>
      <rPr>
        <i/>
        <sz val="9"/>
        <rFont val="Arial"/>
        <family val="2"/>
      </rPr>
      <t>150 - odvod</t>
    </r>
  </si>
  <si>
    <r>
      <t xml:space="preserve">PV-2 </t>
    </r>
    <r>
      <rPr>
        <sz val="9"/>
        <rFont val="Arial"/>
        <family val="2"/>
      </rPr>
      <t>Ø</t>
    </r>
    <r>
      <rPr>
        <i/>
        <sz val="9"/>
        <rFont val="Arial"/>
        <family val="2"/>
      </rPr>
      <t>150 - dovod</t>
    </r>
  </si>
  <si>
    <t>Izdelava funcionalne sheme delovanja klimatske naprave, z vsemi podatki o periferni opremi, motorni pogoni, tipala, ipd. Fizična označitev vseh pogonov in tipal z oznakami iz sheme. Izdela se mapa z omenjeno shemo ter navodili za uporabo in vzdrževanje v slovenskem jeziku. En izvod sheme in navodil se ustavi v krmilno omaro naprave, en izvod se preda uporabiku.</t>
  </si>
  <si>
    <t xml:space="preserve">Ustreza: SALDA, tip: Smarty 3XP1.2 ali eankovredno.
dobavitelj: Bossplast d.o.o.
</t>
  </si>
  <si>
    <t>Kompaktna naprava, primerna za postavitev v notranji prostor, montaža na tla, z elektro krmilno omaro, z frekvenčno vodenimi ventilatorji, rekuperatorjem toplote z visokim učinkom, kombiniranim vodnim grelnikom / hladilnikom, protizmrzovalno zaščito za obratovanje brez glikola, antivibracijskim montažnim kompletom, antivibracijskimii priključki za priklop na kanalsko mrežo, žičnim posluževalnim tablojem. 2x motorna loputa 230V na ZUZ in ZAZ. Naprava ustreza naslednjim projektnim pogojem.</t>
  </si>
  <si>
    <r>
      <rPr>
        <u val="single"/>
        <sz val="9"/>
        <rFont val="Arial"/>
        <family val="2"/>
      </rPr>
      <t>Projektni pogoji:</t>
    </r>
    <r>
      <rPr>
        <sz val="9"/>
        <rFont val="Arial"/>
        <family val="2"/>
      </rPr>
      <t xml:space="preserve">
-kompaktna naprava,
-notranja, talna postavitev,
-naprava komplet z elektro krmilno omaro,
-posluževalni tablo,
-modbus vmesnik za CNS,
-antivibracijski priključki za kanale,
-antivibracijske obese za pritrditev na strop,
-regulacija vrtljajev ventilatorjev,
-ErP ready,
-rekuperacija: &gt;73 % po EN 308,
-obtočni zrak: NE,
-bypass: DA,
-vodni grelnik (50/40 °C, 100 % voda),
-vodni hladilnik (9/14 °C, 100 % voda),
-reverzibilni register za gretje in hlajenje,
-3P mešalna zanka brez sekundarne črpalke, regulacija diferenčnega tlaka;</t>
    </r>
  </si>
  <si>
    <t>Naprava se izdela, dobavi in monitira upoštevajoč vse veljavne standarde in predpise v RS veljavne v času izvedbe. Naprava mora biti certificrana po Eurovent standardih. Upoštevane morajo bit mehanske lastnosti in merilni postopki po SIST EN 1886.  Pred naročilom naprave preveriti strani posluževanja in uskladiti s stanjem na objektu.</t>
  </si>
  <si>
    <t>Dušilnik zvoka dolžine 1000 mm, dimenzije 800/500mm, komplet s pritrdilnim in montažnim materialom.</t>
  </si>
  <si>
    <t>Rešetka - fasadna</t>
  </si>
  <si>
    <t>Aluminijasta fasadna rešetka,komplet s protiokvirjem za pritrdiv v kanal, z vijačnimin pritrdilnim materialom.</t>
  </si>
  <si>
    <t>dimenzije 500x 700 mm</t>
  </si>
  <si>
    <t xml:space="preserve">za odvod  zraka izdelana iz vlečenih profilov. 
Rešetka je prirejena za vgradnjo v kanal  in je dobavljena skupaj s pritrdilnim in tesnilnim materialom.Rešetka se pred vgradnjo barva v barvo po RAL lestvici po izboru arhitekta.
</t>
  </si>
  <si>
    <t>Požarna zaščita kanalov</t>
  </si>
  <si>
    <t>Ustreza: SALDA, tip: SMARTY 4x P 1.2
dobavitelj: Bossplast d.o.o.
ali enakovredno</t>
  </si>
  <si>
    <t>Naprava se izdela, dobavi in monitira upoštevajoč vse veljavne standarde in predpise v RS veljavne v času izvedbe. Naprava mora biti certificrana po Eurovent standardih. Upoštevane morajo biti mehanske lastnosti in merilni postopki po SIST EN 1886.  Pred naročilom naprave preveriti strani posluževanja in uskladiti s stanjem na objektu.</t>
  </si>
  <si>
    <t>Dušilnik zvoka dolžine 1000 mm, dimenzije 300/200mm, komplet s pritrdilnim in montažnim materialom.</t>
  </si>
  <si>
    <t>požarna loputa, odpornosti 90 min, z motornim pogonom 230V, izhodnim signalom odprta/zaprta, vezanim na požarno centralo objekta. Dobava, montaža, zagon požarne lopute ter izvedba požarno odporne zaščite  preboja z ustrezeno zaščito. Po vgradnji se preboje onzači z ustrezno etiketo z oznako lopute ter iznako izvedbe požarne zaščite, skupaj z veljanim certifikatom izvajalca za izvajanje tovrstnih ukrepov. V postavki se upošteva stroške pregleda in pridobitev potrdila o pravilnem delovanju s strani poooblaščene organizacije.</t>
  </si>
  <si>
    <t>Ustreza: RUCK, tip: ROTO K  4200 H WKJR
tipksi kanalski hladilnik RUCK
priložen MV40 (STK 3P) s pogonom Belimo (230V)
dobavitelj: Bossplast d.o.o.
ali enakovredno</t>
  </si>
  <si>
    <r>
      <t>ZIMA
okolica: -7 °C, 90 % RV
vpih: +22 °C
Q</t>
    </r>
    <r>
      <rPr>
        <vertAlign val="subscript"/>
        <sz val="9"/>
        <rFont val="Arial"/>
        <family val="2"/>
      </rPr>
      <t>g</t>
    </r>
    <r>
      <rPr>
        <sz val="9"/>
        <rFont val="Arial"/>
        <family val="2"/>
      </rPr>
      <t>=18,6 kW
POLETJE 
okolica: +32 °C, 40 % RV
vpih: +20 °C, 71 % RV
Q</t>
    </r>
    <r>
      <rPr>
        <vertAlign val="subscript"/>
        <sz val="9"/>
        <rFont val="Arial"/>
        <family val="2"/>
      </rPr>
      <t>h</t>
    </r>
    <r>
      <rPr>
        <sz val="9"/>
        <rFont val="Arial"/>
        <family val="2"/>
      </rPr>
      <t>=24,6kW
DOVOD 
-pretok: 4.500 m3/h
-ext tlak: 300 Pa
-filter ZUZ: M5
-filter VTZ: F7
ODVOD
-pretok: 4.500 m3/h 
-ext tlak: 300 Pa
-filter ODZ: M5</t>
    </r>
  </si>
  <si>
    <t>ZIMA
okolica: -7 °C, 90 % RV
vpih: +19 °C
POLETJE 
okolica: +32 °C, 60 % RV
vpih: +26 °C, 78 % RV
DOVOD 
-pretok: 200 m3/h
-ext tlak: 250 Pa
-filter ZUZ: M5
-filter VTZ: F7
ODVOD
-pretok: 200 m3/h 
-ext tlak: 250 Pa
-filter ODZ: M5</t>
  </si>
  <si>
    <t>ZIMA
okolica: -7 °C, 90 % RV
vpih: +18 °C
POLETJE 
okolica: +32 °C, 60 % RV
vpih: +26 °C, 78 % RV
DOVOD 
-pretok: 400 m3/h
-ext tlak: 230 Pa
-filter ZUZ: M5
-filter VTZ: F7
ODVOD
-pretok: 400 m3/h 
-ext tlak: 230 Pa
-filter ODZ: M5</t>
  </si>
  <si>
    <t>ZIMA
okolica: -7 °C, 90 % RV
vpih: +16 °C
POLETJE 
okolica: +32 °C, 60 % RV
vpih: +26 °C, 78 % RV
DOVOD 
-pretok: 600 m3/h
-ext tlak: 230 Pa
-filter ZUZ: M5
-filter VTZ: F7
ODVOD
-pretok: 600 m3/h 
-ext tlak: 230 Pa
-filter ODZ: M5</t>
  </si>
  <si>
    <t>Ustreza: RUCK, tip: ETA K 600 F EOJR
dobavitelj: Bossplast d.o.o.
ali enakovredno</t>
  </si>
  <si>
    <t>Kompaktna naprava, primerna za postavitev v notranji prostor,montaža na strop, z elektro krmilno omaro, z frekvenčno vodenimi ventilatorji, el. grelnikom, rekuperatorjem toplote z visokim učinkom, filtri zraka, antivibracijskim montažnim kompletom, antivibracijskimi kanalskimi priključki za priklop na kanalsko mrežo, žičnim posluževalnim tablojem. 2x motorna loputa 230V na ZUZ in ZAZ. Naprava ustreza naslednjim projektnim pogojem:</t>
  </si>
  <si>
    <t>Kompaktna naprava, primerna za postavitev v notranji prostor,montaža na strop, z elektro krmilno omaro, z frekvenčno vodenimi ventilatorji, električnim grelnikom, rekuperatorjem toplote z visokim učinkom, filtri zraka, antivibracijskim montažnim kompletom, antivibracijskimi kanalskimi priključki za priklop na kanalsko mrežo, žičnim posluževalnim tablojem. 2x motorna loputa 230V na ZUZ in ZAZ. Naprava ustreza naslednjim projektnim pogojem:</t>
  </si>
  <si>
    <t>Dušilnik zvoka dolžine 1000 mm, dimenzije 500/200mm, komplet s pritrdilnim in montažnim materialom.</t>
  </si>
  <si>
    <t>350x150</t>
  </si>
  <si>
    <t>300x200</t>
  </si>
  <si>
    <t>400x300</t>
  </si>
  <si>
    <t>kol</t>
  </si>
  <si>
    <t>Aluminijasta fasadna rešetka, z mrežico proti mrčesu, komplet s pritrdilnim in tesnilnim materialom.</t>
  </si>
  <si>
    <t xml:space="preserve">Montažni in pritrdilni material sestavljen iz tipskih jeklenih vroče cinkanih konstrukcijskih elementov, s tipskimi spojnimi elementi z vijačnimi zvezami materiala 8.8. Kombinacije tipskih elementov se izbre skladno z navodili oz. priporočili proizvajalca o nosilnosti. Ves vgrajen montažni material mora imeti CE oznako. </t>
  </si>
  <si>
    <t xml:space="preserve">Montažni in pritrdilni material sestavljen iz tipskih jeklenih vroče cinkanih konstrukcijskih elementov, s tipskimi spojnimi elementi z vijačnimi zvezami, izdelan iz materiala 8.8. Kombinacije tipskih elementov se izbre skladno z navodili oz. priporočili proizvajalca o nosilnosti. Ves vgrajen montažni material mora imeti CE oznako. </t>
  </si>
  <si>
    <t>ZIMA
okolica: -7 °C, 90 % RV
vpih: +16 °C
POLETJE 
okolica: +32 °C, 60 % RV
vpih: +26 °C, 78 % RV
DOVOD 
-pretok: 600 m3/h
-ext tlak: 200 Pa
-filter ZUZ: M5
-filter VTZ: F7
ODVOD
-pretok: 600 m3/h 
-ext tlak: 200 Pa
-filter ODZ: M5</t>
  </si>
  <si>
    <t>300x300</t>
  </si>
  <si>
    <t>Kompaktna naprava, primerna za postavitev v notranji prostor, montaža na tla, z elektro krmilno omaro, z frekvenčno vodenimi ventilatorji, rekuperatorjem toplote, z kanalskim kombiniranim vodnim grelnikom / hladilnikom, protizmrzovalno zaščito za obratovanje brez glikola, antivibracijskim montažnim kompletom, antivibracijskimii priključki za priklop na kanalsko mrežo, žičnim posluževalnim tablojem. 2x motorna loputa 230V na ZUZ in ZAZ. Naprava ustreza naslednjim projektnim pogojem.</t>
  </si>
  <si>
    <t>ZIMA
okolica: -7 °C, 90 % RV
vpih: +22 °C
POLETJE 
okolica: +32 °C, 40 % RV
vpih: +20 °C, 71 % RV
DOVOD 
-pretok: 800 m3/h
-ext tlak: 500 Pa
-filter ZUZ: M5
-filter VTZ: F7
ODVOD
-pretok: 800 m3/h 
-ext tlak: 250 Pa
-filter ODZ: M5</t>
  </si>
  <si>
    <t>Ustreza: RUCK, tip: ETA K 1200 F EOJR
tipksi kanalski hladilnik RUCK
priložen MV44 (STK 3P) s pogonom Belimo (230V)
dobavitelj: Bossplast d.o.o.
ali enakovredno</t>
  </si>
  <si>
    <t>Dušilnik zvoka dolžine 1000 mm, dimenzije 500/300mm, komplet s pritrdilnim in montažnim materialom.</t>
  </si>
  <si>
    <t>ZIMA
okolica: -7 °C, 90 % RV
vpih: +22 °C
POLETJE 
okolica: +32 °C, 40 % RV
vpih: +20 °C, 71 % RV
DOVOD 
-pretok: 1100 m3/h
-ext tlak: 500 Pa
-filter ZUZ: M5
-filter VTZ: F7
ODVOD
-pretok: 1100 m3/h 
-ext tlak: 250 Pa
-filter ODZ: M5</t>
  </si>
  <si>
    <t>Hlranilnik hladu HR1</t>
  </si>
  <si>
    <t>Raztezna posoda s fiksno zračno blazino, jeklena, varjena, za ogrevanje in hladilne vodne sisteme, dodatki proti zmrzovanju do 50%, komplet z servisnim ventilom DN 25. Po montaži se nastavi usterezen tlak zračne blazine.</t>
  </si>
  <si>
    <r>
      <rPr>
        <i/>
        <u val="single"/>
        <sz val="9"/>
        <rFont val="Arial"/>
        <family val="2"/>
      </rPr>
      <t>Č12 - SEKUNDAR  TOPLOTNA ČRPALKA</t>
    </r>
    <r>
      <rPr>
        <i/>
        <sz val="9"/>
        <rFont val="Arial"/>
        <family val="2"/>
      </rPr>
      <t xml:space="preserve">
DN50, H= 80 kPa, V= 14,39 m3/h,
U= 230V, f=50 Hz,
Ustreza: IMP Pumps, tip: NMT Smart C 50/120 F
ali enakovredno</t>
    </r>
  </si>
  <si>
    <r>
      <rPr>
        <i/>
        <u val="single"/>
        <sz val="9"/>
        <rFont val="Arial"/>
        <family val="2"/>
      </rPr>
      <t>Č22 - KLIMATI</t>
    </r>
    <r>
      <rPr>
        <i/>
        <sz val="9"/>
        <rFont val="Arial"/>
        <family val="2"/>
      </rPr>
      <t xml:space="preserve">
DN40, H= 55 kPa, V= 6,2 m3/h,
U= 230V, f=50 Hz,
Ustreza: IMP Pumps, tip: NMT Smart C 40/100F
ali enakovredno</t>
    </r>
  </si>
  <si>
    <r>
      <rPr>
        <i/>
        <u val="single"/>
        <sz val="9"/>
        <rFont val="Arial"/>
        <family val="2"/>
      </rPr>
      <t>Č21 - RADIATORJI</t>
    </r>
    <r>
      <rPr>
        <i/>
        <sz val="9"/>
        <rFont val="Arial"/>
        <family val="2"/>
      </rPr>
      <t xml:space="preserve">
DN32, H= 45 kPa, V= 6,9 m3/h,
U= 230V, f=50 Hz,
Ustreza: IMP Pumps, tip: NMT Smart C 40/100F
ali enakovredno</t>
    </r>
  </si>
  <si>
    <r>
      <rPr>
        <i/>
        <u val="single"/>
        <sz val="9"/>
        <rFont val="Arial"/>
        <family val="2"/>
      </rPr>
      <t>Č23 - KONVEKTORJI</t>
    </r>
    <r>
      <rPr>
        <i/>
        <sz val="9"/>
        <rFont val="Arial"/>
        <family val="2"/>
      </rPr>
      <t xml:space="preserve">
DN50, H= 60 kPa, V= 22,4 m3/h,
U= 230V, f=50 Hz,
Ustreza: IMP Pumps, tip: NMT Smart C 50/120 F
ali enakovredno</t>
    </r>
  </si>
  <si>
    <r>
      <rPr>
        <i/>
        <u val="single"/>
        <sz val="9"/>
        <rFont val="Arial"/>
        <family val="2"/>
      </rPr>
      <t>Č15 - SEKUNDAR SANITAR KOTEL</t>
    </r>
    <r>
      <rPr>
        <i/>
        <sz val="9"/>
        <rFont val="Arial"/>
        <family val="2"/>
      </rPr>
      <t xml:space="preserve">
DN25, H= 35 kPa, V= 1,1 m3/h,
U= 230V, f=50 Hz,
Ustreza: IMP Pumps, tip: NMT Smart C 25/100 F
ali enakovredno</t>
    </r>
  </si>
  <si>
    <r>
      <rPr>
        <i/>
        <u val="single"/>
        <sz val="9"/>
        <rFont val="Arial"/>
        <family val="2"/>
      </rPr>
      <t xml:space="preserve">MV10 </t>
    </r>
    <r>
      <rPr>
        <i/>
        <sz val="9"/>
        <rFont val="Arial"/>
        <family val="2"/>
      </rPr>
      <t xml:space="preserve">
3P, DN50, Kvs= 40 m3/h, regulacija: 0-10V, U= 24V
Ustreza: Danfoss ali enakovredno </t>
    </r>
  </si>
  <si>
    <t xml:space="preserve">Nepovratna loputa prirobnični priključki, vodoravna ali navpična vgradnja. Delovna temperatura  0°C do 120°C, tlačne stopnje PN10.  </t>
  </si>
  <si>
    <t xml:space="preserve">Pipa z navojnima priključkoma, z ročico za odpiranje. Delovna temperatura  0°C do 120°C, tlačne stopnje PN10. </t>
  </si>
  <si>
    <t xml:space="preserve">Medprirobničnima loputa z gumijastim tesnenjem,  z ročico za odpiranje, vključno s dvema prirobnicama in vijaki. Delovna temperatura  0°C do 120°C, tlačne stopnje PN10. </t>
  </si>
  <si>
    <t>Prelivni ventil z navojnima priključkoma, z skalo za nastavitev zaslonke. Delovna temperatura  0°C do 120°C, tlačne stopnje PN10.</t>
  </si>
  <si>
    <t xml:space="preserve">Lovilnik nesnage </t>
  </si>
  <si>
    <t xml:space="preserve">Lovilnik nesnage s prirobničnimi priključki. Delovna temperatura  0°C do 120°C, tlačne stopnje PN10.  </t>
  </si>
  <si>
    <t xml:space="preserve">Medeninasti lovilnik nesnage z navojnimi priključki. Delovna temperatura  0°C do 120°C, tlačne stopnje PN10.  </t>
  </si>
  <si>
    <t>Toplotna črpalka zrak-voda, kompaktne izvede za postavitev na ravna tla, ki ustreza naslednjim projektnim pogojem:
• Kompaktna naprava
• Temperaturni režim hlajenje 7/12 °C,
• Temperaturni režim ogrevanje 65/60 °C,
• Medij: 25% glikol-voda,
• Projektna temperature okolice 35 °C,
• Hladilna moč 65 kW,
• Krmiljenje: daljinski vklop on/off + modbus vmesnik,
• Vgrajena primarna transportna črpalka H= 80 kPa,
• Antivibracijske nogice za postavitev na tla,
• Mehki zagon (DRE),
• Omejevalec toka (RIF),
• COP 3.1 pri A2/W35 po standardu SIST EN 14511,
• EER 2.9 pri A35/W7 po standardu SIST EN 14511,
• prigrajeno obtočno črpalko</t>
  </si>
  <si>
    <t>Avtomatski odzračevalni lonček, navojni priključek, skupaj z zapornim krogličnim ventilom, oboje tlačne stopnje PN10.</t>
  </si>
  <si>
    <t>Stekleni aksialni  termometer , merilno območje od 0 do 60°C, potopna cev iz nerjavnega jekla premer okrova 100mm. Montaža na navarilno tuljko DN15.</t>
  </si>
  <si>
    <t>Stekleni aksialni  termometer , merilno območje od 0 do 120°C, potopna cev iz nerjavnega jekla premer okrova 100mm. Montaža na navarilno tuljko DN15.</t>
  </si>
  <si>
    <t>Toplotna izolacija razdelilcev in ostalih strojnih elementov kompleksnih oblik se izvede s toplotno izolacijo v obliki neskončne plošče.
Penasti material na bazi sintetičnega kavčuka, parozapornega koeficienta μ ≥ 10.000, področje uporabe od -50 do +105 °C, toplotne prevosdnosti λ ≤ 0,034 W/mK pri 0 °C, požarne varnosti najmanj razreda B ali C-s3-d0 po EN klasifikaciji.</t>
  </si>
  <si>
    <t>Hranilnik hladne vode prostornine 1000 L,  tlačne stopnje PN6, delavna temperatura max. 95°C, iz jeklene pločevine, zunanja in notranja stran zaščitena pred korozijo, toplotna izolacija iz trde poliuretanske pene debeline 3 cm, toplotne prehodnosti λ&lt;=0,023 W/m2K. V vrednost postavke vključena, dobava, namestitev, montaža izolacije, začepitev vseh odvečnih priključkov, skupaj z vsem potrebnim tesnilnim in pritrdilnim materialom.</t>
  </si>
  <si>
    <t xml:space="preserve">DN20 oz. ST19 x 28 </t>
  </si>
  <si>
    <t>DN65 oz. ST19 x 76</t>
  </si>
  <si>
    <t>DN50 oz. ST19 x 60</t>
  </si>
  <si>
    <t>DN40 oz. ST19 x 48</t>
  </si>
  <si>
    <t xml:space="preserve">DN32 oz. ST19 x 42 </t>
  </si>
  <si>
    <t xml:space="preserve">DN25 oz. ST19 x 35 </t>
  </si>
  <si>
    <t>DN15 oz. ST19 x 22</t>
  </si>
  <si>
    <t>Toplotna izolacija cevi iz žlebakov iz nevnetljive mehke poliuretanske pene debeline premera cevi (min 19mm), komplet z montažo (vključeno delo na višini)-vključuje vse vidne cevovode, vertikale, razvode v stropu in komplet izolacija: cevaki (izolacija mora biti izolirana za pogoje hlajenja). Parozaporni koeficient µ:=7000, temperaturno področje uporabe -0°C do 85°C, toplotna prevodnost λ:=0.035W/(mK) pri 0°C, požarna klafisikacija: B1, po DIN 4102</t>
  </si>
  <si>
    <t>16x2.0, izolacija 6 mm</t>
  </si>
  <si>
    <t>20x2.25, izolacija 6 mm</t>
  </si>
  <si>
    <t>Podometna omara za razdelilnike radiatrorskega ogrevanja</t>
  </si>
  <si>
    <t>Podometna razdelilna omara za sistem radiatorskega ogrevanja sestavljena iz pločevinaste omare, barvane v belo barvo (RAL 9010).</t>
  </si>
  <si>
    <t xml:space="preserve">Pipa z navojnima priključkoma, z ročico za odpiranje. Delovna temperatura  -0°C do 120°C, tlačne stopnje PN10. </t>
  </si>
  <si>
    <t>Ustreza: Kovina Hertz ali enakovredno</t>
  </si>
  <si>
    <t>DN15 (zaključki odcepov za konvektorje)</t>
  </si>
  <si>
    <t>Pleskanje</t>
  </si>
  <si>
    <t>Pleskanje vidnij delov cevovodov in nosilnih konstrukcij z zaščitnim lakom, po predhodnem nanosu temeljnega premaza. Dvakratno pleskanje.</t>
  </si>
  <si>
    <t>Termostataska glava</t>
  </si>
  <si>
    <t>Termostatska glava za montažo na radiator, komplet s pritrdilnim materialom.</t>
  </si>
  <si>
    <t>Polnjenje, izpiranje in odzračevanje sistema</t>
  </si>
  <si>
    <t>Polnjenje sistema, izpiranje instalacije, odzračevanje ogrevalnih elementovi n cevnih razvodov. Ocena 48 h.</t>
  </si>
  <si>
    <t>Radiatorski ventili za montažo spodaj</t>
  </si>
  <si>
    <t>Jekleni radiator za dvocevni sistem, z vgrajenim  termostatskim ventilom z prednastavitvijo pretoka , odzračevalno pipico,  nosilnimi konzalami, zaključnimi letvami, vijaki in vložki za pritrditev,s spojnim in tesnilinim materialom ter tovarniško lakirani v beli barvi po RAL lestvici.</t>
  </si>
  <si>
    <t>Dvojni zaporni radiatorski ventil za montažo spodaj, komplet  maticami in tesnili za priključitev na alumplast ɸ16x2 ali 20x2,25, nastavki in maticami za privijačenje na radiator ter vsem spojnim in pritrdilnim materialom.</t>
  </si>
  <si>
    <t>Izvedba toplotnega preizkusa radiatorskega sistema. Po uspešno izvedenem preizkusu se izdela  zapisnik, ki je priloga DZO.</t>
  </si>
  <si>
    <t>Motorni ventili (MV40, MV44, MV45 so zajeti v popisu klimatskih naprav in se dobavijo skupaj z napravami.</t>
  </si>
  <si>
    <t>Prelivni ventil</t>
  </si>
  <si>
    <t>Ustreza: Kaiflex ST-PL 19 ali enakovredno</t>
  </si>
  <si>
    <t>Pipa z navojnima priključkoma, z ročico za odpiranje. Delovna temperatura  -0°C do 120°C, tlačne stopnje PN10. S podaljškom vretena!!</t>
  </si>
  <si>
    <t xml:space="preserve">Medeninasti lovilnik nesnage prirobnični priključki. Delovna temperatura  0°C do 120°C, tlačne stopnje PN10.  </t>
  </si>
  <si>
    <t>Ustreza: Aermec, tip: VEC54 ali enakovredno</t>
  </si>
  <si>
    <t>Ustreza: Aermec, tip: FCZ 1000 P ali enakovredno</t>
  </si>
  <si>
    <t>Ustreza: Aermec, tip: FCZ 600 P ali enakovredno</t>
  </si>
  <si>
    <t>Parapetni ventilatorski konvekor za dvorano, z 3 hitrostnim ventilatorjem, največji dopusten hrup 35 dB(A), elektronsko krmilnikom za regulacijo vrtljajev ventilatorja 0-10V,  3P motorni ventil, komplet z ožičenjem in priključitvijo tripotnih ventilov in termostatov . Konvektor se dobavi brez prednje okrasne maske. Konvektor se vgradi za leseno oblogo. Za zajem in izpih zraka se dobavijo in vgradijo kovinske rešetk enake širine kot konvektor, višine 10 cm, barvana  po RLA lestvici v barvo po izboru arhitekta. Režim 9/14/26 °C.</t>
  </si>
  <si>
    <t>Ustreza: Aermec, tip: OMNIA UL 36P ali enakovredno</t>
  </si>
  <si>
    <t>Ustreza: Aermec, tip: OMNIA UL 26P ali enakovredno</t>
  </si>
  <si>
    <t>Ventilatorski konvektor TIP3a</t>
  </si>
  <si>
    <t>Stropni ventilatorski konvekor za učilnice pritličja in 2. nadstropja, vgradne višine 283 mm, s filtrom in rešetko za zajem zraka, nastavljivimi vpihovalnimi rešetkami, posodo za zbiranje kondenza, s 3 hitrostnim ventilatorjem, elektronskim krmilnikom za priklop sobnega termostata , 3P motorni ventil, komplet z ožičenjem in priključitvijo tripotnih ventilov in termostatov. Režim 9/14/26 °C.</t>
  </si>
  <si>
    <t>Kanalski ventilatorski konvekor za učilnice 1. nadstropja, vgradne višine 220 mm, s filtrom na zajemu zraka,  posodo za zbiranje kondenza, s 3 hitrostnim ventilatorjem, elektronskim krmilnikom za priklop sobnega termostata , 3P motorni ventil, komplet z ožičenjem in priključitvijo tripotnih ventilov in termostatov. Režim 9/14/26 °C.</t>
  </si>
  <si>
    <t>Stenski ventilatorski konvekor za prostor knjižnice, s 3 hitrostnim ventilatorjem, elektronskim krmilnikom za priklop sobnega termostata , 3P motorni ventil, komplet z ožičenjem in priključitvijo tripotnih ventilov in termostatov.Režim 9/14/26 °C.</t>
  </si>
  <si>
    <t>Kasetnii ventilatorski konvekor za učilnice 1. nadstropja, vgradne višine 289 mm, s filtrom in rešetko za zajem zraka, nastavljivimi vpihovalnimi rešetkami, črpalko kondenzata, s 3 hitrostnim ventilatorjem, elektronskim krmilnikom za priklop sobnega termostata , 3P motorni ventil, komplet z ožičenjem in priključitvijo tripotnih ventilov in termostatovl. Režim 9/14/26 °C.</t>
  </si>
  <si>
    <t>Kanalski ventilatorski konvekor za učilnice 1. nadstropja, vgradne višine 171  mm, s filtrom na zajemu zraka,  posodo za zbiranje kondenza, s 3 hitrostnim ventilatorjem, elektronskim krmilnikom za priklop sobnega termostata , 3P motorni ventil, komplet z ožičenjem in priključitvijo tripotnih ventilov in termostatov. Režim 9/14/26 °C.</t>
  </si>
  <si>
    <t>Cev za kondenzat</t>
  </si>
  <si>
    <t>Fleksibilna cev za povezavo konvektorja</t>
  </si>
  <si>
    <r>
      <t xml:space="preserve">Gumijasta armirana cev notranjega premera 18 mm, za povzavo konvektorja na odtočno kanalizacijo, dolžine 0,5m, komplet s tesnilom za priključitev na odtočno cev </t>
    </r>
    <r>
      <rPr>
        <sz val="9"/>
        <rFont val="Calibri"/>
        <family val="2"/>
      </rPr>
      <t>ɸ32</t>
    </r>
    <r>
      <rPr>
        <sz val="9"/>
        <rFont val="Arial"/>
        <family val="2"/>
      </rPr>
      <t xml:space="preserve"> in polžasto objemko za pritrditev na odtočno cev konvektorja.</t>
    </r>
  </si>
  <si>
    <t xml:space="preserve">Fleksibilna cev za povezavo konvektorja na cevno instalcijo sestavljena iz večšlastne Pe-AL-Pe cevbi dimenzije 20x2,25 mm, dveh prehodnih kosov DN 15 ali DN 20, komplet s tesnilnim materialom. Dolžina cevi maksimalno do 50 cm. </t>
  </si>
  <si>
    <t>IX.</t>
  </si>
  <si>
    <t>POVEZAVA KONVEKTORJEV</t>
  </si>
  <si>
    <t>Razdelilna/zbiralna komora za konvektor</t>
  </si>
  <si>
    <r>
      <t>132x22x30 cm, priključek 4x</t>
    </r>
    <r>
      <rPr>
        <sz val="9"/>
        <color indexed="8"/>
        <rFont val="Calibri"/>
        <family val="2"/>
      </rPr>
      <t>ɸ</t>
    </r>
    <r>
      <rPr>
        <i/>
        <sz val="9"/>
        <color indexed="8"/>
        <rFont val="Arial"/>
        <family val="2"/>
      </rPr>
      <t>200 mm</t>
    </r>
  </si>
  <si>
    <r>
      <t>132x22x30 cm, priključek 2x</t>
    </r>
    <r>
      <rPr>
        <sz val="9"/>
        <color indexed="8"/>
        <rFont val="Calibri"/>
        <family val="2"/>
      </rPr>
      <t>ɸ</t>
    </r>
    <r>
      <rPr>
        <i/>
        <sz val="9"/>
        <color indexed="8"/>
        <rFont val="Arial"/>
        <family val="2"/>
      </rPr>
      <t>250 mm</t>
    </r>
  </si>
  <si>
    <r>
      <t>99x17x25 cm, priključek 2x</t>
    </r>
    <r>
      <rPr>
        <sz val="9"/>
        <color indexed="8"/>
        <rFont val="Calibri"/>
        <family val="2"/>
      </rPr>
      <t>ɸ15</t>
    </r>
    <r>
      <rPr>
        <i/>
        <sz val="9"/>
        <color indexed="8"/>
        <rFont val="Arial"/>
        <family val="2"/>
      </rPr>
      <t>0 mm</t>
    </r>
  </si>
  <si>
    <r>
      <t>76x17x25 cm, priključek 2x</t>
    </r>
    <r>
      <rPr>
        <sz val="9"/>
        <color indexed="8"/>
        <rFont val="Calibri"/>
        <family val="2"/>
      </rPr>
      <t>ɸ15</t>
    </r>
    <r>
      <rPr>
        <i/>
        <sz val="9"/>
        <color indexed="8"/>
        <rFont val="Arial"/>
        <family val="2"/>
      </rPr>
      <t>0 mm</t>
    </r>
  </si>
  <si>
    <t xml:space="preserve"> Ø200</t>
  </si>
  <si>
    <t xml:space="preserve"> Ø250</t>
  </si>
  <si>
    <t>Priključna komora za rešetko</t>
  </si>
  <si>
    <t>Razdelilna /zbiralan komora za razvod zraka od konvektorja do prostora, z nastavki za priključitev fleksibilnih cevi, izdelana iz pocinkane pločevine 0,8-1mm, komplet s tesnilnim in pritrdilnim materialom. Komora se izolira z izolacijo debeline 13 mm. Podane so okvirne dimenzije. Pred izdelavo je potrebno preveriti dimenzije na objektu ter prilagoditi dejanskemu stanju in tipu vgrajenih konvektorjev.</t>
  </si>
  <si>
    <t>Priključna komora za rešetko z nastavkom za prikljućitev fleksibilne cevi, izdelana iz pocinkane pločevine 0,8-1mm, komplet s tesnilnim in pritrdilnim materialom. Komora se izolira z izolacijo debeline 13 mm. Podane so okvirne dimenzije. Pred izdelavo je potrebno preveriti dimenzije na objektu ter prilagoditi dejanskemu stanju in tipu vgrajenih rešetk.</t>
  </si>
  <si>
    <r>
      <t xml:space="preserve">40x30x35 cm, priključek </t>
    </r>
    <r>
      <rPr>
        <sz val="9"/>
        <color indexed="8"/>
        <rFont val="Calibri"/>
        <family val="2"/>
      </rPr>
      <t>ɸ</t>
    </r>
    <r>
      <rPr>
        <i/>
        <sz val="9"/>
        <color indexed="8"/>
        <rFont val="Arial"/>
        <family val="2"/>
      </rPr>
      <t>250 mm</t>
    </r>
  </si>
  <si>
    <t>Aluminijasta rešetka za zajem zraka</t>
  </si>
  <si>
    <t>Aluminijasta rešetka s fiksnimi lamelami, za montažo v strop, komplet s spritrdilnim in tesnilnim materialom</t>
  </si>
  <si>
    <t>400x 300 mm, Aef, 0,08 m2, 560 m3/h</t>
  </si>
  <si>
    <t>Aluminijasta rešetka za zajem zraka, s filtrom</t>
  </si>
  <si>
    <t>Aluminijasta rešetka s fiksnimi lamelami, pralnim filtrom, mehanizmom za enostavno odpiranje in dostop do filtra, za montažo v strop, komplet s spritrdilnim in tesnilnim materialom.</t>
  </si>
  <si>
    <t>400x 300 mm, Aef, 0,08 m2, 350 m3/h, dp_max=30 Pa</t>
  </si>
  <si>
    <t>500x 400 mm, Aef, 0,15 m2, 720 m3/h, dp_max=40 Pa</t>
  </si>
  <si>
    <t>Aluminijasta rešetka za dovod zraka</t>
  </si>
  <si>
    <t>Aluminijasta rešetkaz nastavljivimi lamelami, regulacijskim elementom,  za montažo v strop, komplet s spritrdilnim in tesnilnim materialom.</t>
  </si>
  <si>
    <t>350 x 250 mm, Aef, 0,06 m2, 270 m3/h, dp_max=30 Pa</t>
  </si>
  <si>
    <t>400x 300 mm, Aef, 0,08 m2, 720 m3/h</t>
  </si>
  <si>
    <t>200x 200 mm, Aef, 0,25 m2, 180 m3/h</t>
  </si>
  <si>
    <t>200x 100 mm, Aef, 0,02 m2, 140 m3/h</t>
  </si>
  <si>
    <r>
      <t xml:space="preserve">20x20x25 cm, priključek </t>
    </r>
    <r>
      <rPr>
        <sz val="9"/>
        <color indexed="8"/>
        <rFont val="Calibri"/>
        <family val="2"/>
      </rPr>
      <t>ɸ1</t>
    </r>
    <r>
      <rPr>
        <i/>
        <sz val="9"/>
        <color indexed="8"/>
        <rFont val="Arial"/>
        <family val="2"/>
      </rPr>
      <t>50 mm</t>
    </r>
  </si>
  <si>
    <r>
      <t xml:space="preserve">30x20x30 cm, priključek </t>
    </r>
    <r>
      <rPr>
        <sz val="9"/>
        <color indexed="8"/>
        <rFont val="Calibri"/>
        <family val="2"/>
      </rPr>
      <t>ɸ</t>
    </r>
    <r>
      <rPr>
        <i/>
        <sz val="9"/>
        <color indexed="8"/>
        <rFont val="Arial"/>
        <family val="2"/>
      </rPr>
      <t>200 mm</t>
    </r>
  </si>
  <si>
    <t>Večplastne cevi PE-AL-PE</t>
  </si>
  <si>
    <t>Bakrena cev v palici, komplet z fitingi, spojnim in pritrdilnim materialom, izolirana za parozaporno izolacijo debeline 9mm na bazi sintetičnega kavčuka, parozapornega koeficienta μ ≥ 10.000, področje uporabe od 0 do +105 °C, toplotne prevodnosti λ ≤ 0,034 W/mK pri 0 °C, požarnega razreda B ali C-s3-d0 po EN klasifikaciji.</t>
  </si>
  <si>
    <t>Meritve hidrantnega omrežja s strani pooblaščene organizacije, izdaj zapisnika o ustreznih meritvah.</t>
  </si>
  <si>
    <t>Pipa za hladno vodo, primerna za priključitev pralnega/pomivalnega stroja, dimnezije DN 15, z  nastavkom za priključitev fleksibilne gumijaste cevi z navojem 3/4¨, komplet s spojnim in pritrdilnim materialom.</t>
  </si>
  <si>
    <t>Ustreza: Alcaplast tip: APS3 ali enakovredno.</t>
  </si>
  <si>
    <t>Poševnosedežni ventil za hidravlično uravnoteženje z navojnim priključkom PN 20 namenjen za delovno temperaturo od 0°C do 120°C. Ventil ima proporcionalno karakteristiko dušenja, merilne priključke za merjenje pretoka, tlaka in temperature, ročno nastavitveno kolo z numerično skalo, funkcijo zapornega elementa, priključek za polnjenje/praznjenje. Postavka vključuje nastavitev pretoka s pomočjo merilnega instrumenta in izdelavo zapisnika o doseženih pretokih.</t>
  </si>
  <si>
    <t>Oprema etažnih razdelilnih omaric sestavljena iz:
• kotni ventili s holenderji DN25,
• medeninast razdelilnik z zapornim ventilom za posamezno vejo,
• medeninast povratni kolektor z regulatorjem pretoka,
• praznilne pipe DN15 (kos 2),
• odzračevalne pipice DN15 (kos 2),
• montažne konzole za razdelilce,
• spojke z maticami za alumplast cevi 16x2 ali 20x2,25,
• nalepke za označitev vej,
• nalepka za označitev razdelilca po projektu</t>
  </si>
  <si>
    <t>Večplastne cevi za povezavo radiatorjev</t>
  </si>
  <si>
    <t>Ustreza: cevi Uponor MLCP</t>
  </si>
  <si>
    <t>predizolirane fleksibilne alu cevi za povezavo zračnih kanalov in distribucijskih elementov.</t>
  </si>
  <si>
    <t>za povezavo zračnih kanalov in distribucijskih elementov.</t>
  </si>
  <si>
    <t>5. STROJNE INSTALACIJE</t>
  </si>
  <si>
    <t>1.</t>
  </si>
  <si>
    <t>Popis tvori celoto skupaj z grafičnim in teksualnim delom načrta, zato ga je potrebno brati skupaj s celotnim načrtom (grafike, tehnična poročila).</t>
  </si>
  <si>
    <t>2.</t>
  </si>
  <si>
    <t>V posameznih postavkah je zajeto: dobava materiala, vgradnja materiala in gradbena pomoč inštalaterjem ter vrtanje do fi 50 mm 1 m v globino, razen kjer je eksplicitno drugače navedeno.</t>
  </si>
  <si>
    <t>Tam, kjer je v popisu opreme določen kos opisan kot določen tip ali blagovna znamka, se to razume v smislu lažjega opisa: enakovreden ali boljši.</t>
  </si>
  <si>
    <t>Ponudnik je dolžan o vsaki ugotovljeni neskladnosti med popisom in tehničnim poročilom in/ali grafičnimi prikazi obvestiti projektanta in investitorja ter zahtevati pojasnilo pred oddajo ponudbe.</t>
  </si>
  <si>
    <t>6.</t>
  </si>
  <si>
    <t xml:space="preserve">Vse ostale površine, ki jih bo izvajalec potreboval za gradnjo in za organizacijo gradbišča, si bo moral priskrbeti sam na svoje stroške.   </t>
  </si>
  <si>
    <t>7.</t>
  </si>
  <si>
    <t>Izvajalec je dolžan izvesti vsa dela kvalitetno, v skladu s predpisi, projektno dokumentacijo, tehničnimi pogoji in v skladu z dobro gradbeno prakso.</t>
  </si>
  <si>
    <t>8.</t>
  </si>
  <si>
    <t>Izvajalec mora omogočati stalen, prost in vzdrževan dostop za potrebe intervencije oz. vzdrževanja.</t>
  </si>
  <si>
    <t>9.</t>
  </si>
  <si>
    <t>Izkopi za jarke, kanale in jaške vključujejo odmet na rob jarka oz. na tovorno vozilo in odvoz na deponijo.</t>
  </si>
  <si>
    <t>10.</t>
  </si>
  <si>
    <t>- vse stroške v zvezi s transporti po javnih poteh in cestah: morebitne odškodnine, morebitne sanacije cestišč zaradi poškodb med gradnjo itd.;</t>
  </si>
  <si>
    <t>- stroške odvoza in zagotovitev odstranjevanja odpadnega gradbenega materiala skladno z zakonodajo na področju ravnanja z odpadki (odvoz na urejene deponije s taksami itd.);</t>
  </si>
  <si>
    <t>- vsi stroški za zagotavljanje varnosti in zdravja pri delu, zlasti stroške za vsa dela, ki izhajajo iz zahtev Varnostnega načrta;</t>
  </si>
  <si>
    <t>STROJNE INSTALACIJE</t>
  </si>
  <si>
    <t>EM</t>
  </si>
  <si>
    <t>Cena/EM</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</si>
</sst>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 #,##0\ _D_i_n_-;_-* &quot;-&quot;\ _D_i_n_-;_-@_-"/>
    <numFmt numFmtId="178" formatCode="_-* #,##0.00\ &quot;Din&quot;_-;\-* #,##0.00\ &quot;Din&quot;_-;_-* &quot;-&quot;??\ &quot;Din&quot;_-;_-@_-"/>
    <numFmt numFmtId="179" formatCode="_-* #,##0.00\ _D_i_n_-;\-* #,##0.00\ _D_i_n_-;_-* &quot;-&quot;??\ _D_i_n_-;_-@_-"/>
    <numFmt numFmtId="180" formatCode="#,##0.00\ [$EUR]"/>
    <numFmt numFmtId="181" formatCode="#,##0.0"/>
    <numFmt numFmtId="182" formatCode="#,##0.00&quot; SIT&quot;"/>
    <numFmt numFmtId="183" formatCode=";;;"/>
    <numFmt numFmtId="184" formatCode="_-* #,##0.00&quot; SIT&quot;_-;\-* #,##0.00&quot; SIT&quot;_-;_-* \-??&quot; SIT&quot;_-;_-@_-"/>
    <numFmt numFmtId="185" formatCode="&quot;True&quot;;&quot;True&quot;;&quot;False&quot;"/>
    <numFmt numFmtId="186" formatCode="&quot;On&quot;;&quot;On&quot;;&quot;Off&quot;"/>
    <numFmt numFmtId="187" formatCode="[$-424]d\.\ mmmm\ yyyy"/>
    <numFmt numFmtId="188" formatCode="[$€-2]\ #,##0.00_);[Red]\([$€-2]\ #,##0.00\)"/>
    <numFmt numFmtId="189" formatCode="0.000%"/>
    <numFmt numFmtId="190" formatCode="0.0%"/>
    <numFmt numFmtId="191" formatCode="#,###,##0.00"/>
    <numFmt numFmtId="192" formatCode="#,##0.00;#,##0.00;"/>
    <numFmt numFmtId="193" formatCode="0000"/>
    <numFmt numFmtId="194" formatCode="_ [$€]\ * #,##0.00_ ;_ [$€]\ * \-#,##0.00_ ;_ [$€]\ * &quot;-&quot;??_ ;_ @_ "/>
    <numFmt numFmtId="195" formatCode="0\ %"/>
  </numFmts>
  <fonts count="113">
    <font>
      <sz val="10"/>
      <name val="Arial CE"/>
      <family val="2"/>
    </font>
    <font>
      <sz val="10"/>
      <name val="Arial"/>
      <family val="0"/>
    </font>
    <font>
      <sz val="10"/>
      <name val="Times New Roman"/>
      <family val="1"/>
    </font>
    <font>
      <sz val="10"/>
      <name val="Times New Roman CE"/>
      <family val="1"/>
    </font>
    <font>
      <sz val="10"/>
      <color indexed="8"/>
      <name val="Times New Roman CE"/>
      <family val="1"/>
    </font>
    <font>
      <i/>
      <sz val="10"/>
      <color indexed="8"/>
      <name val="Times New Roman CE"/>
      <family val="1"/>
    </font>
    <font>
      <b/>
      <sz val="10"/>
      <name val="Times New Roman CE"/>
      <family val="1"/>
    </font>
    <font>
      <vertAlign val="superscript"/>
      <sz val="10"/>
      <color indexed="8"/>
      <name val="Times New Roman CE"/>
      <family val="1"/>
    </font>
    <font>
      <sz val="14"/>
      <color indexed="8"/>
      <name val="Times New Roman CE"/>
      <family val="1"/>
    </font>
    <font>
      <b/>
      <sz val="12"/>
      <color indexed="16"/>
      <name val="Times New Roman CE"/>
      <family val="1"/>
    </font>
    <font>
      <b/>
      <sz val="14"/>
      <color indexed="8"/>
      <name val="Times New Roman CE"/>
      <family val="1"/>
    </font>
    <font>
      <b/>
      <sz val="10"/>
      <color indexed="16"/>
      <name val="Times New Roman CE"/>
      <family val="1"/>
    </font>
    <font>
      <b/>
      <sz val="14"/>
      <color indexed="16"/>
      <name val="Times New Roman CE"/>
      <family val="1"/>
    </font>
    <font>
      <b/>
      <sz val="11"/>
      <color indexed="8"/>
      <name val="Times New Roman CE"/>
      <family val="1"/>
    </font>
    <font>
      <b/>
      <sz val="12"/>
      <color indexed="8"/>
      <name val="Times New Roman CE"/>
      <family val="1"/>
    </font>
    <font>
      <b/>
      <sz val="12"/>
      <name val="Times New Roman CE"/>
      <family val="1"/>
    </font>
    <font>
      <b/>
      <u val="single"/>
      <sz val="10"/>
      <name val="Times New Roman CE"/>
      <family val="1"/>
    </font>
    <font>
      <i/>
      <sz val="10"/>
      <name val="Times New Roman CE"/>
      <family val="1"/>
    </font>
    <font>
      <b/>
      <vertAlign val="superscript"/>
      <sz val="10"/>
      <name val="Times New Roman CE"/>
      <family val="1"/>
    </font>
    <font>
      <vertAlign val="superscript"/>
      <sz val="10"/>
      <name val="Times New Roman CE"/>
      <family val="1"/>
    </font>
    <font>
      <sz val="10"/>
      <color indexed="10"/>
      <name val="Times New Roman CE"/>
      <family val="1"/>
    </font>
    <font>
      <b/>
      <sz val="10"/>
      <color indexed="8"/>
      <name val="Times New Roman CE"/>
      <family val="1"/>
    </font>
    <font>
      <u val="single"/>
      <sz val="10"/>
      <color indexed="12"/>
      <name val="Arial CE"/>
      <family val="2"/>
    </font>
    <font>
      <u val="single"/>
      <sz val="10"/>
      <color indexed="36"/>
      <name val="Arial CE"/>
      <family val="2"/>
    </font>
    <font>
      <i/>
      <sz val="10"/>
      <name val="Arial"/>
      <family val="2"/>
    </font>
    <font>
      <b/>
      <sz val="10"/>
      <name val="Arial"/>
      <family val="2"/>
    </font>
    <font>
      <b/>
      <sz val="14"/>
      <name val="Arial"/>
      <family val="2"/>
    </font>
    <font>
      <sz val="9"/>
      <name val="Arial"/>
      <family val="2"/>
    </font>
    <font>
      <b/>
      <i/>
      <sz val="9"/>
      <name val="Arial"/>
      <family val="2"/>
    </font>
    <font>
      <b/>
      <sz val="9"/>
      <name val="Arial"/>
      <family val="2"/>
    </font>
    <font>
      <sz val="9"/>
      <color indexed="9"/>
      <name val="Arial"/>
      <family val="2"/>
    </font>
    <font>
      <i/>
      <sz val="9"/>
      <name val="Arial"/>
      <family val="2"/>
    </font>
    <font>
      <b/>
      <i/>
      <sz val="10"/>
      <name val="Arial"/>
      <family val="2"/>
    </font>
    <font>
      <b/>
      <i/>
      <sz val="12"/>
      <name val="Arial"/>
      <family val="2"/>
    </font>
    <font>
      <b/>
      <sz val="12"/>
      <name val="Arial"/>
      <family val="2"/>
    </font>
    <font>
      <b/>
      <sz val="18"/>
      <name val="Arial"/>
      <family val="2"/>
    </font>
    <font>
      <b/>
      <i/>
      <sz val="14"/>
      <name val="Arial"/>
      <family val="2"/>
    </font>
    <font>
      <i/>
      <sz val="9"/>
      <name val="Arial CE"/>
      <family val="2"/>
    </font>
    <font>
      <b/>
      <sz val="10"/>
      <color indexed="48"/>
      <name val="Arial"/>
      <family val="2"/>
    </font>
    <font>
      <sz val="14"/>
      <name val="Arial"/>
      <family val="2"/>
    </font>
    <font>
      <sz val="14"/>
      <name val="Arial CE"/>
      <family val="2"/>
    </font>
    <font>
      <i/>
      <sz val="14"/>
      <name val="Arial"/>
      <family val="2"/>
    </font>
    <font>
      <b/>
      <sz val="14"/>
      <color indexed="10"/>
      <name val="Arial"/>
      <family val="2"/>
    </font>
    <font>
      <sz val="14"/>
      <color indexed="10"/>
      <name val="Arial"/>
      <family val="2"/>
    </font>
    <font>
      <b/>
      <sz val="14"/>
      <color indexed="48"/>
      <name val="Arial"/>
      <family val="2"/>
    </font>
    <font>
      <sz val="10"/>
      <color indexed="48"/>
      <name val="Arial CE"/>
      <family val="2"/>
    </font>
    <font>
      <sz val="8"/>
      <name val="Arial CE"/>
      <family val="2"/>
    </font>
    <font>
      <sz val="9"/>
      <name val="Arial CE"/>
      <family val="2"/>
    </font>
    <font>
      <i/>
      <sz val="9"/>
      <color indexed="8"/>
      <name val="Arial"/>
      <family val="2"/>
    </font>
    <font>
      <sz val="9"/>
      <color indexed="8"/>
      <name val="Arial"/>
      <family val="2"/>
    </font>
    <font>
      <u val="single"/>
      <sz val="9"/>
      <name val="Arial"/>
      <family val="2"/>
    </font>
    <font>
      <sz val="9"/>
      <name val="Calibri"/>
      <family val="2"/>
    </font>
    <font>
      <i/>
      <u val="single"/>
      <sz val="9"/>
      <name val="Arial"/>
      <family val="2"/>
    </font>
    <font>
      <b/>
      <sz val="9"/>
      <name val="Arial CE"/>
      <family val="2"/>
    </font>
    <font>
      <b/>
      <sz val="9"/>
      <name val="Symbol"/>
      <family val="1"/>
    </font>
    <font>
      <i/>
      <sz val="12"/>
      <name val="Arial"/>
      <family val="2"/>
    </font>
    <font>
      <sz val="12"/>
      <name val="Arial"/>
      <family val="2"/>
    </font>
    <font>
      <i/>
      <sz val="10"/>
      <name val="Arial CE"/>
      <family val="2"/>
    </font>
    <font>
      <i/>
      <sz val="10"/>
      <color indexed="9"/>
      <name val="Arial"/>
      <family val="2"/>
    </font>
    <font>
      <b/>
      <i/>
      <sz val="10"/>
      <name val="Arial CE"/>
      <family val="0"/>
    </font>
    <font>
      <vertAlign val="subscript"/>
      <sz val="9"/>
      <name val="Arial"/>
      <family val="2"/>
    </font>
    <font>
      <i/>
      <sz val="10"/>
      <name val="SL Dutch"/>
      <family val="0"/>
    </font>
    <font>
      <sz val="10"/>
      <name val="MS Sans Serif"/>
      <family val="2"/>
    </font>
    <font>
      <sz val="12"/>
      <name val="Times New Roman"/>
      <family val="1"/>
    </font>
    <font>
      <sz val="10"/>
      <name val="Helv"/>
      <family val="2"/>
    </font>
    <font>
      <sz val="9"/>
      <color indexed="8"/>
      <name val="Calibri"/>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color indexed="8"/>
      <name val="Arial"/>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i/>
      <sz val="9"/>
      <color indexed="8"/>
      <name val="Arial"/>
      <family val="2"/>
    </font>
    <font>
      <b/>
      <sz val="9"/>
      <color indexed="8"/>
      <name val="Arial"/>
      <family val="2"/>
    </font>
    <font>
      <b/>
      <i/>
      <sz val="9"/>
      <color indexed="10"/>
      <name val="Arial"/>
      <family val="2"/>
    </font>
    <font>
      <sz val="10"/>
      <color indexed="9"/>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0"/>
      <color rgb="FF000000"/>
      <name val="Arial"/>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theme="1"/>
      <name val="Arial"/>
      <family val="2"/>
    </font>
    <font>
      <b/>
      <i/>
      <sz val="9"/>
      <color theme="1"/>
      <name val="Arial"/>
      <family val="2"/>
    </font>
    <font>
      <i/>
      <sz val="9"/>
      <color theme="1"/>
      <name val="Arial"/>
      <family val="2"/>
    </font>
    <font>
      <b/>
      <sz val="9"/>
      <color theme="1"/>
      <name val="Arial"/>
      <family val="2"/>
    </font>
    <font>
      <i/>
      <sz val="9"/>
      <color rgb="FF000000"/>
      <name val="Arial"/>
      <family val="2"/>
    </font>
    <font>
      <sz val="9"/>
      <color rgb="FF000000"/>
      <name val="Arial"/>
      <family val="2"/>
    </font>
    <font>
      <b/>
      <i/>
      <sz val="9"/>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15"/>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theme="2" tint="-0.24997000396251678"/>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double">
        <color indexed="8"/>
      </bottom>
    </border>
    <border>
      <left>
        <color indexed="63"/>
      </left>
      <right>
        <color indexed="63"/>
      </right>
      <top style="double">
        <color indexed="8"/>
      </top>
      <bottom style="double">
        <color indexed="8"/>
      </bottom>
    </border>
    <border>
      <left>
        <color indexed="63"/>
      </left>
      <right style="medium"/>
      <top>
        <color indexed="63"/>
      </top>
      <bottom style="medium"/>
    </border>
    <border>
      <left>
        <color indexed="63"/>
      </left>
      <right>
        <color indexed="63"/>
      </right>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thin"/>
      <right style="thin"/>
      <top style="thin"/>
      <bottom style="thin"/>
    </border>
    <border>
      <left style="medium"/>
      <right style="medium"/>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color indexed="63"/>
      </right>
      <top>
        <color indexed="63"/>
      </top>
      <bottom style="double"/>
    </border>
    <border>
      <left>
        <color indexed="63"/>
      </left>
      <right>
        <color indexed="63"/>
      </right>
      <top>
        <color indexed="63"/>
      </top>
      <bottom style="medium"/>
    </border>
  </borders>
  <cellStyleXfs count="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90" fillId="20" borderId="0" applyNumberFormat="0" applyBorder="0" applyAlignment="0" applyProtection="0"/>
    <xf numFmtId="0" fontId="22" fillId="0" borderId="0" applyNumberFormat="0" applyFill="0" applyBorder="0" applyAlignment="0" applyProtection="0"/>
    <xf numFmtId="0" fontId="91" fillId="21" borderId="1" applyNumberFormat="0" applyAlignment="0" applyProtection="0"/>
    <xf numFmtId="0" fontId="92" fillId="0" borderId="0" applyNumberFormat="0" applyFill="0" applyBorder="0" applyAlignment="0" applyProtection="0"/>
    <xf numFmtId="0" fontId="93" fillId="0" borderId="2" applyNumberFormat="0" applyFill="0" applyAlignment="0" applyProtection="0"/>
    <xf numFmtId="0" fontId="94" fillId="0" borderId="3" applyNumberFormat="0" applyFill="0" applyAlignment="0" applyProtection="0"/>
    <xf numFmtId="0" fontId="95" fillId="0" borderId="4" applyNumberFormat="0" applyFill="0" applyAlignment="0" applyProtection="0"/>
    <xf numFmtId="0" fontId="95" fillId="0" borderId="0" applyNumberFormat="0" applyFill="0" applyBorder="0" applyAlignment="0" applyProtection="0"/>
    <xf numFmtId="0" fontId="63" fillId="0" borderId="0">
      <alignment/>
      <protection/>
    </xf>
    <xf numFmtId="0" fontId="0" fillId="0" borderId="0">
      <alignment/>
      <protection/>
    </xf>
    <xf numFmtId="0" fontId="62" fillId="0" borderId="0" applyNumberFormat="0" applyFont="0" applyFill="0" applyBorder="0" applyAlignment="0" applyProtection="0"/>
    <xf numFmtId="0" fontId="88" fillId="0" borderId="0">
      <alignment/>
      <protection/>
    </xf>
    <xf numFmtId="0" fontId="0" fillId="0" borderId="0">
      <alignment/>
      <protection/>
    </xf>
    <xf numFmtId="0" fontId="1" fillId="0" borderId="0">
      <alignment/>
      <protection/>
    </xf>
    <xf numFmtId="0" fontId="0" fillId="0" borderId="0">
      <alignment/>
      <protection/>
    </xf>
    <xf numFmtId="0" fontId="88" fillId="0" borderId="0">
      <alignment/>
      <protection/>
    </xf>
    <xf numFmtId="0" fontId="0" fillId="0" borderId="0">
      <alignment/>
      <protection/>
    </xf>
    <xf numFmtId="0" fontId="96" fillId="0" borderId="0" applyNumberFormat="0" applyBorder="0" applyProtection="0">
      <alignment/>
    </xf>
    <xf numFmtId="0" fontId="88" fillId="0" borderId="0">
      <alignment/>
      <protection/>
    </xf>
    <xf numFmtId="0" fontId="0" fillId="0" borderId="0">
      <alignment/>
      <protection/>
    </xf>
    <xf numFmtId="0" fontId="1" fillId="0" borderId="0">
      <alignment/>
      <protection/>
    </xf>
    <xf numFmtId="0" fontId="88" fillId="0" borderId="0">
      <alignment/>
      <protection/>
    </xf>
    <xf numFmtId="194" fontId="56" fillId="0" borderId="0">
      <alignment/>
      <protection/>
    </xf>
    <xf numFmtId="0" fontId="88" fillId="0" borderId="0">
      <alignment/>
      <protection/>
    </xf>
    <xf numFmtId="0" fontId="1" fillId="0" borderId="0">
      <alignment/>
      <protection/>
    </xf>
    <xf numFmtId="0" fontId="97" fillId="22"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88" fillId="0" borderId="0">
      <alignment/>
      <protection/>
    </xf>
    <xf numFmtId="1" fontId="61" fillId="0" borderId="0">
      <alignment/>
      <protection/>
    </xf>
    <xf numFmtId="0" fontId="1" fillId="0" borderId="0">
      <alignment/>
      <protection/>
    </xf>
    <xf numFmtId="0" fontId="88" fillId="0" borderId="0">
      <alignment/>
      <protection/>
    </xf>
    <xf numFmtId="0" fontId="64" fillId="0" borderId="0">
      <alignment/>
      <protection/>
    </xf>
    <xf numFmtId="0" fontId="2" fillId="0" borderId="0">
      <alignment/>
      <protection/>
    </xf>
    <xf numFmtId="0" fontId="2" fillId="0" borderId="0">
      <alignment/>
      <protection/>
    </xf>
    <xf numFmtId="0" fontId="23" fillId="0" borderId="0" applyNumberFormat="0" applyFill="0" applyBorder="0" applyAlignment="0" applyProtection="0"/>
    <xf numFmtId="9" fontId="0" fillId="0" borderId="0" applyFill="0" applyBorder="0" applyAlignment="0" applyProtection="0"/>
    <xf numFmtId="195" fontId="0" fillId="0" borderId="0" applyFill="0" applyBorder="0" applyAlignment="0" applyProtection="0"/>
    <xf numFmtId="0" fontId="0" fillId="23" borderId="5" applyNumberFormat="0" applyFon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89" fillId="24" borderId="0" applyNumberFormat="0" applyBorder="0" applyAlignment="0" applyProtection="0"/>
    <xf numFmtId="0" fontId="89" fillId="25" borderId="0" applyNumberFormat="0" applyBorder="0" applyAlignment="0" applyProtection="0"/>
    <xf numFmtId="0" fontId="89" fillId="26" borderId="0" applyNumberFormat="0" applyBorder="0" applyAlignment="0" applyProtection="0"/>
    <xf numFmtId="0" fontId="89" fillId="27"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100" fillId="0" borderId="6" applyNumberFormat="0" applyFill="0" applyAlignment="0" applyProtection="0"/>
    <xf numFmtId="0" fontId="101" fillId="30" borderId="7" applyNumberFormat="0" applyAlignment="0" applyProtection="0"/>
    <xf numFmtId="0" fontId="102" fillId="21" borderId="8" applyNumberFormat="0" applyAlignment="0" applyProtection="0"/>
    <xf numFmtId="0" fontId="103" fillId="31" borderId="0" applyNumberFormat="0" applyBorder="0" applyAlignment="0" applyProtection="0"/>
    <xf numFmtId="184" fontId="0" fillId="0" borderId="0" applyFill="0" applyBorder="0" applyAlignment="0" applyProtection="0"/>
    <xf numFmtId="168" fontId="1" fillId="0" borderId="0" applyFill="0" applyBorder="0" applyAlignment="0" applyProtection="0"/>
    <xf numFmtId="171" fontId="1" fillId="0" borderId="0" applyFill="0" applyBorder="0" applyAlignment="0" applyProtection="0"/>
    <xf numFmtId="169" fontId="1" fillId="0" borderId="0" applyFill="0" applyBorder="0" applyAlignment="0" applyProtection="0"/>
    <xf numFmtId="0" fontId="104" fillId="32" borderId="8" applyNumberFormat="0" applyAlignment="0" applyProtection="0"/>
    <xf numFmtId="0" fontId="105" fillId="0" borderId="9" applyNumberFormat="0" applyFill="0" applyAlignment="0" applyProtection="0"/>
  </cellStyleXfs>
  <cellXfs count="887">
    <xf numFmtId="0" fontId="0" fillId="0" borderId="0" xfId="0" applyAlignment="1">
      <alignment/>
    </xf>
    <xf numFmtId="0" fontId="3" fillId="0" borderId="0" xfId="0" applyFont="1" applyFill="1" applyAlignment="1" applyProtection="1">
      <alignment horizontal="right"/>
      <protection locked="0"/>
    </xf>
    <xf numFmtId="0" fontId="3" fillId="0" borderId="0" xfId="0" applyFont="1" applyAlignment="1">
      <alignment horizontal="center"/>
    </xf>
    <xf numFmtId="0" fontId="3" fillId="0" borderId="0" xfId="0" applyFont="1" applyAlignment="1">
      <alignment horizontal="left"/>
    </xf>
    <xf numFmtId="0" fontId="3" fillId="0" borderId="0" xfId="0" applyFont="1" applyAlignment="1" applyProtection="1">
      <alignment/>
      <protection locked="0"/>
    </xf>
    <xf numFmtId="0" fontId="3" fillId="0" borderId="0" xfId="0" applyFont="1" applyAlignment="1">
      <alignment/>
    </xf>
    <xf numFmtId="4" fontId="3" fillId="0" borderId="0" xfId="0" applyNumberFormat="1" applyFont="1" applyAlignment="1" applyProtection="1">
      <alignment/>
      <protection locked="0"/>
    </xf>
    <xf numFmtId="4" fontId="3" fillId="0" borderId="0" xfId="0" applyNumberFormat="1" applyFont="1" applyAlignment="1">
      <alignment/>
    </xf>
    <xf numFmtId="0" fontId="8" fillId="0" borderId="0" xfId="0" applyFont="1" applyAlignment="1">
      <alignment horizontal="center"/>
    </xf>
    <xf numFmtId="0" fontId="9" fillId="0" borderId="0" xfId="0" applyFont="1" applyAlignment="1">
      <alignment horizontal="left"/>
    </xf>
    <xf numFmtId="0" fontId="10" fillId="0" borderId="0" xfId="0" applyFont="1" applyAlignment="1" applyProtection="1">
      <alignment/>
      <protection/>
    </xf>
    <xf numFmtId="0" fontId="10" fillId="0" borderId="0" xfId="0" applyFont="1" applyAlignment="1">
      <alignment/>
    </xf>
    <xf numFmtId="0" fontId="11" fillId="0" borderId="0" xfId="0" applyFont="1" applyAlignment="1">
      <alignment horizontal="center"/>
    </xf>
    <xf numFmtId="4" fontId="10" fillId="0" borderId="0" xfId="0" applyNumberFormat="1" applyFont="1" applyAlignment="1" applyProtection="1">
      <alignment/>
      <protection/>
    </xf>
    <xf numFmtId="4" fontId="10" fillId="0" borderId="0" xfId="0" applyNumberFormat="1" applyFont="1" applyAlignment="1">
      <alignment/>
    </xf>
    <xf numFmtId="0" fontId="10" fillId="0" borderId="0" xfId="0" applyFont="1" applyAlignment="1">
      <alignment horizontal="center"/>
    </xf>
    <xf numFmtId="0" fontId="12"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4" fillId="0" borderId="0" xfId="0" applyFont="1" applyAlignment="1" applyProtection="1">
      <alignment/>
      <protection/>
    </xf>
    <xf numFmtId="0" fontId="4" fillId="0" borderId="0" xfId="0" applyFont="1" applyAlignment="1">
      <alignment/>
    </xf>
    <xf numFmtId="4" fontId="4" fillId="0" borderId="0" xfId="0" applyNumberFormat="1" applyFont="1" applyAlignment="1" applyProtection="1">
      <alignment/>
      <protection/>
    </xf>
    <xf numFmtId="4" fontId="4" fillId="0" borderId="0" xfId="0" applyNumberFormat="1" applyFont="1" applyAlignment="1">
      <alignment/>
    </xf>
    <xf numFmtId="0" fontId="13" fillId="0" borderId="10" xfId="0" applyFont="1" applyBorder="1" applyAlignment="1">
      <alignment horizontal="center" wrapText="1"/>
    </xf>
    <xf numFmtId="0" fontId="14" fillId="0" borderId="10" xfId="0" applyFont="1" applyBorder="1" applyAlignment="1">
      <alignment horizontal="left" vertical="top" wrapText="1"/>
    </xf>
    <xf numFmtId="0" fontId="15" fillId="0" borderId="10" xfId="0" applyFont="1" applyBorder="1" applyAlignment="1">
      <alignment horizontal="center" wrapText="1"/>
    </xf>
    <xf numFmtId="4" fontId="13" fillId="0" borderId="10" xfId="0" applyNumberFormat="1" applyFont="1" applyBorder="1" applyAlignment="1" applyProtection="1">
      <alignment horizontal="center" wrapText="1"/>
      <protection/>
    </xf>
    <xf numFmtId="4" fontId="14" fillId="0" borderId="10" xfId="0" applyNumberFormat="1" applyFont="1" applyBorder="1" applyAlignment="1">
      <alignment horizontal="center" wrapText="1"/>
    </xf>
    <xf numFmtId="183" fontId="4" fillId="0" borderId="0" xfId="0" applyNumberFormat="1" applyFont="1" applyBorder="1" applyAlignment="1">
      <alignment horizontal="center"/>
    </xf>
    <xf numFmtId="0" fontId="14" fillId="0" borderId="0" xfId="0" applyFont="1" applyBorder="1" applyAlignment="1">
      <alignment horizontal="left"/>
    </xf>
    <xf numFmtId="0" fontId="14" fillId="0" borderId="0" xfId="0" applyFont="1" applyBorder="1" applyAlignment="1" applyProtection="1">
      <alignment/>
      <protection locked="0"/>
    </xf>
    <xf numFmtId="0" fontId="14" fillId="0" borderId="0" xfId="0" applyFont="1" applyBorder="1" applyAlignment="1">
      <alignment/>
    </xf>
    <xf numFmtId="183" fontId="4" fillId="0" borderId="0" xfId="0" applyNumberFormat="1" applyFont="1" applyAlignment="1">
      <alignment/>
    </xf>
    <xf numFmtId="4" fontId="14" fillId="0" borderId="0" xfId="0" applyNumberFormat="1" applyFont="1" applyBorder="1" applyAlignment="1" applyProtection="1">
      <alignment horizontal="center"/>
      <protection locked="0"/>
    </xf>
    <xf numFmtId="4" fontId="14" fillId="0" borderId="0" xfId="0" applyNumberFormat="1" applyFont="1" applyBorder="1" applyAlignment="1">
      <alignment horizontal="center"/>
    </xf>
    <xf numFmtId="0" fontId="4" fillId="0" borderId="0" xfId="0" applyFont="1" applyAlignment="1">
      <alignment horizontal="center" vertical="top"/>
    </xf>
    <xf numFmtId="0" fontId="16" fillId="0" borderId="0" xfId="68" applyFont="1" applyAlignment="1">
      <alignment horizontal="left" vertical="top" wrapText="1"/>
      <protection/>
    </xf>
    <xf numFmtId="0" fontId="4" fillId="0" borderId="0" xfId="0" applyFont="1" applyAlignment="1" applyProtection="1">
      <alignment/>
      <protection locked="0"/>
    </xf>
    <xf numFmtId="4" fontId="4" fillId="0" borderId="0" xfId="0" applyNumberFormat="1" applyFont="1" applyAlignment="1" applyProtection="1">
      <alignment/>
      <protection locked="0"/>
    </xf>
    <xf numFmtId="0" fontId="5" fillId="0" borderId="0" xfId="0" applyFont="1" applyAlignment="1">
      <alignment horizontal="left"/>
    </xf>
    <xf numFmtId="0" fontId="4" fillId="0" borderId="0" xfId="0" applyFont="1" applyAlignment="1" applyProtection="1">
      <alignment horizontal="right"/>
      <protection locked="0"/>
    </xf>
    <xf numFmtId="183" fontId="3" fillId="0" borderId="0" xfId="0" applyNumberFormat="1" applyFont="1" applyAlignment="1">
      <alignment/>
    </xf>
    <xf numFmtId="4" fontId="4" fillId="0" borderId="0" xfId="85" applyNumberFormat="1" applyFont="1" applyFill="1" applyBorder="1" applyAlignment="1" applyProtection="1">
      <alignment horizontal="right"/>
      <protection locked="0"/>
    </xf>
    <xf numFmtId="4" fontId="4" fillId="0" borderId="0" xfId="0" applyNumberFormat="1" applyFont="1" applyAlignment="1">
      <alignment horizontal="right"/>
    </xf>
    <xf numFmtId="0" fontId="3" fillId="0" borderId="0" xfId="68" applyFont="1" applyAlignment="1">
      <alignment horizontal="left" vertical="top" wrapText="1"/>
      <protection/>
    </xf>
    <xf numFmtId="0" fontId="17" fillId="0" borderId="0" xfId="0" applyFont="1" applyAlignment="1">
      <alignment horizontal="left"/>
    </xf>
    <xf numFmtId="4" fontId="3" fillId="0" borderId="0" xfId="0" applyNumberFormat="1" applyFont="1" applyAlignment="1">
      <alignment horizontal="right"/>
    </xf>
    <xf numFmtId="183" fontId="6" fillId="0" borderId="0" xfId="0" applyNumberFormat="1" applyFont="1" applyAlignment="1">
      <alignment/>
    </xf>
    <xf numFmtId="0" fontId="16" fillId="0" borderId="0" xfId="0" applyFont="1" applyAlignment="1">
      <alignment horizontal="left" vertical="top" wrapText="1"/>
    </xf>
    <xf numFmtId="183" fontId="4" fillId="0" borderId="0" xfId="0" applyNumberFormat="1" applyFont="1" applyAlignment="1">
      <alignment horizontal="right"/>
    </xf>
    <xf numFmtId="4" fontId="4" fillId="0" borderId="0" xfId="0" applyNumberFormat="1" applyFont="1" applyAlignment="1" applyProtection="1">
      <alignment horizontal="right"/>
      <protection locked="0"/>
    </xf>
    <xf numFmtId="0" fontId="3" fillId="0" borderId="0" xfId="67" applyFont="1" applyAlignment="1" applyProtection="1">
      <alignment horizontal="right"/>
      <protection locked="0"/>
    </xf>
    <xf numFmtId="0" fontId="3" fillId="0" borderId="0" xfId="67" applyFont="1">
      <alignment/>
      <protection/>
    </xf>
    <xf numFmtId="4" fontId="3" fillId="0" borderId="0" xfId="67" applyNumberFormat="1" applyFont="1">
      <alignment/>
      <protection/>
    </xf>
    <xf numFmtId="0" fontId="3" fillId="0" borderId="0" xfId="0" applyFont="1" applyAlignment="1" applyProtection="1">
      <alignment horizontal="right"/>
      <protection locked="0"/>
    </xf>
    <xf numFmtId="0" fontId="20" fillId="0" borderId="0" xfId="0" applyFont="1" applyAlignment="1" applyProtection="1">
      <alignment horizontal="right"/>
      <protection locked="0"/>
    </xf>
    <xf numFmtId="0" fontId="20" fillId="0" borderId="0" xfId="0" applyFont="1" applyAlignment="1">
      <alignment/>
    </xf>
    <xf numFmtId="4" fontId="20" fillId="0" borderId="0" xfId="0" applyNumberFormat="1" applyFont="1" applyAlignment="1">
      <alignment/>
    </xf>
    <xf numFmtId="0" fontId="16" fillId="0" borderId="0" xfId="0" applyFont="1" applyFill="1" applyAlignment="1">
      <alignment horizontal="left" vertical="top" wrapText="1"/>
    </xf>
    <xf numFmtId="0" fontId="3" fillId="0" borderId="0" xfId="0" applyFont="1" applyFill="1" applyAlignment="1">
      <alignment/>
    </xf>
    <xf numFmtId="183" fontId="3" fillId="0" borderId="0" xfId="0" applyNumberFormat="1" applyFont="1" applyFill="1" applyAlignment="1">
      <alignment/>
    </xf>
    <xf numFmtId="4" fontId="3" fillId="0" borderId="0" xfId="0" applyNumberFormat="1" applyFont="1" applyFill="1" applyAlignment="1" applyProtection="1">
      <alignment/>
      <protection locked="0"/>
    </xf>
    <xf numFmtId="4" fontId="3" fillId="0" borderId="0" xfId="0" applyNumberFormat="1" applyFont="1" applyFill="1" applyAlignment="1">
      <alignment/>
    </xf>
    <xf numFmtId="0" fontId="3" fillId="0" borderId="0" xfId="0" applyFont="1" applyFill="1" applyAlignment="1">
      <alignment horizontal="left" vertical="top" wrapText="1"/>
    </xf>
    <xf numFmtId="0" fontId="3" fillId="0" borderId="0" xfId="0" applyFont="1" applyFill="1" applyAlignment="1">
      <alignment horizontal="left"/>
    </xf>
    <xf numFmtId="4" fontId="3" fillId="0" borderId="0" xfId="0" applyNumberFormat="1" applyFont="1" applyFill="1" applyAlignment="1" applyProtection="1">
      <alignment horizontal="right"/>
      <protection locked="0"/>
    </xf>
    <xf numFmtId="4" fontId="3" fillId="0" borderId="0" xfId="0" applyNumberFormat="1" applyFont="1" applyFill="1" applyAlignment="1">
      <alignment horizontal="right"/>
    </xf>
    <xf numFmtId="0" fontId="16" fillId="0" borderId="0" xfId="68" applyFont="1" applyAlignment="1">
      <alignment horizontal="justify" vertical="top" wrapText="1"/>
      <protection/>
    </xf>
    <xf numFmtId="9" fontId="3" fillId="0" borderId="0" xfId="0" applyNumberFormat="1" applyFont="1" applyAlignment="1">
      <alignment/>
    </xf>
    <xf numFmtId="0" fontId="3" fillId="0" borderId="0" xfId="0" applyFont="1" applyAlignment="1">
      <alignment horizontal="center" vertical="top" wrapText="1"/>
    </xf>
    <xf numFmtId="0" fontId="4" fillId="0" borderId="11" xfId="0" applyFont="1" applyBorder="1" applyAlignment="1">
      <alignment horizontal="center"/>
    </xf>
    <xf numFmtId="0" fontId="21" fillId="0" borderId="11" xfId="0" applyFont="1" applyBorder="1" applyAlignment="1">
      <alignment horizontal="left"/>
    </xf>
    <xf numFmtId="0" fontId="4" fillId="0" borderId="11" xfId="0" applyFont="1" applyBorder="1" applyAlignment="1" applyProtection="1">
      <alignment/>
      <protection locked="0"/>
    </xf>
    <xf numFmtId="0" fontId="4" fillId="0" borderId="11" xfId="0" applyFont="1" applyBorder="1" applyAlignment="1">
      <alignment/>
    </xf>
    <xf numFmtId="4" fontId="21" fillId="0" borderId="11" xfId="0" applyNumberFormat="1" applyFont="1" applyBorder="1" applyAlignment="1" applyProtection="1">
      <alignment horizontal="right"/>
      <protection locked="0"/>
    </xf>
    <xf numFmtId="4" fontId="21" fillId="0" borderId="11" xfId="0" applyNumberFormat="1" applyFont="1" applyBorder="1" applyAlignment="1">
      <alignment/>
    </xf>
    <xf numFmtId="0" fontId="26" fillId="0" borderId="0" xfId="0" applyFont="1" applyAlignment="1">
      <alignment vertical="top"/>
    </xf>
    <xf numFmtId="0" fontId="1" fillId="0" borderId="0" xfId="0" applyFont="1" applyBorder="1" applyAlignment="1">
      <alignment vertical="top"/>
    </xf>
    <xf numFmtId="0" fontId="27" fillId="0" borderId="0" xfId="0" applyFont="1" applyFill="1" applyBorder="1" applyAlignment="1">
      <alignment vertical="top"/>
    </xf>
    <xf numFmtId="0" fontId="27" fillId="0" borderId="0" xfId="0" applyFont="1" applyFill="1" applyBorder="1" applyAlignment="1">
      <alignment horizontal="left" vertical="top"/>
    </xf>
    <xf numFmtId="0" fontId="31" fillId="0" borderId="0" xfId="0" applyFont="1" applyFill="1" applyBorder="1" applyAlignment="1">
      <alignment vertical="top"/>
    </xf>
    <xf numFmtId="0" fontId="27" fillId="0" borderId="0" xfId="0" applyFont="1" applyBorder="1" applyAlignment="1">
      <alignment vertical="top"/>
    </xf>
    <xf numFmtId="49" fontId="27" fillId="0" borderId="0" xfId="0" applyNumberFormat="1" applyFont="1" applyBorder="1" applyAlignment="1">
      <alignment horizontal="left" vertical="top"/>
    </xf>
    <xf numFmtId="0" fontId="31" fillId="0" borderId="0" xfId="0" applyFont="1" applyBorder="1" applyAlignment="1">
      <alignment vertical="top"/>
    </xf>
    <xf numFmtId="49" fontId="28" fillId="0" borderId="0" xfId="0" applyNumberFormat="1" applyFont="1" applyBorder="1" applyAlignment="1">
      <alignment horizontal="left" vertical="top" wrapText="1"/>
    </xf>
    <xf numFmtId="0" fontId="29" fillId="0" borderId="0" xfId="0" applyFont="1" applyBorder="1" applyAlignment="1">
      <alignment vertical="top"/>
    </xf>
    <xf numFmtId="0" fontId="26" fillId="33" borderId="0" xfId="0" applyNumberFormat="1" applyFont="1" applyFill="1" applyBorder="1" applyAlignment="1">
      <alignment vertical="top"/>
    </xf>
    <xf numFmtId="0" fontId="1" fillId="33" borderId="0" xfId="0" applyNumberFormat="1" applyFont="1" applyFill="1" applyBorder="1" applyAlignment="1">
      <alignment vertical="top"/>
    </xf>
    <xf numFmtId="0" fontId="27" fillId="33" borderId="0" xfId="0" applyNumberFormat="1" applyFont="1" applyFill="1" applyBorder="1" applyAlignment="1">
      <alignment vertical="top"/>
    </xf>
    <xf numFmtId="0" fontId="27" fillId="0" borderId="0" xfId="0" applyNumberFormat="1" applyFont="1" applyBorder="1" applyAlignment="1">
      <alignment vertical="top"/>
    </xf>
    <xf numFmtId="0" fontId="29" fillId="0" borderId="0" xfId="0" applyNumberFormat="1" applyFont="1" applyFill="1" applyBorder="1" applyAlignment="1">
      <alignment horizontal="left" vertical="top" wrapText="1"/>
    </xf>
    <xf numFmtId="0" fontId="25" fillId="34" borderId="0" xfId="0" applyFont="1" applyFill="1" applyBorder="1" applyAlignment="1">
      <alignment vertical="top"/>
    </xf>
    <xf numFmtId="0" fontId="25" fillId="34" borderId="0" xfId="0" applyNumberFormat="1" applyFont="1" applyFill="1" applyBorder="1" applyAlignment="1">
      <alignment horizontal="center" vertical="top"/>
    </xf>
    <xf numFmtId="0" fontId="25" fillId="35" borderId="0" xfId="0" applyNumberFormat="1" applyFont="1" applyFill="1" applyBorder="1" applyAlignment="1">
      <alignment vertical="top"/>
    </xf>
    <xf numFmtId="0" fontId="27" fillId="0" borderId="0" xfId="0" applyNumberFormat="1" applyFont="1" applyBorder="1" applyAlignment="1">
      <alignment horizontal="left" vertical="top" wrapText="1"/>
    </xf>
    <xf numFmtId="0" fontId="26" fillId="0" borderId="0" xfId="0" applyFont="1" applyBorder="1" applyAlignment="1">
      <alignment horizontal="right" vertical="top"/>
    </xf>
    <xf numFmtId="0" fontId="26" fillId="0" borderId="0" xfId="0" applyFont="1" applyBorder="1" applyAlignment="1">
      <alignment horizontal="left" vertical="top"/>
    </xf>
    <xf numFmtId="0" fontId="26" fillId="0" borderId="0" xfId="0" applyNumberFormat="1" applyFont="1" applyBorder="1" applyAlignment="1">
      <alignment vertical="top"/>
    </xf>
    <xf numFmtId="49" fontId="1" fillId="0" borderId="0" xfId="0" applyNumberFormat="1" applyFont="1" applyBorder="1" applyAlignment="1">
      <alignment horizontal="left" vertical="top"/>
    </xf>
    <xf numFmtId="0" fontId="1" fillId="0" borderId="0" xfId="0" applyNumberFormat="1" applyFont="1" applyBorder="1" applyAlignment="1">
      <alignment vertical="top"/>
    </xf>
    <xf numFmtId="0" fontId="27" fillId="0" borderId="0" xfId="0" applyNumberFormat="1" applyFont="1" applyBorder="1" applyAlignment="1">
      <alignment vertical="top" wrapText="1"/>
    </xf>
    <xf numFmtId="0" fontId="25" fillId="0" borderId="0" xfId="0" applyFont="1" applyFill="1" applyBorder="1" applyAlignment="1">
      <alignment vertical="top"/>
    </xf>
    <xf numFmtId="0" fontId="25" fillId="0" borderId="0" xfId="0" applyNumberFormat="1" applyFont="1" applyFill="1" applyBorder="1" applyAlignment="1">
      <alignment horizontal="center" vertical="top"/>
    </xf>
    <xf numFmtId="0" fontId="1" fillId="0" borderId="0" xfId="0" applyFont="1" applyFill="1" applyBorder="1" applyAlignment="1">
      <alignment vertical="top"/>
    </xf>
    <xf numFmtId="0" fontId="26" fillId="0" borderId="0" xfId="0" applyFont="1" applyFill="1" applyBorder="1" applyAlignment="1">
      <alignment vertical="top"/>
    </xf>
    <xf numFmtId="0" fontId="1" fillId="0" borderId="0" xfId="0" applyFont="1" applyFill="1" applyBorder="1" applyAlignment="1">
      <alignment horizontal="left" vertical="top"/>
    </xf>
    <xf numFmtId="49" fontId="1" fillId="0" borderId="0" xfId="0" applyNumberFormat="1" applyFont="1" applyBorder="1" applyAlignment="1">
      <alignment horizontal="left" vertical="top" wrapText="1"/>
    </xf>
    <xf numFmtId="0" fontId="27" fillId="0" borderId="0" xfId="0" applyFont="1" applyBorder="1" applyAlignment="1">
      <alignment horizontal="center" vertical="top" wrapText="1"/>
    </xf>
    <xf numFmtId="0" fontId="27" fillId="0" borderId="0" xfId="0" applyFont="1" applyAlignment="1">
      <alignment horizontal="left" vertical="top" wrapText="1"/>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0" fontId="1" fillId="0" borderId="0" xfId="0" applyFont="1" applyAlignment="1">
      <alignment horizontal="left"/>
    </xf>
    <xf numFmtId="0" fontId="34" fillId="0" borderId="0" xfId="0" applyFont="1" applyAlignment="1">
      <alignment/>
    </xf>
    <xf numFmtId="0" fontId="1" fillId="0" borderId="12" xfId="0" applyFont="1" applyBorder="1" applyAlignment="1">
      <alignment horizontal="center"/>
    </xf>
    <xf numFmtId="0" fontId="1"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left"/>
    </xf>
    <xf numFmtId="49" fontId="34" fillId="0" borderId="0" xfId="0" applyNumberFormat="1" applyFont="1" applyAlignment="1">
      <alignment horizontal="left" vertical="top" wrapText="1"/>
    </xf>
    <xf numFmtId="1" fontId="26" fillId="33" borderId="0" xfId="0" applyNumberFormat="1" applyFont="1" applyFill="1" applyBorder="1" applyAlignment="1">
      <alignment horizontal="center" vertical="top"/>
    </xf>
    <xf numFmtId="0" fontId="32" fillId="0" borderId="13" xfId="0" applyFont="1" applyFill="1" applyBorder="1" applyAlignment="1">
      <alignment horizontal="right" vertical="top"/>
    </xf>
    <xf numFmtId="0" fontId="32" fillId="0" borderId="0" xfId="0" applyFont="1" applyFill="1" applyBorder="1" applyAlignment="1">
      <alignment vertical="top"/>
    </xf>
    <xf numFmtId="49" fontId="25" fillId="34" borderId="0" xfId="0" applyNumberFormat="1" applyFont="1" applyFill="1" applyBorder="1" applyAlignment="1">
      <alignment horizontal="left" vertical="top"/>
    </xf>
    <xf numFmtId="49" fontId="34" fillId="34" borderId="0" xfId="0" applyNumberFormat="1" applyFont="1" applyFill="1" applyBorder="1" applyAlignment="1">
      <alignment horizontal="left" vertical="top" wrapText="1"/>
    </xf>
    <xf numFmtId="0" fontId="25" fillId="35" borderId="0" xfId="0" applyFont="1" applyFill="1" applyBorder="1" applyAlignment="1">
      <alignment vertical="top"/>
    </xf>
    <xf numFmtId="0" fontId="1" fillId="0" borderId="0" xfId="0" applyFont="1" applyFill="1" applyBorder="1" applyAlignment="1">
      <alignment vertical="top"/>
    </xf>
    <xf numFmtId="49" fontId="24" fillId="0" borderId="0" xfId="0" applyNumberFormat="1" applyFont="1" applyAlignment="1">
      <alignment horizontal="left" vertical="top" wrapText="1"/>
    </xf>
    <xf numFmtId="0" fontId="24" fillId="33" borderId="0" xfId="0" applyNumberFormat="1" applyFont="1" applyFill="1" applyBorder="1" applyAlignment="1">
      <alignment vertical="top"/>
    </xf>
    <xf numFmtId="0" fontId="24" fillId="0" borderId="0" xfId="0" applyFont="1" applyFill="1" applyBorder="1" applyAlignment="1">
      <alignment vertical="top"/>
    </xf>
    <xf numFmtId="0" fontId="31" fillId="0" borderId="0" xfId="0" applyNumberFormat="1" applyFont="1" applyBorder="1" applyAlignment="1">
      <alignment vertical="top"/>
    </xf>
    <xf numFmtId="0" fontId="31" fillId="0" borderId="0" xfId="0" applyNumberFormat="1" applyFont="1" applyBorder="1" applyAlignment="1">
      <alignment vertical="top" wrapText="1"/>
    </xf>
    <xf numFmtId="49" fontId="32" fillId="34" borderId="0" xfId="0" applyNumberFormat="1" applyFont="1" applyFill="1" applyBorder="1" applyAlignment="1">
      <alignment horizontal="left" vertical="top" wrapText="1"/>
    </xf>
    <xf numFmtId="49" fontId="32" fillId="0" borderId="0" xfId="0" applyNumberFormat="1" applyFont="1" applyFill="1" applyBorder="1" applyAlignment="1">
      <alignment horizontal="left" vertical="top"/>
    </xf>
    <xf numFmtId="49" fontId="32" fillId="0" borderId="0" xfId="0" applyNumberFormat="1" applyFont="1" applyFill="1" applyBorder="1" applyAlignment="1">
      <alignment horizontal="left" vertical="top" wrapText="1"/>
    </xf>
    <xf numFmtId="49" fontId="24" fillId="0" borderId="0" xfId="0" applyNumberFormat="1" applyFont="1" applyBorder="1" applyAlignment="1">
      <alignment horizontal="left" vertical="top" wrapText="1"/>
    </xf>
    <xf numFmtId="0" fontId="24" fillId="0" borderId="0" xfId="0" applyFont="1" applyBorder="1" applyAlignment="1">
      <alignment vertical="top"/>
    </xf>
    <xf numFmtId="0" fontId="26" fillId="0" borderId="14" xfId="0" applyFont="1" applyFill="1" applyBorder="1" applyAlignment="1">
      <alignment horizontal="left" vertical="top"/>
    </xf>
    <xf numFmtId="0" fontId="34" fillId="0" borderId="15" xfId="0" applyFont="1" applyBorder="1" applyAlignment="1">
      <alignment horizontal="left"/>
    </xf>
    <xf numFmtId="0" fontId="1" fillId="0" borderId="15" xfId="0" applyFont="1" applyBorder="1" applyAlignment="1">
      <alignment horizontal="left"/>
    </xf>
    <xf numFmtId="0" fontId="35" fillId="0" borderId="16" xfId="0" applyFont="1" applyBorder="1" applyAlignment="1">
      <alignment horizontal="left"/>
    </xf>
    <xf numFmtId="0" fontId="0" fillId="0" borderId="0" xfId="0" applyNumberFormat="1" applyAlignment="1">
      <alignment/>
    </xf>
    <xf numFmtId="0" fontId="0" fillId="0" borderId="0" xfId="0" applyNumberFormat="1" applyFill="1" applyAlignment="1">
      <alignment/>
    </xf>
    <xf numFmtId="0" fontId="38" fillId="0" borderId="0" xfId="0" applyNumberFormat="1" applyFont="1" applyAlignment="1">
      <alignment horizontal="left"/>
    </xf>
    <xf numFmtId="0" fontId="25" fillId="0" borderId="0" xfId="0" applyNumberFormat="1" applyFont="1" applyAlignment="1">
      <alignment horizontal="center"/>
    </xf>
    <xf numFmtId="0" fontId="38" fillId="0" borderId="0" xfId="0" applyNumberFormat="1" applyFont="1" applyFill="1" applyAlignment="1">
      <alignment horizontal="left"/>
    </xf>
    <xf numFmtId="1" fontId="0" fillId="0" borderId="0" xfId="0" applyNumberFormat="1" applyAlignment="1">
      <alignment/>
    </xf>
    <xf numFmtId="0" fontId="42" fillId="0" borderId="17" xfId="0" applyFont="1" applyFill="1" applyBorder="1" applyAlignment="1">
      <alignment vertical="top"/>
    </xf>
    <xf numFmtId="0" fontId="42" fillId="0" borderId="18" xfId="0" applyFont="1" applyBorder="1" applyAlignment="1">
      <alignment horizontal="left" vertical="top"/>
    </xf>
    <xf numFmtId="0" fontId="42" fillId="0" borderId="19" xfId="0" applyFont="1" applyBorder="1" applyAlignment="1">
      <alignment horizontal="center"/>
    </xf>
    <xf numFmtId="0" fontId="43" fillId="0" borderId="19" xfId="0" applyFont="1" applyBorder="1" applyAlignment="1">
      <alignment/>
    </xf>
    <xf numFmtId="49" fontId="42" fillId="0" borderId="19" xfId="0" applyNumberFormat="1" applyFont="1" applyBorder="1" applyAlignment="1">
      <alignment horizontal="center"/>
    </xf>
    <xf numFmtId="0" fontId="43" fillId="0" borderId="19" xfId="0" applyFont="1" applyBorder="1" applyAlignment="1">
      <alignment horizontal="center"/>
    </xf>
    <xf numFmtId="0" fontId="42" fillId="0" borderId="20" xfId="0" applyFont="1" applyBorder="1" applyAlignment="1">
      <alignment horizontal="left" vertical="top"/>
    </xf>
    <xf numFmtId="0" fontId="40" fillId="0" borderId="17" xfId="0" applyNumberFormat="1" applyFont="1" applyBorder="1" applyAlignment="1">
      <alignment/>
    </xf>
    <xf numFmtId="0" fontId="42" fillId="0" borderId="21" xfId="0" applyFont="1" applyBorder="1" applyAlignment="1">
      <alignment horizontal="left" vertical="top"/>
    </xf>
    <xf numFmtId="1" fontId="41" fillId="0" borderId="16" xfId="0" applyNumberFormat="1" applyFont="1" applyBorder="1" applyAlignment="1">
      <alignment horizontal="left"/>
    </xf>
    <xf numFmtId="0" fontId="41" fillId="0" borderId="12" xfId="0" applyNumberFormat="1" applyFont="1" applyBorder="1" applyAlignment="1">
      <alignment horizontal="left"/>
    </xf>
    <xf numFmtId="1" fontId="39" fillId="0" borderId="22" xfId="0" applyNumberFormat="1" applyFont="1" applyBorder="1" applyAlignment="1">
      <alignment horizontal="left"/>
    </xf>
    <xf numFmtId="0" fontId="40" fillId="0" borderId="22" xfId="0" applyNumberFormat="1" applyFont="1" applyBorder="1" applyAlignment="1">
      <alignment/>
    </xf>
    <xf numFmtId="1" fontId="0" fillId="0" borderId="22" xfId="0" applyNumberFormat="1" applyFont="1" applyBorder="1" applyAlignment="1">
      <alignment/>
    </xf>
    <xf numFmtId="0" fontId="1" fillId="0" borderId="22" xfId="57" applyNumberFormat="1" applyFont="1" applyBorder="1">
      <alignment/>
      <protection/>
    </xf>
    <xf numFmtId="0" fontId="0" fillId="0" borderId="22" xfId="0" applyNumberFormat="1" applyFont="1" applyBorder="1" applyAlignment="1">
      <alignment/>
    </xf>
    <xf numFmtId="1" fontId="36" fillId="0" borderId="22" xfId="0" applyNumberFormat="1" applyFont="1" applyBorder="1" applyAlignment="1">
      <alignment horizontal="left"/>
    </xf>
    <xf numFmtId="0" fontId="36" fillId="0" borderId="22" xfId="0" applyNumberFormat="1" applyFont="1" applyBorder="1" applyAlignment="1">
      <alignment horizontal="left"/>
    </xf>
    <xf numFmtId="0" fontId="39" fillId="0" borderId="22" xfId="0" applyFont="1" applyBorder="1" applyAlignment="1">
      <alignment horizontal="left" vertical="top"/>
    </xf>
    <xf numFmtId="0" fontId="42" fillId="0" borderId="12" xfId="0" applyFont="1" applyBorder="1" applyAlignment="1">
      <alignment horizontal="left" vertical="top"/>
    </xf>
    <xf numFmtId="0" fontId="34" fillId="0" borderId="0" xfId="0" applyFont="1" applyAlignment="1">
      <alignment horizontal="left" vertical="top" wrapText="1"/>
    </xf>
    <xf numFmtId="0" fontId="1" fillId="0" borderId="0" xfId="0" applyFont="1" applyAlignment="1">
      <alignment horizontal="left" vertical="top"/>
    </xf>
    <xf numFmtId="0" fontId="27" fillId="0" borderId="0" xfId="0" applyNumberFormat="1" applyFont="1" applyBorder="1" applyAlignment="1">
      <alignment horizontal="left" vertical="top"/>
    </xf>
    <xf numFmtId="0" fontId="34" fillId="0" borderId="0" xfId="0" applyNumberFormat="1" applyFont="1" applyBorder="1" applyAlignment="1">
      <alignment horizontal="left" vertical="top" wrapText="1"/>
    </xf>
    <xf numFmtId="0" fontId="32" fillId="0" borderId="0" xfId="0" applyFont="1" applyAlignment="1">
      <alignment horizontal="left" vertical="top"/>
    </xf>
    <xf numFmtId="0" fontId="34" fillId="0" borderId="0" xfId="0" applyFont="1" applyAlignment="1">
      <alignment horizontal="left" vertical="top"/>
    </xf>
    <xf numFmtId="0" fontId="42" fillId="0" borderId="23" xfId="0" applyFont="1" applyBorder="1" applyAlignment="1">
      <alignment horizontal="center"/>
    </xf>
    <xf numFmtId="10" fontId="42" fillId="0" borderId="23" xfId="70" applyNumberFormat="1" applyFont="1" applyFill="1" applyBorder="1" applyAlignment="1" applyProtection="1">
      <alignment horizontal="center"/>
      <protection/>
    </xf>
    <xf numFmtId="9" fontId="42" fillId="0" borderId="23" xfId="70" applyNumberFormat="1" applyFont="1" applyFill="1" applyBorder="1" applyAlignment="1" applyProtection="1">
      <alignment horizontal="center"/>
      <protection/>
    </xf>
    <xf numFmtId="0" fontId="1" fillId="0" borderId="15" xfId="0" applyFont="1" applyBorder="1" applyAlignment="1">
      <alignment/>
    </xf>
    <xf numFmtId="0" fontId="1" fillId="0" borderId="19" xfId="0" applyFont="1" applyBorder="1" applyAlignment="1">
      <alignment horizontal="center"/>
    </xf>
    <xf numFmtId="49" fontId="32" fillId="34" borderId="0" xfId="0" applyNumberFormat="1" applyFont="1" applyFill="1" applyBorder="1" applyAlignment="1">
      <alignment horizontal="left" vertical="top"/>
    </xf>
    <xf numFmtId="49" fontId="32" fillId="34" borderId="0" xfId="0" applyNumberFormat="1" applyFont="1" applyFill="1" applyBorder="1" applyAlignment="1">
      <alignment horizontal="left" vertical="top" wrapText="1"/>
    </xf>
    <xf numFmtId="0" fontId="32" fillId="35" borderId="0" xfId="0" applyNumberFormat="1" applyFont="1" applyFill="1" applyBorder="1" applyAlignment="1">
      <alignment vertical="top"/>
    </xf>
    <xf numFmtId="0" fontId="32" fillId="35" borderId="0" xfId="0" applyFont="1" applyFill="1" applyBorder="1" applyAlignment="1">
      <alignment vertical="top"/>
    </xf>
    <xf numFmtId="0" fontId="24" fillId="0" borderId="0" xfId="0" applyFont="1" applyFill="1" applyBorder="1" applyAlignment="1">
      <alignment vertical="top"/>
    </xf>
    <xf numFmtId="0" fontId="32" fillId="0" borderId="0" xfId="0" applyNumberFormat="1" applyFont="1" applyFill="1" applyBorder="1" applyAlignment="1">
      <alignment horizontal="center" vertical="top"/>
    </xf>
    <xf numFmtId="1" fontId="26" fillId="0" borderId="14" xfId="0" applyNumberFormat="1" applyFont="1" applyBorder="1" applyAlignment="1">
      <alignment horizontal="left"/>
    </xf>
    <xf numFmtId="0" fontId="44" fillId="0" borderId="24" xfId="0" applyFont="1" applyBorder="1" applyAlignment="1">
      <alignment horizontal="left" vertical="top"/>
    </xf>
    <xf numFmtId="0" fontId="44" fillId="0" borderId="25" xfId="0" applyFont="1" applyBorder="1" applyAlignment="1">
      <alignment horizontal="left" vertical="top"/>
    </xf>
    <xf numFmtId="0" fontId="44" fillId="0" borderId="23" xfId="0" applyFont="1" applyBorder="1" applyAlignment="1">
      <alignment horizontal="left" vertical="top"/>
    </xf>
    <xf numFmtId="1" fontId="45" fillId="0" borderId="21" xfId="0" applyNumberFormat="1" applyFont="1" applyBorder="1" applyAlignment="1">
      <alignment/>
    </xf>
    <xf numFmtId="0" fontId="45" fillId="0" borderId="21" xfId="0" applyNumberFormat="1" applyFont="1" applyBorder="1" applyAlignment="1">
      <alignment/>
    </xf>
    <xf numFmtId="0" fontId="27" fillId="0" borderId="0" xfId="0" applyNumberFormat="1" applyFont="1" applyFill="1" applyBorder="1" applyAlignment="1">
      <alignment horizontal="left" vertical="top" wrapText="1"/>
    </xf>
    <xf numFmtId="0" fontId="27" fillId="0" borderId="0" xfId="0" applyNumberFormat="1" applyFont="1" applyFill="1" applyBorder="1" applyAlignment="1">
      <alignment horizontal="justify" vertical="top" wrapText="1"/>
    </xf>
    <xf numFmtId="0" fontId="27" fillId="0" borderId="0" xfId="0" applyNumberFormat="1" applyFont="1" applyFill="1" applyBorder="1" applyAlignment="1">
      <alignment horizontal="left" vertical="top" wrapText="1"/>
    </xf>
    <xf numFmtId="0" fontId="29" fillId="0" borderId="0" xfId="0" applyNumberFormat="1" applyFont="1" applyFill="1" applyBorder="1" applyAlignment="1">
      <alignment horizontal="left" vertical="top" wrapText="1"/>
    </xf>
    <xf numFmtId="0" fontId="27" fillId="0" borderId="0" xfId="0" applyFont="1" applyFill="1" applyBorder="1" applyAlignment="1">
      <alignment vertical="top" wrapText="1"/>
    </xf>
    <xf numFmtId="0" fontId="106" fillId="0" borderId="0" xfId="0" applyFont="1" applyAlignment="1">
      <alignment horizontal="left" vertical="top" wrapText="1"/>
    </xf>
    <xf numFmtId="0" fontId="29" fillId="0" borderId="0" xfId="0" applyFont="1" applyFill="1" applyBorder="1" applyAlignment="1">
      <alignment vertical="top" wrapText="1"/>
    </xf>
    <xf numFmtId="0" fontId="31" fillId="0" borderId="0" xfId="0" applyNumberFormat="1" applyFont="1" applyBorder="1" applyAlignment="1">
      <alignment horizontal="left" vertical="top" wrapText="1"/>
    </xf>
    <xf numFmtId="192" fontId="1" fillId="0" borderId="13" xfId="0" applyNumberFormat="1" applyFont="1" applyBorder="1" applyAlignment="1">
      <alignment horizontal="center"/>
    </xf>
    <xf numFmtId="0" fontId="1" fillId="0" borderId="0" xfId="0" applyFont="1" applyBorder="1" applyAlignment="1">
      <alignment/>
    </xf>
    <xf numFmtId="192" fontId="1" fillId="0" borderId="0" xfId="0" applyNumberFormat="1" applyFont="1" applyBorder="1" applyAlignment="1">
      <alignment/>
    </xf>
    <xf numFmtId="192" fontId="1" fillId="0" borderId="0" xfId="0" applyNumberFormat="1" applyFont="1" applyBorder="1" applyAlignment="1">
      <alignment horizontal="center"/>
    </xf>
    <xf numFmtId="192" fontId="31" fillId="0" borderId="0" xfId="0" applyNumberFormat="1" applyFont="1" applyBorder="1" applyAlignment="1">
      <alignment horizontal="center"/>
    </xf>
    <xf numFmtId="0" fontId="27" fillId="0" borderId="0" xfId="0" applyFont="1" applyBorder="1" applyAlignment="1">
      <alignment/>
    </xf>
    <xf numFmtId="192" fontId="27" fillId="0" borderId="0" xfId="0" applyNumberFormat="1" applyFont="1" applyBorder="1" applyAlignment="1">
      <alignment/>
    </xf>
    <xf numFmtId="0" fontId="27" fillId="0" borderId="0" xfId="0" applyNumberFormat="1" applyFont="1" applyBorder="1" applyAlignment="1">
      <alignment horizontal="left" vertical="top" wrapText="1"/>
    </xf>
    <xf numFmtId="1" fontId="28" fillId="0" borderId="0" xfId="0" applyNumberFormat="1" applyFont="1" applyBorder="1" applyAlignment="1">
      <alignment horizontal="center"/>
    </xf>
    <xf numFmtId="3" fontId="28" fillId="0" borderId="0" xfId="0" applyNumberFormat="1" applyFont="1" applyBorder="1" applyAlignment="1">
      <alignment horizontal="center"/>
    </xf>
    <xf numFmtId="0" fontId="31" fillId="0" borderId="0" xfId="0" applyFont="1" applyFill="1" applyBorder="1" applyAlignment="1">
      <alignment/>
    </xf>
    <xf numFmtId="0" fontId="27" fillId="0" borderId="0" xfId="0" applyFont="1" applyBorder="1" applyAlignment="1">
      <alignment horizontal="center"/>
    </xf>
    <xf numFmtId="0" fontId="106" fillId="0" borderId="0" xfId="0" applyFont="1" applyAlignment="1">
      <alignment vertical="top" wrapText="1"/>
    </xf>
    <xf numFmtId="0" fontId="29" fillId="0" borderId="0" xfId="0" applyFont="1" applyFill="1" applyBorder="1" applyAlignment="1">
      <alignment vertical="top" wrapText="1"/>
    </xf>
    <xf numFmtId="0" fontId="107" fillId="0" borderId="0" xfId="0" applyFont="1" applyFill="1" applyAlignment="1">
      <alignment horizontal="center"/>
    </xf>
    <xf numFmtId="3" fontId="107" fillId="0" borderId="0" xfId="0" applyNumberFormat="1" applyFont="1" applyFill="1" applyAlignment="1">
      <alignment horizontal="center"/>
    </xf>
    <xf numFmtId="0" fontId="106" fillId="0" borderId="0" xfId="0" applyFont="1" applyFill="1" applyAlignment="1">
      <alignment vertical="top" wrapText="1"/>
    </xf>
    <xf numFmtId="0" fontId="108" fillId="0" borderId="0" xfId="0" applyFont="1" applyFill="1" applyAlignment="1">
      <alignment vertical="top" wrapText="1"/>
    </xf>
    <xf numFmtId="192" fontId="31" fillId="0" borderId="0" xfId="0" applyNumberFormat="1" applyFont="1" applyBorder="1" applyAlignment="1">
      <alignment/>
    </xf>
    <xf numFmtId="192" fontId="32" fillId="0" borderId="13" xfId="0" applyNumberFormat="1" applyFont="1" applyBorder="1" applyAlignment="1">
      <alignment/>
    </xf>
    <xf numFmtId="192" fontId="32" fillId="0" borderId="13" xfId="0" applyNumberFormat="1" applyFont="1" applyBorder="1" applyAlignment="1">
      <alignment horizontal="center"/>
    </xf>
    <xf numFmtId="192" fontId="24" fillId="0" borderId="0" xfId="0" applyNumberFormat="1" applyFont="1" applyAlignment="1">
      <alignment/>
    </xf>
    <xf numFmtId="0" fontId="31" fillId="0" borderId="0" xfId="0" applyNumberFormat="1" applyFont="1" applyBorder="1" applyAlignment="1">
      <alignment/>
    </xf>
    <xf numFmtId="192" fontId="32" fillId="34" borderId="0" xfId="0" applyNumberFormat="1" applyFont="1" applyFill="1" applyBorder="1" applyAlignment="1">
      <alignment horizontal="center"/>
    </xf>
    <xf numFmtId="192" fontId="32" fillId="0" borderId="0" xfId="0" applyNumberFormat="1" applyFont="1" applyFill="1" applyBorder="1" applyAlignment="1">
      <alignment horizontal="center"/>
    </xf>
    <xf numFmtId="0" fontId="32" fillId="0" borderId="0" xfId="0" applyNumberFormat="1" applyFont="1" applyFill="1" applyBorder="1" applyAlignment="1">
      <alignment horizontal="left" vertical="top" wrapText="1"/>
    </xf>
    <xf numFmtId="0" fontId="32" fillId="0" borderId="0" xfId="0" applyFont="1" applyBorder="1" applyAlignment="1">
      <alignment/>
    </xf>
    <xf numFmtId="0" fontId="32" fillId="0" borderId="0" xfId="0" applyFont="1" applyFill="1" applyBorder="1" applyAlignment="1">
      <alignment horizontal="right"/>
    </xf>
    <xf numFmtId="192" fontId="32" fillId="0" borderId="0" xfId="0" applyNumberFormat="1" applyFont="1" applyBorder="1" applyAlignment="1">
      <alignment horizontal="center"/>
    </xf>
    <xf numFmtId="0" fontId="24" fillId="0" borderId="0" xfId="0" applyFont="1" applyBorder="1" applyAlignment="1">
      <alignment/>
    </xf>
    <xf numFmtId="192" fontId="24" fillId="0" borderId="0" xfId="0" applyNumberFormat="1" applyFont="1" applyBorder="1" applyAlignment="1">
      <alignment horizontal="right"/>
    </xf>
    <xf numFmtId="0" fontId="32" fillId="0" borderId="26" xfId="0" applyNumberFormat="1" applyFont="1" applyFill="1" applyBorder="1" applyAlignment="1">
      <alignment horizontal="left" vertical="top" wrapText="1"/>
    </xf>
    <xf numFmtId="0" fontId="32" fillId="0" borderId="26" xfId="0" applyFont="1" applyBorder="1" applyAlignment="1">
      <alignment/>
    </xf>
    <xf numFmtId="0" fontId="32" fillId="0" borderId="26" xfId="0" applyFont="1" applyFill="1" applyBorder="1" applyAlignment="1">
      <alignment horizontal="right"/>
    </xf>
    <xf numFmtId="0" fontId="32" fillId="0" borderId="13" xfId="0" applyFont="1" applyFill="1" applyBorder="1" applyAlignment="1">
      <alignment horizontal="right"/>
    </xf>
    <xf numFmtId="192" fontId="32" fillId="0" borderId="13" xfId="0" applyNumberFormat="1" applyFont="1" applyBorder="1" applyAlignment="1">
      <alignment horizontal="center"/>
    </xf>
    <xf numFmtId="192" fontId="31" fillId="0" borderId="0" xfId="0" applyNumberFormat="1" applyFont="1" applyFill="1" applyBorder="1" applyAlignment="1">
      <alignment horizontal="center"/>
    </xf>
    <xf numFmtId="0" fontId="31" fillId="0" borderId="0" xfId="0" applyNumberFormat="1" applyFont="1" applyFill="1" applyBorder="1" applyAlignment="1">
      <alignment horizontal="left" vertical="top" wrapText="1"/>
    </xf>
    <xf numFmtId="0" fontId="26" fillId="0" borderId="0" xfId="0" applyFont="1" applyBorder="1" applyAlignment="1">
      <alignment/>
    </xf>
    <xf numFmtId="0" fontId="26" fillId="0" borderId="0" xfId="0" applyFont="1" applyBorder="1" applyAlignment="1">
      <alignment horizontal="center"/>
    </xf>
    <xf numFmtId="0" fontId="1" fillId="0" borderId="0" xfId="0" applyFont="1" applyBorder="1" applyAlignment="1">
      <alignment horizontal="center"/>
    </xf>
    <xf numFmtId="0" fontId="27" fillId="0" borderId="0" xfId="0" applyNumberFormat="1" applyFont="1" applyBorder="1" applyAlignment="1">
      <alignment/>
    </xf>
    <xf numFmtId="3" fontId="28" fillId="0" borderId="0" xfId="0" applyNumberFormat="1" applyFont="1" applyFill="1" applyBorder="1" applyAlignment="1">
      <alignment horizontal="center"/>
    </xf>
    <xf numFmtId="0" fontId="33" fillId="0" borderId="0" xfId="0" applyFont="1" applyBorder="1" applyAlignment="1">
      <alignment horizontal="right" vertical="top" wrapText="1"/>
    </xf>
    <xf numFmtId="0" fontId="32" fillId="0" borderId="0" xfId="0" applyNumberFormat="1" applyFont="1" applyFill="1" applyBorder="1" applyAlignment="1">
      <alignment horizontal="left" vertical="top"/>
    </xf>
    <xf numFmtId="192" fontId="25" fillId="34" borderId="0" xfId="0" applyNumberFormat="1" applyFont="1" applyFill="1" applyBorder="1" applyAlignment="1">
      <alignment horizontal="center"/>
    </xf>
    <xf numFmtId="192" fontId="27" fillId="0" borderId="0" xfId="0" applyNumberFormat="1" applyFont="1" applyFill="1" applyBorder="1" applyAlignment="1">
      <alignment horizontal="center"/>
    </xf>
    <xf numFmtId="192" fontId="32" fillId="0" borderId="0" xfId="0" applyNumberFormat="1" applyFont="1" applyBorder="1" applyAlignment="1">
      <alignment horizontal="center"/>
    </xf>
    <xf numFmtId="192" fontId="25" fillId="0" borderId="0" xfId="0" applyNumberFormat="1" applyFont="1" applyFill="1" applyBorder="1" applyAlignment="1">
      <alignment horizontal="center" vertical="top"/>
    </xf>
    <xf numFmtId="192" fontId="28" fillId="0" borderId="0" xfId="0" applyNumberFormat="1" applyFont="1" applyFill="1" applyBorder="1" applyAlignment="1">
      <alignment horizontal="center" vertical="top"/>
    </xf>
    <xf numFmtId="192" fontId="29" fillId="0" borderId="0" xfId="0" applyNumberFormat="1" applyFont="1" applyFill="1" applyBorder="1" applyAlignment="1">
      <alignment horizontal="center" vertical="top"/>
    </xf>
    <xf numFmtId="192" fontId="47" fillId="33" borderId="0" xfId="0" applyNumberFormat="1" applyFont="1" applyFill="1" applyBorder="1" applyAlignment="1">
      <alignment horizontal="center"/>
    </xf>
    <xf numFmtId="192" fontId="47" fillId="0" borderId="0" xfId="0" applyNumberFormat="1" applyFont="1" applyFill="1" applyBorder="1" applyAlignment="1">
      <alignment horizontal="center"/>
    </xf>
    <xf numFmtId="192" fontId="31" fillId="0" borderId="0" xfId="0" applyNumberFormat="1" applyFont="1" applyFill="1" applyBorder="1" applyAlignment="1">
      <alignment horizontal="center"/>
    </xf>
    <xf numFmtId="192" fontId="31" fillId="33" borderId="0" xfId="0" applyNumberFormat="1" applyFont="1" applyFill="1" applyBorder="1" applyAlignment="1">
      <alignment horizontal="center"/>
    </xf>
    <xf numFmtId="192" fontId="31" fillId="33" borderId="0" xfId="0" applyNumberFormat="1" applyFont="1" applyFill="1" applyBorder="1" applyAlignment="1">
      <alignment horizontal="center"/>
    </xf>
    <xf numFmtId="192" fontId="37" fillId="33" borderId="0" xfId="0" applyNumberFormat="1" applyFont="1" applyFill="1" applyBorder="1" applyAlignment="1">
      <alignment horizontal="center" vertical="top"/>
    </xf>
    <xf numFmtId="192" fontId="37" fillId="0" borderId="0" xfId="0" applyNumberFormat="1" applyFont="1" applyFill="1" applyBorder="1" applyAlignment="1">
      <alignment horizontal="center"/>
    </xf>
    <xf numFmtId="0" fontId="26" fillId="0" borderId="0" xfId="0" applyNumberFormat="1" applyFont="1" applyBorder="1" applyAlignment="1">
      <alignment/>
    </xf>
    <xf numFmtId="0" fontId="26" fillId="0" borderId="0" xfId="0" applyFont="1" applyBorder="1" applyAlignment="1">
      <alignment horizontal="left"/>
    </xf>
    <xf numFmtId="0" fontId="32" fillId="34" borderId="0" xfId="0" applyFont="1" applyFill="1" applyBorder="1" applyAlignment="1">
      <alignment/>
    </xf>
    <xf numFmtId="0" fontId="32" fillId="34" borderId="0" xfId="0" applyFont="1" applyFill="1" applyBorder="1" applyAlignment="1">
      <alignment horizontal="center"/>
    </xf>
    <xf numFmtId="0" fontId="32" fillId="34" borderId="0" xfId="0" applyNumberFormat="1" applyFont="1" applyFill="1" applyBorder="1" applyAlignment="1">
      <alignment horizontal="center"/>
    </xf>
    <xf numFmtId="0" fontId="24" fillId="0" borderId="0" xfId="0" applyNumberFormat="1" applyFont="1" applyBorder="1" applyAlignment="1">
      <alignment/>
    </xf>
    <xf numFmtId="0" fontId="1" fillId="0" borderId="0" xfId="0" applyNumberFormat="1" applyFont="1" applyBorder="1" applyAlignment="1">
      <alignment/>
    </xf>
    <xf numFmtId="0" fontId="34" fillId="0" borderId="0" xfId="0" applyFont="1" applyBorder="1" applyAlignment="1">
      <alignment vertical="top"/>
    </xf>
    <xf numFmtId="0" fontId="34" fillId="0" borderId="0" xfId="0" applyNumberFormat="1" applyFont="1" applyBorder="1" applyAlignment="1">
      <alignment vertical="top"/>
    </xf>
    <xf numFmtId="0" fontId="34" fillId="33" borderId="0" xfId="0" applyNumberFormat="1" applyFont="1" applyFill="1" applyBorder="1" applyAlignment="1">
      <alignment vertical="top"/>
    </xf>
    <xf numFmtId="0" fontId="34" fillId="0" borderId="0" xfId="0" applyFont="1" applyFill="1" applyBorder="1" applyAlignment="1">
      <alignment vertical="top"/>
    </xf>
    <xf numFmtId="0" fontId="27" fillId="0" borderId="0" xfId="0" applyFont="1" applyFill="1" applyBorder="1" applyAlignment="1">
      <alignment vertical="top"/>
    </xf>
    <xf numFmtId="49" fontId="27" fillId="0" borderId="0" xfId="0" applyNumberFormat="1" applyFont="1" applyBorder="1" applyAlignment="1">
      <alignment horizontal="left" vertical="top"/>
    </xf>
    <xf numFmtId="49" fontId="1" fillId="0" borderId="0" xfId="0" applyNumberFormat="1" applyFont="1" applyBorder="1" applyAlignment="1">
      <alignment horizontal="left" vertical="top"/>
    </xf>
    <xf numFmtId="192" fontId="25" fillId="35" borderId="0" xfId="0" applyNumberFormat="1" applyFont="1" applyFill="1" applyBorder="1" applyAlignment="1">
      <alignment horizontal="center"/>
    </xf>
    <xf numFmtId="10" fontId="42" fillId="0" borderId="19" xfId="70" applyNumberFormat="1" applyFont="1" applyFill="1" applyBorder="1" applyAlignment="1" applyProtection="1">
      <alignment horizontal="center"/>
      <protection/>
    </xf>
    <xf numFmtId="192" fontId="1" fillId="0" borderId="0" xfId="0" applyNumberFormat="1" applyFont="1" applyFill="1" applyBorder="1" applyAlignment="1">
      <alignment horizontal="left" vertical="top"/>
    </xf>
    <xf numFmtId="192" fontId="25" fillId="0" borderId="0" xfId="0" applyNumberFormat="1" applyFont="1" applyFill="1" applyBorder="1" applyAlignment="1">
      <alignment horizontal="left" vertical="top"/>
    </xf>
    <xf numFmtId="192" fontId="1" fillId="0" borderId="0" xfId="0" applyNumberFormat="1" applyFont="1" applyFill="1" applyBorder="1" applyAlignment="1">
      <alignment horizontal="left" vertical="top"/>
    </xf>
    <xf numFmtId="192" fontId="27" fillId="0" borderId="0" xfId="0" applyNumberFormat="1" applyFont="1" applyFill="1" applyBorder="1" applyAlignment="1">
      <alignment horizontal="left" vertical="top"/>
    </xf>
    <xf numFmtId="192" fontId="25" fillId="35" borderId="0" xfId="0" applyNumberFormat="1" applyFont="1" applyFill="1" applyBorder="1" applyAlignment="1">
      <alignment horizontal="left"/>
    </xf>
    <xf numFmtId="192" fontId="31" fillId="0" borderId="0" xfId="0" applyNumberFormat="1" applyFont="1" applyFill="1" applyBorder="1" applyAlignment="1">
      <alignment horizontal="left" vertical="top"/>
    </xf>
    <xf numFmtId="192" fontId="24" fillId="0" borderId="0" xfId="0" applyNumberFormat="1" applyFont="1" applyFill="1" applyBorder="1" applyAlignment="1">
      <alignment horizontal="left" vertical="top"/>
    </xf>
    <xf numFmtId="192" fontId="32" fillId="0" borderId="13" xfId="0" applyNumberFormat="1" applyFont="1" applyFill="1" applyBorder="1" applyAlignment="1">
      <alignment horizontal="right"/>
    </xf>
    <xf numFmtId="192" fontId="27" fillId="0" borderId="0" xfId="0" applyNumberFormat="1" applyFont="1" applyFill="1" applyBorder="1" applyAlignment="1">
      <alignment horizontal="center" vertical="top"/>
    </xf>
    <xf numFmtId="192" fontId="1" fillId="0" borderId="0" xfId="0" applyNumberFormat="1" applyFont="1" applyFill="1" applyBorder="1" applyAlignment="1">
      <alignment horizontal="center" vertical="top"/>
    </xf>
    <xf numFmtId="192" fontId="27" fillId="0" borderId="0" xfId="0" applyNumberFormat="1" applyFont="1" applyFill="1" applyBorder="1" applyAlignment="1">
      <alignment horizontal="center" vertical="top"/>
    </xf>
    <xf numFmtId="192" fontId="1" fillId="0" borderId="0" xfId="0" applyNumberFormat="1" applyFont="1" applyFill="1" applyBorder="1" applyAlignment="1">
      <alignment horizontal="center" vertical="top"/>
    </xf>
    <xf numFmtId="192" fontId="30" fillId="0" borderId="0" xfId="0" applyNumberFormat="1" applyFont="1" applyFill="1" applyBorder="1" applyAlignment="1">
      <alignment horizontal="center" vertical="top"/>
    </xf>
    <xf numFmtId="192" fontId="31" fillId="33" borderId="0" xfId="0" applyNumberFormat="1" applyFont="1" applyFill="1" applyBorder="1" applyAlignment="1">
      <alignment horizontal="left"/>
    </xf>
    <xf numFmtId="192" fontId="31" fillId="33" borderId="0" xfId="0" applyNumberFormat="1" applyFont="1" applyFill="1" applyBorder="1" applyAlignment="1">
      <alignment horizontal="left" wrapText="1"/>
    </xf>
    <xf numFmtId="192" fontId="31" fillId="33" borderId="0" xfId="0" applyNumberFormat="1" applyFont="1" applyFill="1" applyBorder="1" applyAlignment="1">
      <alignment horizontal="left"/>
    </xf>
    <xf numFmtId="192" fontId="31" fillId="33" borderId="0" xfId="0" applyNumberFormat="1" applyFont="1" applyFill="1" applyBorder="1" applyAlignment="1">
      <alignment horizontal="left" wrapText="1"/>
    </xf>
    <xf numFmtId="192" fontId="25" fillId="35" borderId="0" xfId="0" applyNumberFormat="1" applyFont="1" applyFill="1" applyBorder="1" applyAlignment="1">
      <alignment horizontal="left" vertical="top"/>
    </xf>
    <xf numFmtId="192" fontId="27" fillId="0" borderId="0" xfId="0" applyNumberFormat="1" applyFont="1" applyFill="1" applyBorder="1" applyAlignment="1">
      <alignment horizontal="left" vertical="top"/>
    </xf>
    <xf numFmtId="192" fontId="27" fillId="0" borderId="0" xfId="0" applyNumberFormat="1" applyFont="1" applyFill="1" applyBorder="1" applyAlignment="1">
      <alignment horizontal="left"/>
    </xf>
    <xf numFmtId="192" fontId="31" fillId="0" borderId="0" xfId="0" applyNumberFormat="1" applyFont="1" applyBorder="1" applyAlignment="1">
      <alignment horizontal="left"/>
    </xf>
    <xf numFmtId="192" fontId="31" fillId="0" borderId="0" xfId="0" applyNumberFormat="1" applyFont="1" applyBorder="1" applyAlignment="1">
      <alignment horizontal="left" wrapText="1"/>
    </xf>
    <xf numFmtId="192" fontId="37" fillId="33" borderId="0" xfId="0" applyNumberFormat="1" applyFont="1" applyFill="1" applyBorder="1" applyAlignment="1">
      <alignment horizontal="left" vertical="top"/>
    </xf>
    <xf numFmtId="192" fontId="37" fillId="33" borderId="0" xfId="0" applyNumberFormat="1" applyFont="1" applyFill="1" applyBorder="1" applyAlignment="1">
      <alignment horizontal="left" vertical="top" wrapText="1"/>
    </xf>
    <xf numFmtId="192" fontId="31" fillId="0" borderId="0" xfId="0" applyNumberFormat="1" applyFont="1" applyFill="1" applyBorder="1" applyAlignment="1">
      <alignment horizontal="left" vertical="top"/>
    </xf>
    <xf numFmtId="192" fontId="31" fillId="0" borderId="0" xfId="0" applyNumberFormat="1" applyFont="1" applyFill="1" applyBorder="1" applyAlignment="1">
      <alignment horizontal="left"/>
    </xf>
    <xf numFmtId="192" fontId="31" fillId="0" borderId="0" xfId="0" applyNumberFormat="1" applyFont="1" applyFill="1" applyBorder="1" applyAlignment="1">
      <alignment horizontal="left" wrapText="1"/>
    </xf>
    <xf numFmtId="192" fontId="47" fillId="33" borderId="0" xfId="0" applyNumberFormat="1" applyFont="1" applyFill="1" applyBorder="1" applyAlignment="1">
      <alignment horizontal="left"/>
    </xf>
    <xf numFmtId="192" fontId="31" fillId="0" borderId="0" xfId="0" applyNumberFormat="1" applyFont="1" applyFill="1" applyBorder="1" applyAlignment="1">
      <alignment horizontal="center" vertical="top"/>
    </xf>
    <xf numFmtId="192" fontId="24" fillId="0" borderId="0" xfId="0" applyNumberFormat="1" applyFont="1" applyFill="1" applyBorder="1" applyAlignment="1">
      <alignment horizontal="center" vertical="top"/>
    </xf>
    <xf numFmtId="0" fontId="27" fillId="0" borderId="0" xfId="0" applyFont="1" applyFill="1" applyBorder="1" applyAlignment="1">
      <alignment horizontal="center" vertical="top"/>
    </xf>
    <xf numFmtId="0" fontId="24" fillId="0" borderId="0" xfId="0" applyFont="1" applyFill="1" applyBorder="1" applyAlignment="1">
      <alignment horizontal="center" vertical="top"/>
    </xf>
    <xf numFmtId="3" fontId="1" fillId="0" borderId="0" xfId="0" applyNumberFormat="1" applyFont="1" applyBorder="1" applyAlignment="1">
      <alignment horizontal="center"/>
    </xf>
    <xf numFmtId="192" fontId="1" fillId="0" borderId="0" xfId="0" applyNumberFormat="1" applyFont="1" applyBorder="1" applyAlignment="1">
      <alignment horizontal="center"/>
    </xf>
    <xf numFmtId="0" fontId="32" fillId="0" borderId="0" xfId="0" applyFont="1" applyFill="1" applyBorder="1" applyAlignment="1">
      <alignment horizontal="right" vertical="top"/>
    </xf>
    <xf numFmtId="192" fontId="32" fillId="0" borderId="0" xfId="0" applyNumberFormat="1" applyFont="1" applyBorder="1" applyAlignment="1">
      <alignment/>
    </xf>
    <xf numFmtId="0" fontId="32" fillId="0" borderId="0" xfId="0" applyNumberFormat="1" applyFont="1" applyBorder="1" applyAlignment="1">
      <alignment vertical="top"/>
    </xf>
    <xf numFmtId="192" fontId="32" fillId="0" borderId="0" xfId="0" applyNumberFormat="1" applyFont="1" applyFill="1" applyBorder="1" applyAlignment="1">
      <alignment horizontal="right"/>
    </xf>
    <xf numFmtId="0" fontId="27" fillId="0" borderId="0" xfId="0" applyNumberFormat="1" applyFont="1" applyFill="1" applyAlignment="1">
      <alignment horizontal="justify" vertical="top" wrapText="1"/>
    </xf>
    <xf numFmtId="3" fontId="29" fillId="0" borderId="0" xfId="0" applyNumberFormat="1" applyFont="1" applyBorder="1" applyAlignment="1">
      <alignment horizontal="center"/>
    </xf>
    <xf numFmtId="1" fontId="28" fillId="0" borderId="0" xfId="0" applyNumberFormat="1" applyFont="1" applyBorder="1" applyAlignment="1">
      <alignment horizontal="center"/>
    </xf>
    <xf numFmtId="3" fontId="28" fillId="0" borderId="0" xfId="0" applyNumberFormat="1" applyFont="1" applyBorder="1" applyAlignment="1">
      <alignment horizontal="center"/>
    </xf>
    <xf numFmtId="0" fontId="27" fillId="0" borderId="0" xfId="0" applyFont="1" applyBorder="1" applyAlignment="1">
      <alignment/>
    </xf>
    <xf numFmtId="0" fontId="1" fillId="0" borderId="0" xfId="0" applyFont="1" applyBorder="1" applyAlignment="1">
      <alignment horizontal="center"/>
    </xf>
    <xf numFmtId="0" fontId="27" fillId="0" borderId="0" xfId="0" applyFont="1" applyBorder="1" applyAlignment="1">
      <alignment horizontal="center"/>
    </xf>
    <xf numFmtId="0" fontId="32" fillId="0" borderId="13" xfId="0" applyFont="1" applyFill="1" applyBorder="1" applyAlignment="1">
      <alignment horizontal="center"/>
    </xf>
    <xf numFmtId="0" fontId="32" fillId="0" borderId="0" xfId="0" applyFont="1" applyBorder="1" applyAlignment="1">
      <alignment horizontal="center"/>
    </xf>
    <xf numFmtId="0" fontId="32" fillId="0" borderId="0" xfId="0" applyFont="1" applyFill="1" applyBorder="1" applyAlignment="1">
      <alignment horizontal="center"/>
    </xf>
    <xf numFmtId="3" fontId="24" fillId="0" borderId="0" xfId="0" applyNumberFormat="1" applyFont="1" applyBorder="1" applyAlignment="1">
      <alignment horizontal="center"/>
    </xf>
    <xf numFmtId="0" fontId="25" fillId="0" borderId="0" xfId="0" applyFont="1" applyBorder="1" applyAlignment="1">
      <alignment horizontal="center"/>
    </xf>
    <xf numFmtId="0" fontId="29" fillId="0" borderId="0" xfId="0" applyNumberFormat="1" applyFont="1" applyBorder="1" applyAlignment="1">
      <alignment horizontal="center"/>
    </xf>
    <xf numFmtId="3" fontId="25" fillId="0" borderId="0" xfId="0" applyNumberFormat="1" applyFont="1" applyBorder="1" applyAlignment="1">
      <alignment horizontal="center"/>
    </xf>
    <xf numFmtId="0" fontId="25" fillId="0" borderId="13" xfId="0" applyFont="1" applyBorder="1" applyAlignment="1">
      <alignment horizontal="center"/>
    </xf>
    <xf numFmtId="3" fontId="25" fillId="0" borderId="13" xfId="0" applyNumberFormat="1" applyFont="1" applyBorder="1" applyAlignment="1">
      <alignment horizontal="center"/>
    </xf>
    <xf numFmtId="0" fontId="29" fillId="0" borderId="0" xfId="0" applyFont="1" applyBorder="1" applyAlignment="1">
      <alignment horizontal="center"/>
    </xf>
    <xf numFmtId="0" fontId="28" fillId="0" borderId="0" xfId="0" applyFont="1" applyBorder="1" applyAlignment="1">
      <alignment horizontal="center"/>
    </xf>
    <xf numFmtId="0" fontId="32" fillId="0" borderId="0" xfId="0" applyFont="1" applyAlignment="1">
      <alignment horizontal="center"/>
    </xf>
    <xf numFmtId="0" fontId="28" fillId="0" borderId="0" xfId="0" applyNumberFormat="1" applyFont="1" applyBorder="1" applyAlignment="1">
      <alignment horizontal="center"/>
    </xf>
    <xf numFmtId="3" fontId="32" fillId="0" borderId="0" xfId="0" applyNumberFormat="1" applyFont="1" applyBorder="1" applyAlignment="1">
      <alignment horizontal="center"/>
    </xf>
    <xf numFmtId="0" fontId="27" fillId="0" borderId="0" xfId="0" applyNumberFormat="1" applyFont="1" applyFill="1" applyAlignment="1">
      <alignment horizontal="left" vertical="top" wrapText="1"/>
    </xf>
    <xf numFmtId="0" fontId="29" fillId="0" borderId="0" xfId="0" applyNumberFormat="1" applyFont="1" applyFill="1" applyBorder="1" applyAlignment="1">
      <alignment horizontal="justify" vertical="top" wrapText="1"/>
    </xf>
    <xf numFmtId="0" fontId="25" fillId="0" borderId="13" xfId="0" applyFont="1" applyBorder="1" applyAlignment="1">
      <alignment horizontal="center" vertical="center"/>
    </xf>
    <xf numFmtId="3" fontId="25" fillId="0" borderId="13" xfId="0" applyNumberFormat="1" applyFont="1" applyBorder="1" applyAlignment="1">
      <alignment horizontal="center" vertical="center"/>
    </xf>
    <xf numFmtId="192" fontId="1" fillId="0" borderId="13" xfId="0" applyNumberFormat="1" applyFont="1" applyBorder="1" applyAlignment="1">
      <alignment horizontal="center" vertical="center"/>
    </xf>
    <xf numFmtId="0" fontId="31" fillId="0" borderId="0" xfId="0" applyNumberFormat="1" applyFont="1" applyFill="1" applyAlignment="1">
      <alignment horizontal="justify" vertical="top" wrapText="1"/>
    </xf>
    <xf numFmtId="0" fontId="27" fillId="0" borderId="0" xfId="0" applyFont="1" applyFill="1" applyAlignment="1">
      <alignment vertical="top" wrapText="1"/>
    </xf>
    <xf numFmtId="192" fontId="31" fillId="33" borderId="0" xfId="0" applyNumberFormat="1" applyFont="1" applyFill="1" applyBorder="1" applyAlignment="1">
      <alignment horizontal="center" wrapText="1"/>
    </xf>
    <xf numFmtId="192" fontId="1" fillId="0" borderId="0" xfId="0" applyNumberFormat="1" applyFont="1" applyBorder="1" applyAlignment="1">
      <alignment/>
    </xf>
    <xf numFmtId="0" fontId="27" fillId="0" borderId="0" xfId="0" applyNumberFormat="1" applyFont="1" applyBorder="1" applyAlignment="1">
      <alignment vertical="top" wrapText="1"/>
    </xf>
    <xf numFmtId="0" fontId="27" fillId="0" borderId="0" xfId="0" applyNumberFormat="1" applyFont="1" applyBorder="1" applyAlignment="1">
      <alignment/>
    </xf>
    <xf numFmtId="192" fontId="27" fillId="0" borderId="0" xfId="0" applyNumberFormat="1" applyFont="1" applyBorder="1" applyAlignment="1">
      <alignment/>
    </xf>
    <xf numFmtId="192" fontId="25" fillId="35" borderId="0" xfId="0" applyNumberFormat="1" applyFont="1" applyFill="1" applyBorder="1" applyAlignment="1">
      <alignment horizontal="center"/>
    </xf>
    <xf numFmtId="192" fontId="25" fillId="35" borderId="0" xfId="0" applyNumberFormat="1" applyFont="1" applyFill="1" applyBorder="1" applyAlignment="1">
      <alignment horizontal="center" vertical="top"/>
    </xf>
    <xf numFmtId="192" fontId="25" fillId="35" borderId="0" xfId="0" applyNumberFormat="1" applyFont="1" applyFill="1" applyBorder="1" applyAlignment="1">
      <alignment horizontal="left" vertical="top"/>
    </xf>
    <xf numFmtId="192" fontId="25" fillId="0" borderId="0" xfId="0" applyNumberFormat="1" applyFont="1" applyFill="1" applyBorder="1" applyAlignment="1">
      <alignment horizontal="center" vertical="top"/>
    </xf>
    <xf numFmtId="0" fontId="25" fillId="0" borderId="0" xfId="0" applyFont="1" applyFill="1" applyBorder="1" applyAlignment="1">
      <alignment vertical="top"/>
    </xf>
    <xf numFmtId="49" fontId="1" fillId="0" borderId="0" xfId="0" applyNumberFormat="1" applyFont="1" applyBorder="1" applyAlignment="1">
      <alignment horizontal="left" vertical="top" wrapText="1"/>
    </xf>
    <xf numFmtId="192" fontId="31" fillId="0" borderId="0" xfId="0" applyNumberFormat="1" applyFont="1" applyBorder="1" applyAlignment="1">
      <alignment horizontal="center"/>
    </xf>
    <xf numFmtId="192" fontId="27" fillId="0" borderId="0" xfId="0" applyNumberFormat="1" applyFont="1" applyFill="1" applyBorder="1" applyAlignment="1">
      <alignment horizontal="center"/>
    </xf>
    <xf numFmtId="1" fontId="28" fillId="0" borderId="0" xfId="0" applyNumberFormat="1" applyFont="1" applyFill="1" applyBorder="1" applyAlignment="1">
      <alignment horizontal="center"/>
    </xf>
    <xf numFmtId="3" fontId="28" fillId="0" borderId="0" xfId="0" applyNumberFormat="1" applyFont="1" applyFill="1" applyBorder="1" applyAlignment="1">
      <alignment horizontal="center"/>
    </xf>
    <xf numFmtId="0" fontId="27" fillId="0" borderId="0" xfId="0" applyFont="1" applyFill="1" applyBorder="1" applyAlignment="1">
      <alignment/>
    </xf>
    <xf numFmtId="3" fontId="27" fillId="0" borderId="0" xfId="0" applyNumberFormat="1" applyFont="1" applyFill="1" applyBorder="1" applyAlignment="1">
      <alignment horizontal="center"/>
    </xf>
    <xf numFmtId="192" fontId="31" fillId="0" borderId="0" xfId="0" applyNumberFormat="1" applyFont="1" applyFill="1" applyBorder="1" applyAlignment="1">
      <alignment horizontal="center" wrapText="1"/>
    </xf>
    <xf numFmtId="0" fontId="32" fillId="0" borderId="13" xfId="0" applyFont="1" applyFill="1" applyBorder="1" applyAlignment="1">
      <alignment horizontal="right" vertical="top"/>
    </xf>
    <xf numFmtId="192" fontId="31" fillId="0" borderId="0" xfId="0" applyNumberFormat="1" applyFont="1" applyFill="1" applyBorder="1" applyAlignment="1">
      <alignment horizontal="center" vertical="top"/>
    </xf>
    <xf numFmtId="192" fontId="28" fillId="0" borderId="0" xfId="0" applyNumberFormat="1" applyFont="1" applyFill="1" applyBorder="1" applyAlignment="1">
      <alignment horizontal="center" vertical="top"/>
    </xf>
    <xf numFmtId="192" fontId="29" fillId="0" borderId="0" xfId="0" applyNumberFormat="1" applyFont="1" applyFill="1" applyBorder="1" applyAlignment="1">
      <alignment horizontal="center" vertical="top"/>
    </xf>
    <xf numFmtId="0" fontId="32" fillId="0" borderId="0" xfId="0" applyFont="1" applyFill="1" applyBorder="1" applyAlignment="1">
      <alignment/>
    </xf>
    <xf numFmtId="192" fontId="32" fillId="0" borderId="0" xfId="0" applyNumberFormat="1" applyFont="1" applyFill="1" applyBorder="1" applyAlignment="1">
      <alignment horizontal="center"/>
    </xf>
    <xf numFmtId="49" fontId="24" fillId="0" borderId="0" xfId="0" applyNumberFormat="1" applyFont="1" applyBorder="1" applyAlignment="1">
      <alignment horizontal="left" vertical="top" wrapText="1"/>
    </xf>
    <xf numFmtId="0" fontId="24" fillId="0" borderId="0" xfId="0" applyFont="1" applyBorder="1" applyAlignment="1">
      <alignment/>
    </xf>
    <xf numFmtId="192" fontId="27" fillId="0" borderId="0" xfId="0" applyNumberFormat="1" applyFont="1" applyFill="1" applyBorder="1" applyAlignment="1">
      <alignment horizontal="left"/>
    </xf>
    <xf numFmtId="192" fontId="107" fillId="0" borderId="0" xfId="0" applyNumberFormat="1" applyFont="1" applyFill="1" applyAlignment="1">
      <alignment horizontal="center"/>
    </xf>
    <xf numFmtId="1" fontId="28" fillId="0" borderId="0" xfId="0" applyNumberFormat="1" applyFont="1" applyFill="1" applyBorder="1" applyAlignment="1">
      <alignment horizontal="center"/>
    </xf>
    <xf numFmtId="0" fontId="47" fillId="0" borderId="0" xfId="0" applyFont="1" applyFill="1" applyBorder="1" applyAlignment="1">
      <alignment vertical="top" wrapText="1"/>
    </xf>
    <xf numFmtId="0" fontId="27" fillId="0" borderId="0" xfId="0" applyNumberFormat="1" applyFont="1" applyFill="1" applyBorder="1" applyAlignment="1">
      <alignment vertical="top" wrapText="1"/>
    </xf>
    <xf numFmtId="0" fontId="31" fillId="0" borderId="0" xfId="0" applyNumberFormat="1" applyFont="1" applyFill="1" applyBorder="1" applyAlignment="1">
      <alignment vertical="top" wrapText="1"/>
    </xf>
    <xf numFmtId="0" fontId="27" fillId="0" borderId="0" xfId="0" applyNumberFormat="1" applyFont="1" applyFill="1" applyAlignment="1">
      <alignment horizontal="justify" vertical="top" wrapText="1"/>
    </xf>
    <xf numFmtId="0" fontId="29" fillId="0" borderId="0" xfId="0" applyNumberFormat="1" applyFont="1" applyFill="1" applyAlignment="1">
      <alignment horizontal="justify" vertical="top" wrapText="1"/>
    </xf>
    <xf numFmtId="3" fontId="27" fillId="0" borderId="0" xfId="0" applyNumberFormat="1" applyFont="1" applyBorder="1" applyAlignment="1">
      <alignment horizontal="center"/>
    </xf>
    <xf numFmtId="0" fontId="27" fillId="0" borderId="0" xfId="0" applyFont="1" applyFill="1" applyBorder="1" applyAlignment="1">
      <alignment vertical="top" wrapText="1"/>
    </xf>
    <xf numFmtId="0" fontId="31" fillId="0" borderId="0" xfId="0" applyNumberFormat="1" applyFont="1" applyAlignment="1">
      <alignment horizontal="justify" vertical="top" wrapText="1"/>
    </xf>
    <xf numFmtId="0" fontId="27" fillId="0" borderId="0" xfId="0" applyNumberFormat="1" applyFont="1" applyFill="1" applyBorder="1" applyAlignment="1">
      <alignment horizontal="justify" vertical="top" wrapText="1"/>
    </xf>
    <xf numFmtId="0" fontId="27" fillId="0" borderId="0" xfId="0" applyFont="1" applyFill="1" applyBorder="1" applyAlignment="1" applyProtection="1">
      <alignment horizontal="left" vertical="top" wrapText="1"/>
      <protection hidden="1"/>
    </xf>
    <xf numFmtId="0" fontId="29" fillId="0" borderId="0" xfId="0" applyNumberFormat="1" applyFont="1" applyAlignment="1">
      <alignment horizontal="left" vertical="top" wrapText="1"/>
    </xf>
    <xf numFmtId="0" fontId="27" fillId="0" borderId="0" xfId="0" applyNumberFormat="1" applyFont="1" applyAlignment="1">
      <alignment horizontal="left" vertical="top" wrapText="1"/>
    </xf>
    <xf numFmtId="0" fontId="107" fillId="0" borderId="0" xfId="0" applyFont="1" applyAlignment="1">
      <alignment horizontal="center"/>
    </xf>
    <xf numFmtId="0" fontId="109" fillId="0" borderId="0" xfId="0" applyFont="1" applyAlignment="1">
      <alignment vertical="top" wrapText="1"/>
    </xf>
    <xf numFmtId="3" fontId="107" fillId="0" borderId="0" xfId="0" applyNumberFormat="1" applyFont="1" applyAlignment="1">
      <alignment horizontal="center"/>
    </xf>
    <xf numFmtId="192" fontId="107" fillId="0" borderId="0" xfId="0" applyNumberFormat="1" applyFont="1" applyAlignment="1">
      <alignment horizontal="center"/>
    </xf>
    <xf numFmtId="0" fontId="108" fillId="0" borderId="0" xfId="0" applyFont="1" applyAlignment="1">
      <alignment vertical="top" wrapText="1"/>
    </xf>
    <xf numFmtId="0" fontId="29" fillId="0" borderId="0" xfId="0" applyNumberFormat="1" applyFont="1" applyFill="1" applyBorder="1" applyAlignment="1">
      <alignment vertical="top" wrapText="1"/>
    </xf>
    <xf numFmtId="0" fontId="49" fillId="0" borderId="0" xfId="0" applyNumberFormat="1" applyFont="1" applyFill="1" applyAlignment="1">
      <alignment vertical="top" wrapText="1"/>
    </xf>
    <xf numFmtId="0" fontId="27" fillId="0" borderId="0" xfId="0" applyNumberFormat="1" applyFont="1" applyFill="1" applyBorder="1" applyAlignment="1">
      <alignment horizontal="right" vertical="top"/>
    </xf>
    <xf numFmtId="0" fontId="27" fillId="0" borderId="0" xfId="0" applyNumberFormat="1" applyFont="1" applyFill="1" applyBorder="1" applyAlignment="1">
      <alignment horizontal="left" vertical="top"/>
    </xf>
    <xf numFmtId="0" fontId="31" fillId="0" borderId="0" xfId="0" applyNumberFormat="1" applyFont="1" applyFill="1" applyBorder="1" applyAlignment="1">
      <alignment horizontal="right" vertical="top"/>
    </xf>
    <xf numFmtId="0" fontId="32" fillId="0" borderId="26" xfId="0" applyNumberFormat="1" applyFont="1" applyBorder="1" applyAlignment="1">
      <alignment vertical="top"/>
    </xf>
    <xf numFmtId="0" fontId="110" fillId="0" borderId="0" xfId="0" applyFont="1" applyAlignment="1">
      <alignment vertical="top" wrapText="1"/>
    </xf>
    <xf numFmtId="0" fontId="111" fillId="0" borderId="0" xfId="0" applyFont="1" applyFill="1" applyAlignment="1">
      <alignment vertical="top" wrapText="1"/>
    </xf>
    <xf numFmtId="0" fontId="29" fillId="0" borderId="0" xfId="0" applyFont="1" applyFill="1" applyBorder="1" applyAlignment="1">
      <alignment horizontal="center"/>
    </xf>
    <xf numFmtId="3" fontId="29" fillId="0" borderId="0" xfId="0" applyNumberFormat="1" applyFont="1" applyFill="1" applyBorder="1" applyAlignment="1">
      <alignment horizontal="center"/>
    </xf>
    <xf numFmtId="0" fontId="106" fillId="0" borderId="0" xfId="0" applyFont="1" applyFill="1" applyAlignment="1">
      <alignment horizontal="left" vertical="top" wrapText="1"/>
    </xf>
    <xf numFmtId="0" fontId="28" fillId="0" borderId="0" xfId="0" applyFont="1" applyFill="1" applyBorder="1" applyAlignment="1">
      <alignment horizontal="center"/>
    </xf>
    <xf numFmtId="192" fontId="47" fillId="0" borderId="0" xfId="0" applyNumberFormat="1" applyFont="1" applyFill="1" applyBorder="1" applyAlignment="1">
      <alignment horizontal="left"/>
    </xf>
    <xf numFmtId="0" fontId="27" fillId="0" borderId="0" xfId="0" applyFont="1" applyFill="1" applyBorder="1" applyAlignment="1">
      <alignment/>
    </xf>
    <xf numFmtId="0" fontId="27" fillId="0" borderId="0" xfId="0" applyNumberFormat="1" applyFont="1" applyBorder="1" applyAlignment="1">
      <alignment horizontal="right" vertical="top"/>
    </xf>
    <xf numFmtId="0" fontId="31" fillId="0" borderId="0" xfId="0" applyNumberFormat="1" applyFont="1" applyBorder="1" applyAlignment="1">
      <alignment horizontal="right" vertical="top"/>
    </xf>
    <xf numFmtId="0" fontId="32" fillId="0" borderId="13" xfId="0" applyNumberFormat="1" applyFont="1" applyBorder="1" applyAlignment="1">
      <alignment horizontal="left" vertical="top"/>
    </xf>
    <xf numFmtId="0" fontId="32" fillId="0" borderId="0" xfId="0" applyNumberFormat="1" applyFont="1" applyBorder="1" applyAlignment="1">
      <alignment horizontal="right" vertical="top"/>
    </xf>
    <xf numFmtId="0" fontId="32" fillId="0" borderId="0" xfId="0" applyNumberFormat="1" applyFont="1" applyBorder="1" applyAlignment="1">
      <alignment horizontal="left" vertical="top"/>
    </xf>
    <xf numFmtId="0" fontId="27" fillId="0" borderId="0" xfId="0" applyNumberFormat="1" applyFont="1" applyFill="1" applyBorder="1" applyAlignment="1">
      <alignment horizontal="right" vertical="top"/>
    </xf>
    <xf numFmtId="0" fontId="27" fillId="0" borderId="0" xfId="0" applyNumberFormat="1" applyFont="1" applyFill="1" applyBorder="1" applyAlignment="1">
      <alignment horizontal="left" vertical="top"/>
    </xf>
    <xf numFmtId="0" fontId="24" fillId="0" borderId="0" xfId="0" applyNumberFormat="1" applyFont="1" applyAlignment="1">
      <alignment vertical="top"/>
    </xf>
    <xf numFmtId="0" fontId="32" fillId="34" borderId="0" xfId="0" applyNumberFormat="1" applyFont="1" applyFill="1" applyBorder="1" applyAlignment="1">
      <alignment horizontal="left" vertical="top"/>
    </xf>
    <xf numFmtId="0" fontId="32" fillId="0" borderId="0" xfId="0" applyNumberFormat="1" applyFont="1" applyBorder="1" applyAlignment="1">
      <alignment horizontal="center" vertical="top"/>
    </xf>
    <xf numFmtId="0" fontId="29" fillId="0" borderId="0" xfId="0" applyNumberFormat="1" applyFont="1" applyFill="1" applyAlignment="1">
      <alignment horizontal="left" vertical="top" wrapText="1"/>
    </xf>
    <xf numFmtId="0" fontId="31" fillId="0" borderId="0" xfId="0" applyNumberFormat="1" applyFont="1" applyFill="1" applyAlignment="1">
      <alignment horizontal="justify" vertical="top" wrapText="1"/>
    </xf>
    <xf numFmtId="0" fontId="1" fillId="0" borderId="13" xfId="0" applyFont="1" applyFill="1" applyBorder="1" applyAlignment="1">
      <alignment/>
    </xf>
    <xf numFmtId="3" fontId="1" fillId="0" borderId="13" xfId="0" applyNumberFormat="1" applyFont="1" applyFill="1" applyBorder="1" applyAlignment="1">
      <alignment horizontal="center"/>
    </xf>
    <xf numFmtId="192" fontId="1" fillId="0" borderId="13" xfId="0" applyNumberFormat="1" applyFont="1" applyFill="1" applyBorder="1" applyAlignment="1">
      <alignment/>
    </xf>
    <xf numFmtId="192" fontId="1" fillId="0" borderId="13" xfId="0" applyNumberFormat="1" applyFont="1" applyFill="1" applyBorder="1" applyAlignment="1">
      <alignment horizontal="center"/>
    </xf>
    <xf numFmtId="0" fontId="1" fillId="0" borderId="0" xfId="0" applyNumberFormat="1" applyFont="1" applyFill="1" applyBorder="1" applyAlignment="1">
      <alignment horizontal="right" vertical="top"/>
    </xf>
    <xf numFmtId="0" fontId="1" fillId="0" borderId="0" xfId="0" applyNumberFormat="1" applyFont="1" applyFill="1" applyBorder="1" applyAlignment="1">
      <alignment horizontal="center" vertical="top"/>
    </xf>
    <xf numFmtId="49" fontId="1" fillId="0" borderId="0" xfId="0" applyNumberFormat="1" applyFont="1" applyFill="1" applyBorder="1" applyAlignment="1">
      <alignment horizontal="left" vertical="top" wrapText="1"/>
    </xf>
    <xf numFmtId="0" fontId="1" fillId="0" borderId="0" xfId="0" applyFont="1" applyFill="1" applyBorder="1" applyAlignment="1">
      <alignment/>
    </xf>
    <xf numFmtId="3" fontId="1" fillId="0" borderId="0" xfId="0" applyNumberFormat="1" applyFont="1" applyFill="1" applyBorder="1" applyAlignment="1">
      <alignment horizontal="center"/>
    </xf>
    <xf numFmtId="192" fontId="1" fillId="0" borderId="0" xfId="0" applyNumberFormat="1" applyFont="1" applyFill="1" applyBorder="1" applyAlignment="1">
      <alignment/>
    </xf>
    <xf numFmtId="192" fontId="1" fillId="0" borderId="0" xfId="0" applyNumberFormat="1" applyFont="1" applyFill="1" applyBorder="1" applyAlignment="1">
      <alignment horizontal="center"/>
    </xf>
    <xf numFmtId="0" fontId="31" fillId="0" borderId="0" xfId="0" applyFont="1" applyFill="1" applyBorder="1" applyAlignment="1">
      <alignment/>
    </xf>
    <xf numFmtId="3" fontId="31" fillId="0" borderId="0" xfId="0" applyNumberFormat="1" applyFont="1" applyFill="1" applyBorder="1" applyAlignment="1">
      <alignment horizontal="center"/>
    </xf>
    <xf numFmtId="0" fontId="32" fillId="0" borderId="13" xfId="0" applyNumberFormat="1" applyFont="1" applyFill="1" applyBorder="1" applyAlignment="1">
      <alignment horizontal="left" vertical="top"/>
    </xf>
    <xf numFmtId="192" fontId="32" fillId="0" borderId="13" xfId="0" applyNumberFormat="1" applyFont="1" applyFill="1" applyBorder="1" applyAlignment="1">
      <alignment horizontal="center"/>
    </xf>
    <xf numFmtId="192" fontId="31" fillId="0" borderId="0" xfId="0" applyNumberFormat="1" applyFont="1" applyFill="1" applyBorder="1" applyAlignment="1">
      <alignment horizontal="center" vertical="top" wrapText="1"/>
    </xf>
    <xf numFmtId="0" fontId="1" fillId="0" borderId="0" xfId="0" applyNumberFormat="1" applyFont="1" applyFill="1" applyBorder="1" applyAlignment="1">
      <alignment vertical="top"/>
    </xf>
    <xf numFmtId="0" fontId="34" fillId="0" borderId="0" xfId="0" applyNumberFormat="1" applyFont="1" applyBorder="1" applyAlignment="1">
      <alignment horizontal="right" vertical="top"/>
    </xf>
    <xf numFmtId="0" fontId="31" fillId="0" borderId="0" xfId="0" applyNumberFormat="1" applyFont="1" applyFill="1" applyBorder="1" applyAlignment="1">
      <alignment horizontal="justify" vertical="top" wrapText="1"/>
    </xf>
    <xf numFmtId="192" fontId="31" fillId="0" borderId="0" xfId="0" applyNumberFormat="1" applyFont="1" applyFill="1" applyBorder="1" applyAlignment="1">
      <alignment horizontal="left" wrapText="1"/>
    </xf>
    <xf numFmtId="192" fontId="31" fillId="0" borderId="0" xfId="0" applyNumberFormat="1" applyFont="1" applyFill="1" applyBorder="1" applyAlignment="1">
      <alignment horizontal="left"/>
    </xf>
    <xf numFmtId="0" fontId="27" fillId="0" borderId="0" xfId="0" applyNumberFormat="1" applyFont="1" applyFill="1" applyBorder="1" applyAlignment="1">
      <alignment vertical="top"/>
    </xf>
    <xf numFmtId="49" fontId="1" fillId="0" borderId="0" xfId="0" applyNumberFormat="1" applyFont="1" applyFill="1" applyBorder="1" applyAlignment="1">
      <alignment horizontal="left" vertical="top"/>
    </xf>
    <xf numFmtId="0" fontId="25" fillId="0" borderId="0" xfId="0" applyFont="1" applyFill="1" applyBorder="1" applyAlignment="1">
      <alignment horizontal="center"/>
    </xf>
    <xf numFmtId="192" fontId="1" fillId="0" borderId="0" xfId="0" applyNumberFormat="1" applyFont="1" applyFill="1" applyBorder="1" applyAlignment="1">
      <alignment/>
    </xf>
    <xf numFmtId="0" fontId="27" fillId="0" borderId="0" xfId="0" applyNumberFormat="1" applyFont="1" applyFill="1" applyBorder="1" applyAlignment="1">
      <alignment vertical="top" wrapText="1"/>
    </xf>
    <xf numFmtId="0" fontId="29" fillId="0" borderId="0" xfId="0" applyNumberFormat="1" applyFont="1" applyFill="1" applyBorder="1" applyAlignment="1">
      <alignment horizontal="center"/>
    </xf>
    <xf numFmtId="192" fontId="27" fillId="0" borderId="0" xfId="0" applyNumberFormat="1" applyFont="1" applyFill="1" applyBorder="1" applyAlignment="1">
      <alignment/>
    </xf>
    <xf numFmtId="192" fontId="25" fillId="0" borderId="0" xfId="0" applyNumberFormat="1" applyFont="1" applyFill="1" applyBorder="1" applyAlignment="1">
      <alignment horizontal="center"/>
    </xf>
    <xf numFmtId="192" fontId="25" fillId="0" borderId="0" xfId="0" applyNumberFormat="1" applyFont="1" applyFill="1" applyBorder="1" applyAlignment="1">
      <alignment horizontal="left"/>
    </xf>
    <xf numFmtId="49" fontId="1" fillId="0" borderId="0" xfId="0" applyNumberFormat="1" applyFont="1" applyFill="1" applyBorder="1" applyAlignment="1">
      <alignment horizontal="left" vertical="top" wrapText="1"/>
    </xf>
    <xf numFmtId="3" fontId="25" fillId="0" borderId="0" xfId="0" applyNumberFormat="1" applyFont="1" applyFill="1" applyBorder="1" applyAlignment="1">
      <alignment horizontal="center"/>
    </xf>
    <xf numFmtId="192" fontId="1" fillId="0" borderId="0" xfId="0" applyNumberFormat="1" applyFont="1" applyFill="1" applyBorder="1" applyAlignment="1">
      <alignment horizontal="center"/>
    </xf>
    <xf numFmtId="0" fontId="25" fillId="0" borderId="13" xfId="0" applyFont="1" applyFill="1" applyBorder="1" applyAlignment="1">
      <alignment horizontal="center"/>
    </xf>
    <xf numFmtId="3" fontId="25" fillId="0" borderId="13" xfId="0" applyNumberFormat="1" applyFont="1" applyFill="1" applyBorder="1" applyAlignment="1">
      <alignment horizontal="center"/>
    </xf>
    <xf numFmtId="49" fontId="34" fillId="0" borderId="0" xfId="0" applyNumberFormat="1" applyFont="1" applyFill="1" applyBorder="1" applyAlignment="1">
      <alignment horizontal="right" vertical="top"/>
    </xf>
    <xf numFmtId="49" fontId="34" fillId="0" borderId="0" xfId="0" applyNumberFormat="1" applyFont="1" applyFill="1" applyBorder="1" applyAlignment="1">
      <alignment vertical="top"/>
    </xf>
    <xf numFmtId="49" fontId="27" fillId="0" borderId="0" xfId="0" applyNumberFormat="1" applyFont="1" applyFill="1" applyBorder="1" applyAlignment="1">
      <alignment horizontal="right" vertical="top"/>
    </xf>
    <xf numFmtId="0" fontId="27" fillId="0" borderId="0" xfId="0" applyFont="1" applyFill="1" applyBorder="1" applyAlignment="1">
      <alignment horizontal="right" vertical="top"/>
    </xf>
    <xf numFmtId="49" fontId="27" fillId="0" borderId="0" xfId="0" applyNumberFormat="1" applyFont="1" applyFill="1" applyBorder="1" applyAlignment="1">
      <alignment horizontal="left" vertical="top"/>
    </xf>
    <xf numFmtId="0" fontId="31" fillId="0" borderId="0" xfId="0" applyFont="1" applyFill="1" applyBorder="1" applyAlignment="1">
      <alignment horizontal="right" vertical="top"/>
    </xf>
    <xf numFmtId="49" fontId="28" fillId="0" borderId="0" xfId="0" applyNumberFormat="1" applyFont="1" applyFill="1" applyBorder="1" applyAlignment="1">
      <alignment horizontal="left" vertical="top" wrapText="1"/>
    </xf>
    <xf numFmtId="192" fontId="37" fillId="0" borderId="0" xfId="0" applyNumberFormat="1" applyFont="1" applyFill="1" applyBorder="1" applyAlignment="1">
      <alignment horizontal="left" vertical="top" wrapText="1"/>
    </xf>
    <xf numFmtId="192" fontId="37" fillId="0" borderId="0" xfId="0" applyNumberFormat="1" applyFont="1" applyFill="1" applyBorder="1" applyAlignment="1">
      <alignment horizontal="left" vertical="top"/>
    </xf>
    <xf numFmtId="49" fontId="32" fillId="0" borderId="13" xfId="0" applyNumberFormat="1" applyFont="1" applyFill="1" applyBorder="1" applyAlignment="1">
      <alignment horizontal="left" vertical="top"/>
    </xf>
    <xf numFmtId="192" fontId="37" fillId="0" borderId="0" xfId="0" applyNumberFormat="1" applyFont="1" applyFill="1" applyBorder="1" applyAlignment="1">
      <alignment horizontal="center" vertical="top"/>
    </xf>
    <xf numFmtId="49" fontId="32" fillId="0" borderId="0" xfId="0" applyNumberFormat="1" applyFont="1" applyFill="1" applyBorder="1" applyAlignment="1">
      <alignment horizontal="right" vertical="top"/>
    </xf>
    <xf numFmtId="0" fontId="33" fillId="0" borderId="0" xfId="0" applyFont="1" applyFill="1" applyBorder="1" applyAlignment="1">
      <alignment horizontal="right" vertical="top" wrapText="1"/>
    </xf>
    <xf numFmtId="0" fontId="1" fillId="0" borderId="0" xfId="0" applyFont="1" applyFill="1" applyBorder="1" applyAlignment="1">
      <alignment horizontal="right" vertical="top"/>
    </xf>
    <xf numFmtId="192" fontId="31" fillId="0" borderId="0" xfId="0" applyNumberFormat="1" applyFont="1" applyFill="1" applyBorder="1" applyAlignment="1">
      <alignment/>
    </xf>
    <xf numFmtId="49" fontId="32" fillId="0" borderId="13" xfId="0" applyNumberFormat="1" applyFont="1" applyFill="1" applyBorder="1" applyAlignment="1">
      <alignment horizontal="right" vertical="top"/>
    </xf>
    <xf numFmtId="192" fontId="32" fillId="0" borderId="13" xfId="0" applyNumberFormat="1" applyFont="1" applyFill="1" applyBorder="1" applyAlignment="1">
      <alignment/>
    </xf>
    <xf numFmtId="192" fontId="32" fillId="0" borderId="13" xfId="0" applyNumberFormat="1" applyFont="1" applyFill="1" applyBorder="1" applyAlignment="1">
      <alignment horizontal="center"/>
    </xf>
    <xf numFmtId="192" fontId="32" fillId="0" borderId="0" xfId="0" applyNumberFormat="1" applyFont="1" applyFill="1" applyBorder="1" applyAlignment="1">
      <alignment/>
    </xf>
    <xf numFmtId="0" fontId="24" fillId="0" borderId="0" xfId="0" applyFont="1" applyFill="1" applyAlignment="1">
      <alignment vertical="top"/>
    </xf>
    <xf numFmtId="49" fontId="24" fillId="0" borderId="0" xfId="0" applyNumberFormat="1" applyFont="1" applyFill="1" applyAlignment="1">
      <alignment horizontal="left" vertical="top" wrapText="1"/>
    </xf>
    <xf numFmtId="0" fontId="32" fillId="0" borderId="0" xfId="0" applyFont="1" applyFill="1" applyAlignment="1">
      <alignment horizontal="center"/>
    </xf>
    <xf numFmtId="192" fontId="24" fillId="0" borderId="0" xfId="0" applyNumberFormat="1" applyFont="1" applyFill="1" applyAlignment="1">
      <alignment/>
    </xf>
    <xf numFmtId="0" fontId="31" fillId="0" borderId="0" xfId="0" applyNumberFormat="1" applyFont="1" applyFill="1" applyBorder="1" applyAlignment="1">
      <alignment vertical="top"/>
    </xf>
    <xf numFmtId="0" fontId="31" fillId="0" borderId="0" xfId="0" applyNumberFormat="1" applyFont="1" applyFill="1" applyBorder="1" applyAlignment="1">
      <alignment vertical="top" wrapText="1"/>
    </xf>
    <xf numFmtId="0" fontId="28" fillId="0" borderId="0" xfId="0" applyNumberFormat="1" applyFont="1" applyFill="1" applyBorder="1" applyAlignment="1">
      <alignment horizontal="center"/>
    </xf>
    <xf numFmtId="49" fontId="32" fillId="0" borderId="0" xfId="0" applyNumberFormat="1" applyFont="1" applyFill="1" applyBorder="1" applyAlignment="1">
      <alignment vertical="top"/>
    </xf>
    <xf numFmtId="49" fontId="32" fillId="0" borderId="0" xfId="0" applyNumberFormat="1" applyFont="1" applyFill="1" applyBorder="1" applyAlignment="1">
      <alignment horizontal="center" vertical="top"/>
    </xf>
    <xf numFmtId="49" fontId="24" fillId="0" borderId="0" xfId="0" applyNumberFormat="1" applyFont="1" applyFill="1" applyBorder="1" applyAlignment="1">
      <alignment vertical="top"/>
    </xf>
    <xf numFmtId="0" fontId="24" fillId="0" borderId="0" xfId="0" applyNumberFormat="1" applyFont="1" applyFill="1" applyBorder="1" applyAlignment="1">
      <alignment horizontal="center" vertical="top"/>
    </xf>
    <xf numFmtId="49" fontId="24" fillId="0" borderId="0" xfId="0" applyNumberFormat="1" applyFont="1" applyFill="1" applyBorder="1" applyAlignment="1">
      <alignment horizontal="left" vertical="top" wrapText="1"/>
    </xf>
    <xf numFmtId="3" fontId="32" fillId="0" borderId="0" xfId="0" applyNumberFormat="1" applyFont="1" applyFill="1" applyBorder="1" applyAlignment="1">
      <alignment horizontal="center"/>
    </xf>
    <xf numFmtId="192" fontId="24" fillId="0" borderId="0" xfId="0" applyNumberFormat="1" applyFont="1" applyFill="1" applyBorder="1" applyAlignment="1">
      <alignment horizontal="right"/>
    </xf>
    <xf numFmtId="0" fontId="32" fillId="0" borderId="0" xfId="0" applyNumberFormat="1" applyFont="1" applyFill="1" applyBorder="1" applyAlignment="1">
      <alignment vertical="top"/>
    </xf>
    <xf numFmtId="3" fontId="27" fillId="0" borderId="0" xfId="0" applyNumberFormat="1" applyFont="1" applyFill="1" applyBorder="1" applyAlignment="1">
      <alignment horizontal="center"/>
    </xf>
    <xf numFmtId="0" fontId="53" fillId="0" borderId="0" xfId="0" applyFont="1" applyFill="1" applyBorder="1" applyAlignment="1" applyProtection="1">
      <alignment vertical="top" wrapText="1"/>
      <protection locked="0"/>
    </xf>
    <xf numFmtId="3" fontId="28" fillId="0" borderId="0" xfId="0" applyNumberFormat="1" applyFont="1" applyFill="1" applyAlignment="1">
      <alignment horizontal="center"/>
    </xf>
    <xf numFmtId="0" fontId="47" fillId="0" borderId="0" xfId="0" applyFont="1" applyFill="1" applyBorder="1" applyAlignment="1" applyProtection="1">
      <alignment vertical="top" wrapText="1"/>
      <protection locked="0"/>
    </xf>
    <xf numFmtId="0" fontId="53" fillId="0" borderId="0" xfId="0" applyFont="1" applyFill="1" applyAlignment="1">
      <alignment vertical="top" wrapText="1"/>
    </xf>
    <xf numFmtId="0" fontId="47" fillId="0" borderId="0" xfId="0" applyFont="1" applyFill="1" applyBorder="1" applyAlignment="1" applyProtection="1">
      <alignment vertical="top" wrapText="1"/>
      <protection locked="0"/>
    </xf>
    <xf numFmtId="181" fontId="28" fillId="0" borderId="0" xfId="0" applyNumberFormat="1" applyFont="1" applyBorder="1" applyAlignment="1">
      <alignment horizontal="center"/>
    </xf>
    <xf numFmtId="0" fontId="29" fillId="0" borderId="0" xfId="0" applyFont="1" applyAlignment="1">
      <alignment vertical="top"/>
    </xf>
    <xf numFmtId="0" fontId="47" fillId="0" borderId="0" xfId="0" applyFont="1" applyAlignment="1">
      <alignment vertical="top"/>
    </xf>
    <xf numFmtId="0" fontId="53" fillId="0" borderId="0" xfId="0" applyFont="1" applyFill="1" applyBorder="1" applyAlignment="1" applyProtection="1">
      <alignment vertical="top" wrapText="1"/>
      <protection locked="0"/>
    </xf>
    <xf numFmtId="0" fontId="32" fillId="0" borderId="0" xfId="0" applyNumberFormat="1" applyFont="1" applyFill="1" applyBorder="1" applyAlignment="1">
      <alignment horizontal="center"/>
    </xf>
    <xf numFmtId="4" fontId="32" fillId="0" borderId="0" xfId="0" applyNumberFormat="1" applyFont="1" applyBorder="1" applyAlignment="1">
      <alignment horizontal="center"/>
    </xf>
    <xf numFmtId="49" fontId="32" fillId="0" borderId="0" xfId="0" applyNumberFormat="1" applyFont="1" applyFill="1" applyBorder="1" applyAlignment="1">
      <alignment horizontal="left" vertical="top"/>
    </xf>
    <xf numFmtId="0" fontId="24" fillId="0" borderId="0" xfId="0" applyNumberFormat="1" applyFont="1" applyBorder="1" applyAlignment="1">
      <alignment/>
    </xf>
    <xf numFmtId="0" fontId="24" fillId="0" borderId="0" xfId="0" applyNumberFormat="1" applyFont="1" applyBorder="1" applyAlignment="1">
      <alignment horizontal="right"/>
    </xf>
    <xf numFmtId="0" fontId="24" fillId="33" borderId="0" xfId="0" applyNumberFormat="1" applyFont="1" applyFill="1" applyBorder="1" applyAlignment="1">
      <alignment vertical="top"/>
    </xf>
    <xf numFmtId="0" fontId="24" fillId="0" borderId="0" xfId="0" applyFont="1" applyBorder="1" applyAlignment="1">
      <alignment vertical="top"/>
    </xf>
    <xf numFmtId="4" fontId="32" fillId="0" borderId="0" xfId="0" applyNumberFormat="1" applyFont="1" applyFill="1" applyBorder="1" applyAlignment="1">
      <alignment vertical="top"/>
    </xf>
    <xf numFmtId="0" fontId="32" fillId="0" borderId="0" xfId="0" applyFont="1" applyBorder="1" applyAlignment="1">
      <alignment vertical="top"/>
    </xf>
    <xf numFmtId="4" fontId="32" fillId="0" borderId="0" xfId="0" applyNumberFormat="1" applyFont="1" applyFill="1" applyBorder="1" applyAlignment="1">
      <alignment horizontal="left" vertical="top" wrapText="1"/>
    </xf>
    <xf numFmtId="0" fontId="33" fillId="0" borderId="0" xfId="0" applyFont="1" applyFill="1" applyBorder="1" applyAlignment="1">
      <alignment vertical="center"/>
    </xf>
    <xf numFmtId="0" fontId="33" fillId="0" borderId="0" xfId="0" applyNumberFormat="1" applyFont="1" applyFill="1" applyBorder="1" applyAlignment="1">
      <alignment horizontal="center" vertical="center"/>
    </xf>
    <xf numFmtId="0" fontId="33" fillId="0" borderId="0" xfId="0" applyNumberFormat="1" applyFont="1" applyFill="1" applyBorder="1" applyAlignment="1">
      <alignment vertical="center"/>
    </xf>
    <xf numFmtId="0" fontId="55" fillId="0" borderId="0" xfId="0" applyFont="1" applyFill="1" applyBorder="1" applyAlignment="1">
      <alignment vertical="center"/>
    </xf>
    <xf numFmtId="49" fontId="33" fillId="36" borderId="13" xfId="0" applyNumberFormat="1" applyFont="1" applyFill="1" applyBorder="1" applyAlignment="1">
      <alignment horizontal="left" vertical="center"/>
    </xf>
    <xf numFmtId="49" fontId="33" fillId="36" borderId="13" xfId="0" applyNumberFormat="1" applyFont="1" applyFill="1" applyBorder="1" applyAlignment="1">
      <alignment horizontal="left" vertical="center" wrapText="1"/>
    </xf>
    <xf numFmtId="0" fontId="33" fillId="36" borderId="13" xfId="0" applyFont="1" applyFill="1" applyBorder="1" applyAlignment="1">
      <alignment vertical="center"/>
    </xf>
    <xf numFmtId="0" fontId="33" fillId="36" borderId="13" xfId="0" applyFont="1" applyFill="1" applyBorder="1" applyAlignment="1">
      <alignment horizontal="center" vertical="center"/>
    </xf>
    <xf numFmtId="0" fontId="33" fillId="36" borderId="13" xfId="0" applyNumberFormat="1" applyFont="1" applyFill="1" applyBorder="1" applyAlignment="1">
      <alignment horizontal="center" vertical="center"/>
    </xf>
    <xf numFmtId="49" fontId="33" fillId="0" borderId="0" xfId="0" applyNumberFormat="1" applyFont="1" applyFill="1" applyBorder="1" applyAlignment="1">
      <alignment horizontal="left" vertical="top"/>
    </xf>
    <xf numFmtId="49" fontId="33" fillId="0" borderId="0" xfId="0" applyNumberFormat="1" applyFont="1" applyFill="1" applyBorder="1" applyAlignment="1">
      <alignment horizontal="left" vertical="top" wrapText="1"/>
    </xf>
    <xf numFmtId="0" fontId="33" fillId="0" borderId="0" xfId="0" applyFont="1" applyFill="1" applyBorder="1" applyAlignment="1">
      <alignment/>
    </xf>
    <xf numFmtId="0" fontId="33" fillId="0" borderId="0" xfId="0" applyFont="1" applyFill="1" applyBorder="1" applyAlignment="1">
      <alignment horizontal="center"/>
    </xf>
    <xf numFmtId="0" fontId="33" fillId="0" borderId="0" xfId="0" applyNumberFormat="1" applyFont="1" applyFill="1" applyBorder="1" applyAlignment="1">
      <alignment horizontal="center"/>
    </xf>
    <xf numFmtId="0" fontId="33" fillId="0" borderId="0" xfId="0" applyNumberFormat="1" applyFont="1" applyFill="1" applyBorder="1" applyAlignment="1">
      <alignment vertical="top"/>
    </xf>
    <xf numFmtId="0" fontId="33" fillId="0" borderId="0" xfId="0" applyFont="1" applyFill="1" applyBorder="1" applyAlignment="1">
      <alignment vertical="top"/>
    </xf>
    <xf numFmtId="0" fontId="55" fillId="0" borderId="0" xfId="0" applyFont="1" applyFill="1" applyBorder="1" applyAlignment="1">
      <alignment vertical="top"/>
    </xf>
    <xf numFmtId="0" fontId="33" fillId="0" borderId="0" xfId="0" applyNumberFormat="1" applyFont="1" applyFill="1" applyBorder="1" applyAlignment="1">
      <alignment horizontal="center" vertical="top"/>
    </xf>
    <xf numFmtId="0" fontId="55" fillId="0" borderId="0" xfId="0" applyFont="1" applyBorder="1" applyAlignment="1">
      <alignment vertical="top"/>
    </xf>
    <xf numFmtId="0" fontId="55" fillId="0" borderId="0" xfId="0" applyFont="1" applyBorder="1" applyAlignment="1">
      <alignment/>
    </xf>
    <xf numFmtId="0" fontId="55" fillId="0" borderId="0" xfId="0" applyFont="1" applyBorder="1" applyAlignment="1">
      <alignment horizontal="center"/>
    </xf>
    <xf numFmtId="0" fontId="55" fillId="0" borderId="0" xfId="0" applyNumberFormat="1" applyFont="1" applyBorder="1" applyAlignment="1">
      <alignment/>
    </xf>
    <xf numFmtId="0" fontId="55" fillId="33" borderId="0" xfId="0" applyNumberFormat="1" applyFont="1" applyFill="1" applyBorder="1" applyAlignment="1">
      <alignment vertical="top"/>
    </xf>
    <xf numFmtId="0" fontId="55" fillId="0" borderId="26" xfId="0" applyFont="1" applyBorder="1" applyAlignment="1">
      <alignment vertical="top"/>
    </xf>
    <xf numFmtId="49" fontId="55" fillId="0" borderId="26" xfId="0" applyNumberFormat="1" applyFont="1" applyBorder="1" applyAlignment="1">
      <alignment horizontal="left" vertical="top"/>
    </xf>
    <xf numFmtId="0" fontId="55" fillId="0" borderId="26" xfId="0" applyFont="1" applyBorder="1" applyAlignment="1">
      <alignment/>
    </xf>
    <xf numFmtId="0" fontId="55" fillId="0" borderId="26" xfId="0" applyFont="1" applyBorder="1" applyAlignment="1">
      <alignment horizontal="center"/>
    </xf>
    <xf numFmtId="0" fontId="55" fillId="0" borderId="26" xfId="0" applyNumberFormat="1" applyFont="1" applyBorder="1" applyAlignment="1">
      <alignment/>
    </xf>
    <xf numFmtId="49" fontId="55" fillId="0" borderId="0" xfId="0" applyNumberFormat="1" applyFont="1" applyBorder="1" applyAlignment="1">
      <alignment horizontal="left" vertical="top"/>
    </xf>
    <xf numFmtId="0" fontId="56" fillId="33" borderId="0" xfId="0" applyNumberFormat="1" applyFont="1" applyFill="1" applyBorder="1" applyAlignment="1">
      <alignment vertical="top"/>
    </xf>
    <xf numFmtId="0" fontId="56" fillId="0" borderId="0" xfId="0" applyFont="1" applyBorder="1" applyAlignment="1">
      <alignment vertical="top"/>
    </xf>
    <xf numFmtId="0" fontId="56" fillId="0" borderId="0" xfId="0" applyFont="1" applyFill="1" applyBorder="1" applyAlignment="1">
      <alignment vertical="top"/>
    </xf>
    <xf numFmtId="49" fontId="56" fillId="0" borderId="0" xfId="0" applyNumberFormat="1" applyFont="1" applyBorder="1" applyAlignment="1">
      <alignment horizontal="left" vertical="top"/>
    </xf>
    <xf numFmtId="0" fontId="56" fillId="0" borderId="0" xfId="0" applyFont="1" applyBorder="1" applyAlignment="1">
      <alignment/>
    </xf>
    <xf numFmtId="0" fontId="56" fillId="0" borderId="0" xfId="0" applyFont="1" applyBorder="1" applyAlignment="1">
      <alignment horizontal="center"/>
    </xf>
    <xf numFmtId="0" fontId="56" fillId="0" borderId="0" xfId="0" applyNumberFormat="1" applyFont="1" applyBorder="1" applyAlignment="1">
      <alignment/>
    </xf>
    <xf numFmtId="4" fontId="32" fillId="0" borderId="26" xfId="0" applyNumberFormat="1" applyFont="1" applyBorder="1" applyAlignment="1">
      <alignment horizontal="center"/>
    </xf>
    <xf numFmtId="49" fontId="57" fillId="0" borderId="0" xfId="0" applyNumberFormat="1" applyFont="1" applyFill="1" applyAlignment="1">
      <alignment vertical="top"/>
    </xf>
    <xf numFmtId="49" fontId="57" fillId="0" borderId="0" xfId="0" applyNumberFormat="1" applyFont="1" applyFill="1" applyAlignment="1">
      <alignment vertical="top" wrapText="1"/>
    </xf>
    <xf numFmtId="0" fontId="57" fillId="0" borderId="0" xfId="0" applyFont="1" applyFill="1" applyAlignment="1">
      <alignment/>
    </xf>
    <xf numFmtId="4" fontId="57" fillId="0" borderId="0" xfId="0" applyNumberFormat="1" applyFont="1" applyFill="1" applyAlignment="1">
      <alignment/>
    </xf>
    <xf numFmtId="4" fontId="57" fillId="0" borderId="0" xfId="0" applyNumberFormat="1" applyFont="1" applyFill="1" applyAlignment="1">
      <alignment horizontal="right"/>
    </xf>
    <xf numFmtId="4" fontId="24" fillId="0" borderId="0" xfId="0" applyNumberFormat="1" applyFont="1" applyFill="1" applyBorder="1" applyAlignment="1">
      <alignment vertical="top"/>
    </xf>
    <xf numFmtId="3" fontId="58" fillId="0" borderId="0" xfId="0" applyNumberFormat="1" applyFont="1" applyFill="1" applyBorder="1" applyAlignment="1">
      <alignment vertical="top"/>
    </xf>
    <xf numFmtId="49" fontId="32" fillId="0" borderId="0" xfId="0" applyNumberFormat="1" applyFont="1" applyAlignment="1">
      <alignment vertical="top"/>
    </xf>
    <xf numFmtId="0" fontId="32" fillId="0" borderId="0" xfId="0" applyNumberFormat="1" applyFont="1" applyFill="1" applyAlignment="1">
      <alignment horizontal="left" vertical="top" wrapText="1"/>
    </xf>
    <xf numFmtId="4" fontId="32" fillId="0" borderId="0" xfId="0" applyNumberFormat="1" applyFont="1" applyBorder="1" applyAlignment="1">
      <alignment vertical="top"/>
    </xf>
    <xf numFmtId="0" fontId="24" fillId="0" borderId="0" xfId="0" applyFont="1" applyBorder="1" applyAlignment="1">
      <alignment horizontal="center"/>
    </xf>
    <xf numFmtId="9" fontId="59" fillId="0" borderId="0" xfId="70" applyFont="1" applyFill="1" applyBorder="1" applyAlignment="1">
      <alignment horizontal="right"/>
    </xf>
    <xf numFmtId="49" fontId="57" fillId="0" borderId="0" xfId="0" applyNumberFormat="1" applyFont="1" applyFill="1" applyBorder="1" applyAlignment="1">
      <alignment vertical="top"/>
    </xf>
    <xf numFmtId="49" fontId="57" fillId="0" borderId="0" xfId="0" applyNumberFormat="1" applyFont="1" applyFill="1" applyBorder="1" applyAlignment="1">
      <alignment vertical="top" wrapText="1"/>
    </xf>
    <xf numFmtId="0" fontId="57" fillId="0" borderId="0" xfId="0" applyFont="1" applyFill="1" applyBorder="1" applyAlignment="1">
      <alignment/>
    </xf>
    <xf numFmtId="4" fontId="57" fillId="0" borderId="0" xfId="0" applyNumberFormat="1" applyFont="1" applyFill="1" applyBorder="1" applyAlignment="1">
      <alignment/>
    </xf>
    <xf numFmtId="4" fontId="57" fillId="0" borderId="0" xfId="0" applyNumberFormat="1" applyFont="1" applyFill="1" applyBorder="1" applyAlignment="1">
      <alignment horizontal="right"/>
    </xf>
    <xf numFmtId="49" fontId="32" fillId="0" borderId="0" xfId="0" applyNumberFormat="1" applyFont="1" applyBorder="1" applyAlignment="1">
      <alignment vertical="top"/>
    </xf>
    <xf numFmtId="0" fontId="1" fillId="0" borderId="26" xfId="0" applyFont="1" applyBorder="1" applyAlignment="1">
      <alignment vertical="top"/>
    </xf>
    <xf numFmtId="49" fontId="1" fillId="0" borderId="26" xfId="0" applyNumberFormat="1" applyFont="1" applyBorder="1" applyAlignment="1">
      <alignment horizontal="left" vertical="top"/>
    </xf>
    <xf numFmtId="0" fontId="1" fillId="0" borderId="26" xfId="0" applyFont="1" applyBorder="1" applyAlignment="1">
      <alignment/>
    </xf>
    <xf numFmtId="0" fontId="1" fillId="0" borderId="26" xfId="0" applyFont="1" applyBorder="1" applyAlignment="1">
      <alignment horizontal="center"/>
    </xf>
    <xf numFmtId="0" fontId="1" fillId="0" borderId="26" xfId="0" applyNumberFormat="1" applyFont="1" applyBorder="1" applyAlignment="1">
      <alignment/>
    </xf>
    <xf numFmtId="49" fontId="24" fillId="0" borderId="0" xfId="0" applyNumberFormat="1" applyFont="1" applyBorder="1" applyAlignment="1">
      <alignment horizontal="left" vertical="top"/>
    </xf>
    <xf numFmtId="0" fontId="24" fillId="0" borderId="0" xfId="0" applyFont="1" applyBorder="1" applyAlignment="1">
      <alignment horizontal="center"/>
    </xf>
    <xf numFmtId="0" fontId="31" fillId="0" borderId="0" xfId="0" applyNumberFormat="1" applyFont="1" applyFill="1" applyAlignment="1">
      <alignment vertical="top" wrapText="1"/>
    </xf>
    <xf numFmtId="0" fontId="48" fillId="0" borderId="0" xfId="0" applyNumberFormat="1" applyFont="1" applyFill="1" applyAlignment="1">
      <alignment vertical="top" wrapText="1"/>
    </xf>
    <xf numFmtId="0" fontId="31" fillId="0" borderId="0" xfId="0" applyFont="1" applyFill="1" applyAlignment="1">
      <alignment vertical="top" wrapText="1"/>
    </xf>
    <xf numFmtId="3" fontId="28" fillId="0" borderId="0" xfId="0" applyNumberFormat="1" applyFont="1" applyFill="1" applyAlignment="1">
      <alignment horizontal="center"/>
    </xf>
    <xf numFmtId="0" fontId="28" fillId="0" borderId="0" xfId="0" applyFont="1" applyBorder="1" applyAlignment="1">
      <alignment horizontal="center"/>
    </xf>
    <xf numFmtId="0" fontId="29" fillId="0" borderId="0" xfId="0" applyFont="1" applyAlignment="1">
      <alignment wrapText="1"/>
    </xf>
    <xf numFmtId="0" fontId="37" fillId="0" borderId="0" xfId="0" applyFont="1" applyFill="1" applyAlignment="1">
      <alignment vertical="top" wrapText="1"/>
    </xf>
    <xf numFmtId="0" fontId="37" fillId="0" borderId="0" xfId="0" applyFont="1" applyFill="1" applyBorder="1" applyAlignment="1" applyProtection="1">
      <alignment vertical="top" wrapText="1"/>
      <protection locked="0"/>
    </xf>
    <xf numFmtId="0" fontId="29" fillId="0" borderId="0" xfId="0" applyFont="1" applyFill="1" applyAlignment="1">
      <alignment vertical="top"/>
    </xf>
    <xf numFmtId="0" fontId="47" fillId="0" borderId="0" xfId="0" applyFont="1" applyFill="1" applyAlignment="1">
      <alignment vertical="top"/>
    </xf>
    <xf numFmtId="0" fontId="27" fillId="0" borderId="0" xfId="64" applyNumberFormat="1" applyFont="1" applyFill="1" applyBorder="1" applyAlignment="1">
      <alignment vertical="center" wrapText="1"/>
      <protection/>
    </xf>
    <xf numFmtId="192" fontId="31" fillId="3" borderId="0" xfId="0" applyNumberFormat="1" applyFont="1" applyFill="1" applyBorder="1" applyAlignment="1">
      <alignment horizontal="center"/>
    </xf>
    <xf numFmtId="192" fontId="27" fillId="3" borderId="0" xfId="0" applyNumberFormat="1" applyFont="1" applyFill="1" applyBorder="1" applyAlignment="1">
      <alignment horizontal="center"/>
    </xf>
    <xf numFmtId="192" fontId="47" fillId="3" borderId="0" xfId="0" applyNumberFormat="1" applyFont="1" applyFill="1" applyBorder="1" applyAlignment="1">
      <alignment horizontal="center"/>
    </xf>
    <xf numFmtId="192" fontId="47" fillId="3" borderId="0" xfId="0" applyNumberFormat="1" applyFont="1" applyFill="1" applyBorder="1" applyAlignment="1">
      <alignment horizontal="left"/>
    </xf>
    <xf numFmtId="192" fontId="28" fillId="3" borderId="0" xfId="0" applyNumberFormat="1" applyFont="1" applyFill="1" applyBorder="1" applyAlignment="1">
      <alignment horizontal="center" vertical="top"/>
    </xf>
    <xf numFmtId="192" fontId="29" fillId="3" borderId="0" xfId="0" applyNumberFormat="1" applyFont="1" applyFill="1" applyBorder="1" applyAlignment="1">
      <alignment horizontal="center" vertical="top"/>
    </xf>
    <xf numFmtId="192" fontId="30" fillId="3" borderId="0" xfId="0" applyNumberFormat="1" applyFont="1" applyFill="1" applyBorder="1" applyAlignment="1">
      <alignment horizontal="center" vertical="top"/>
    </xf>
    <xf numFmtId="192" fontId="27" fillId="3" borderId="0" xfId="0" applyNumberFormat="1" applyFont="1" applyFill="1" applyBorder="1" applyAlignment="1">
      <alignment horizontal="center" vertical="top"/>
    </xf>
    <xf numFmtId="0" fontId="27" fillId="3" borderId="0" xfId="0" applyFont="1" applyFill="1" applyBorder="1" applyAlignment="1">
      <alignment vertical="top"/>
    </xf>
    <xf numFmtId="0" fontId="28" fillId="3" borderId="0" xfId="0" applyFont="1" applyFill="1" applyBorder="1" applyAlignment="1">
      <alignment horizontal="center"/>
    </xf>
    <xf numFmtId="0" fontId="32" fillId="3" borderId="0" xfId="0" applyFont="1" applyFill="1" applyBorder="1" applyAlignment="1">
      <alignment horizontal="center"/>
    </xf>
    <xf numFmtId="192" fontId="47" fillId="3" borderId="0" xfId="0" applyNumberFormat="1" applyFont="1" applyFill="1" applyBorder="1" applyAlignment="1">
      <alignment horizontal="left" vertical="center"/>
    </xf>
    <xf numFmtId="192" fontId="27" fillId="3" borderId="0" xfId="0" applyNumberFormat="1" applyFont="1" applyFill="1" applyBorder="1" applyAlignment="1">
      <alignment horizontal="center" vertical="center"/>
    </xf>
    <xf numFmtId="192" fontId="28" fillId="3" borderId="0" xfId="0" applyNumberFormat="1" applyFont="1" applyFill="1" applyBorder="1" applyAlignment="1">
      <alignment horizontal="center" vertical="center"/>
    </xf>
    <xf numFmtId="192" fontId="29" fillId="3" borderId="0" xfId="0" applyNumberFormat="1" applyFont="1" applyFill="1" applyBorder="1" applyAlignment="1">
      <alignment horizontal="center" vertical="center"/>
    </xf>
    <xf numFmtId="192" fontId="31" fillId="3" borderId="0" xfId="0" applyNumberFormat="1" applyFont="1" applyFill="1" applyBorder="1" applyAlignment="1">
      <alignment horizontal="center" vertical="center"/>
    </xf>
    <xf numFmtId="192" fontId="30" fillId="3" borderId="0" xfId="0" applyNumberFormat="1" applyFont="1" applyFill="1" applyBorder="1" applyAlignment="1">
      <alignment horizontal="center" vertical="center"/>
    </xf>
    <xf numFmtId="0" fontId="27" fillId="3" borderId="0" xfId="0" applyFont="1" applyFill="1" applyBorder="1" applyAlignment="1">
      <alignment vertical="center"/>
    </xf>
    <xf numFmtId="192" fontId="37" fillId="3" borderId="0" xfId="0" applyNumberFormat="1" applyFont="1" applyFill="1" applyBorder="1" applyAlignment="1">
      <alignment horizontal="center" vertical="top"/>
    </xf>
    <xf numFmtId="192" fontId="37" fillId="3" borderId="0" xfId="0" applyNumberFormat="1" applyFont="1" applyFill="1" applyBorder="1" applyAlignment="1">
      <alignment horizontal="left" vertical="top" wrapText="1"/>
    </xf>
    <xf numFmtId="192" fontId="37" fillId="3" borderId="0" xfId="0" applyNumberFormat="1" applyFont="1" applyFill="1" applyBorder="1" applyAlignment="1">
      <alignment horizontal="left" vertical="top"/>
    </xf>
    <xf numFmtId="192" fontId="27" fillId="3" borderId="0" xfId="0" applyNumberFormat="1" applyFont="1" applyFill="1" applyBorder="1" applyAlignment="1">
      <alignment horizontal="left"/>
    </xf>
    <xf numFmtId="0" fontId="27" fillId="3" borderId="0" xfId="0" applyFont="1" applyFill="1" applyBorder="1" applyAlignment="1">
      <alignment horizontal="center" vertical="top"/>
    </xf>
    <xf numFmtId="0" fontId="33" fillId="3" borderId="0" xfId="0" applyFont="1" applyFill="1" applyBorder="1" applyAlignment="1">
      <alignment horizontal="right" vertical="top" wrapText="1"/>
    </xf>
    <xf numFmtId="192" fontId="31" fillId="3" borderId="0" xfId="0" applyNumberFormat="1" applyFont="1" applyFill="1" applyBorder="1" applyAlignment="1">
      <alignment horizontal="left" wrapText="1"/>
    </xf>
    <xf numFmtId="192" fontId="31" fillId="3" borderId="0" xfId="0" applyNumberFormat="1" applyFont="1" applyFill="1" applyBorder="1" applyAlignment="1">
      <alignment horizontal="left"/>
    </xf>
    <xf numFmtId="192" fontId="31" fillId="3" borderId="0" xfId="0" applyNumberFormat="1" applyFont="1" applyFill="1" applyBorder="1" applyAlignment="1">
      <alignment horizontal="left" vertical="top"/>
    </xf>
    <xf numFmtId="192" fontId="24" fillId="3" borderId="0" xfId="0" applyNumberFormat="1" applyFont="1" applyFill="1" applyBorder="1" applyAlignment="1">
      <alignment horizontal="center" vertical="top"/>
    </xf>
    <xf numFmtId="0" fontId="24" fillId="3" borderId="0" xfId="0" applyFont="1" applyFill="1" applyBorder="1" applyAlignment="1">
      <alignment horizontal="center" vertical="top"/>
    </xf>
    <xf numFmtId="0" fontId="24" fillId="3" borderId="0" xfId="0" applyFont="1" applyFill="1" applyBorder="1" applyAlignment="1">
      <alignment vertical="top"/>
    </xf>
    <xf numFmtId="49" fontId="27" fillId="3" borderId="0" xfId="0" applyNumberFormat="1" applyFont="1" applyFill="1" applyBorder="1" applyAlignment="1">
      <alignment horizontal="left" vertical="top"/>
    </xf>
    <xf numFmtId="192" fontId="27" fillId="3" borderId="0" xfId="0" applyNumberFormat="1" applyFont="1" applyFill="1" applyBorder="1" applyAlignment="1">
      <alignment horizontal="left" vertical="top"/>
    </xf>
    <xf numFmtId="192" fontId="1" fillId="3" borderId="0" xfId="0" applyNumberFormat="1" applyFont="1" applyFill="1" applyBorder="1" applyAlignment="1">
      <alignment horizontal="left" vertical="top"/>
    </xf>
    <xf numFmtId="192" fontId="1" fillId="3" borderId="0" xfId="0" applyNumberFormat="1" applyFont="1" applyFill="1" applyBorder="1" applyAlignment="1">
      <alignment horizontal="center" vertical="top"/>
    </xf>
    <xf numFmtId="0" fontId="1" fillId="3" borderId="0" xfId="0" applyFont="1" applyFill="1" applyBorder="1" applyAlignment="1">
      <alignment vertical="top"/>
    </xf>
    <xf numFmtId="4" fontId="1" fillId="0" borderId="0" xfId="0" applyNumberFormat="1" applyFont="1" applyBorder="1" applyAlignment="1">
      <alignment horizontal="right"/>
    </xf>
    <xf numFmtId="4" fontId="27" fillId="0" borderId="0" xfId="0" applyNumberFormat="1" applyFont="1" applyBorder="1" applyAlignment="1">
      <alignment horizontal="right"/>
    </xf>
    <xf numFmtId="4" fontId="1" fillId="0" borderId="13" xfId="0" applyNumberFormat="1" applyFont="1" applyBorder="1" applyAlignment="1">
      <alignment horizontal="right"/>
    </xf>
    <xf numFmtId="4" fontId="31" fillId="0" borderId="0" xfId="0" applyNumberFormat="1" applyFont="1" applyBorder="1" applyAlignment="1">
      <alignment horizontal="right"/>
    </xf>
    <xf numFmtId="4" fontId="27" fillId="0" borderId="0" xfId="0" applyNumberFormat="1" applyFont="1" applyFill="1" applyBorder="1" applyAlignment="1">
      <alignment horizontal="right"/>
    </xf>
    <xf numFmtId="4" fontId="31" fillId="0" borderId="0" xfId="0" applyNumberFormat="1" applyFont="1" applyFill="1" applyBorder="1" applyAlignment="1">
      <alignment horizontal="right"/>
    </xf>
    <xf numFmtId="4" fontId="31" fillId="3" borderId="0" xfId="0" applyNumberFormat="1" applyFont="1" applyFill="1" applyBorder="1" applyAlignment="1">
      <alignment horizontal="right"/>
    </xf>
    <xf numFmtId="4" fontId="27" fillId="3" borderId="0" xfId="0" applyNumberFormat="1" applyFont="1" applyFill="1" applyBorder="1" applyAlignment="1">
      <alignment horizontal="right"/>
    </xf>
    <xf numFmtId="4" fontId="32" fillId="3" borderId="0" xfId="0" applyNumberFormat="1" applyFont="1" applyFill="1" applyBorder="1" applyAlignment="1">
      <alignment horizontal="right"/>
    </xf>
    <xf numFmtId="0" fontId="1" fillId="0" borderId="0" xfId="0" applyNumberFormat="1" applyFont="1" applyFill="1" applyBorder="1" applyAlignment="1">
      <alignment vertical="top"/>
    </xf>
    <xf numFmtId="0" fontId="1" fillId="0" borderId="0" xfId="0" applyNumberFormat="1" applyFont="1" applyFill="1" applyBorder="1" applyAlignment="1">
      <alignment horizontal="right" vertical="top"/>
    </xf>
    <xf numFmtId="0" fontId="31" fillId="0" borderId="0" xfId="0" applyNumberFormat="1" applyFont="1" applyFill="1" applyBorder="1" applyAlignment="1">
      <alignment horizontal="right" vertical="top"/>
    </xf>
    <xf numFmtId="0" fontId="32" fillId="0" borderId="13" xfId="0" applyNumberFormat="1" applyFont="1" applyFill="1" applyBorder="1" applyAlignment="1">
      <alignment horizontal="right" vertical="top"/>
    </xf>
    <xf numFmtId="0" fontId="32" fillId="0" borderId="0" xfId="0" applyNumberFormat="1" applyFont="1" applyFill="1" applyBorder="1" applyAlignment="1">
      <alignment horizontal="right" vertical="top"/>
    </xf>
    <xf numFmtId="0" fontId="34" fillId="0" borderId="13" xfId="0" applyNumberFormat="1" applyFont="1" applyFill="1" applyBorder="1" applyAlignment="1">
      <alignment horizontal="right" vertical="center"/>
    </xf>
    <xf numFmtId="0" fontId="24" fillId="0" borderId="0" xfId="0" applyNumberFormat="1" applyFont="1" applyFill="1" applyAlignment="1">
      <alignment vertical="top"/>
    </xf>
    <xf numFmtId="0" fontId="32" fillId="0" borderId="13" xfId="0" applyNumberFormat="1" applyFont="1" applyFill="1" applyBorder="1" applyAlignment="1">
      <alignment horizontal="left" vertical="top"/>
    </xf>
    <xf numFmtId="0" fontId="31" fillId="0" borderId="0" xfId="0" applyNumberFormat="1" applyFont="1" applyFill="1" applyAlignment="1">
      <alignment horizontal="left" vertical="top" wrapText="1"/>
    </xf>
    <xf numFmtId="4" fontId="32" fillId="0" borderId="13" xfId="0" applyNumberFormat="1" applyFont="1" applyFill="1" applyBorder="1" applyAlignment="1">
      <alignment horizontal="right"/>
    </xf>
    <xf numFmtId="4" fontId="32" fillId="0" borderId="0" xfId="0" applyNumberFormat="1" applyFont="1" applyFill="1" applyBorder="1" applyAlignment="1">
      <alignment horizontal="right"/>
    </xf>
    <xf numFmtId="0" fontId="34" fillId="0" borderId="13" xfId="0" applyNumberFormat="1" applyFont="1" applyFill="1" applyBorder="1" applyAlignment="1">
      <alignment vertical="center"/>
    </xf>
    <xf numFmtId="0" fontId="34" fillId="0" borderId="13" xfId="0" applyFont="1" applyFill="1" applyBorder="1" applyAlignment="1">
      <alignment vertical="center" wrapText="1"/>
    </xf>
    <xf numFmtId="4" fontId="1" fillId="0" borderId="13" xfId="0" applyNumberFormat="1" applyFont="1" applyFill="1" applyBorder="1" applyAlignment="1">
      <alignment horizontal="right" vertical="center"/>
    </xf>
    <xf numFmtId="192" fontId="4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top"/>
    </xf>
    <xf numFmtId="49" fontId="24" fillId="0" borderId="0" xfId="0" applyNumberFormat="1" applyFont="1" applyFill="1" applyBorder="1" applyAlignment="1">
      <alignment horizontal="left" vertical="top" wrapText="1"/>
    </xf>
    <xf numFmtId="0" fontId="29" fillId="0" borderId="0" xfId="0" applyFont="1" applyFill="1" applyAlignment="1">
      <alignment vertical="top" wrapText="1"/>
    </xf>
    <xf numFmtId="49" fontId="25" fillId="0" borderId="0" xfId="0" applyNumberFormat="1" applyFont="1" applyFill="1" applyBorder="1" applyAlignment="1">
      <alignment horizontal="left" vertical="top" wrapText="1"/>
    </xf>
    <xf numFmtId="0" fontId="32" fillId="0" borderId="0" xfId="0" applyNumberFormat="1" applyFont="1" applyFill="1" applyBorder="1" applyAlignment="1">
      <alignment horizontal="right" vertical="top"/>
    </xf>
    <xf numFmtId="0" fontId="32" fillId="0" borderId="13" xfId="0" applyFont="1" applyBorder="1" applyAlignment="1">
      <alignment horizontal="center"/>
    </xf>
    <xf numFmtId="3" fontId="32" fillId="0" borderId="13" xfId="0" applyNumberFormat="1" applyFont="1" applyBorder="1" applyAlignment="1">
      <alignment horizontal="center"/>
    </xf>
    <xf numFmtId="0" fontId="32" fillId="0" borderId="13" xfId="0" applyFont="1" applyFill="1" applyBorder="1" applyAlignment="1">
      <alignment horizontal="center" vertical="center"/>
    </xf>
    <xf numFmtId="3" fontId="32" fillId="0" borderId="13" xfId="0" applyNumberFormat="1" applyFont="1" applyFill="1" applyBorder="1" applyAlignment="1">
      <alignment horizontal="center" vertical="center"/>
    </xf>
    <xf numFmtId="0" fontId="28" fillId="0" borderId="0" xfId="0" applyFont="1" applyFill="1" applyBorder="1" applyAlignment="1">
      <alignment/>
    </xf>
    <xf numFmtId="4" fontId="31" fillId="0" borderId="0" xfId="0" applyNumberFormat="1" applyFont="1" applyFill="1" applyBorder="1" applyAlignment="1">
      <alignment horizontal="right"/>
    </xf>
    <xf numFmtId="4" fontId="27" fillId="0" borderId="0" xfId="0" applyNumberFormat="1" applyFont="1" applyFill="1" applyBorder="1" applyAlignment="1">
      <alignment horizontal="right"/>
    </xf>
    <xf numFmtId="0" fontId="29" fillId="0" borderId="0" xfId="0" applyNumberFormat="1" applyFont="1" applyFill="1" applyAlignment="1">
      <alignment horizontal="left" vertical="top" wrapText="1"/>
    </xf>
    <xf numFmtId="4" fontId="24" fillId="0" borderId="0" xfId="0" applyNumberFormat="1" applyFont="1" applyFill="1" applyAlignment="1">
      <alignment horizontal="right"/>
    </xf>
    <xf numFmtId="0" fontId="32" fillId="0" borderId="0" xfId="0" applyNumberFormat="1" applyFont="1" applyFill="1" applyBorder="1" applyAlignment="1">
      <alignment horizontal="left" vertical="top" wrapText="1"/>
    </xf>
    <xf numFmtId="4" fontId="32" fillId="0" borderId="0" xfId="0" applyNumberFormat="1" applyFont="1" applyFill="1" applyBorder="1" applyAlignment="1">
      <alignment horizontal="right"/>
    </xf>
    <xf numFmtId="4" fontId="32" fillId="0" borderId="13" xfId="0" applyNumberFormat="1" applyFont="1" applyFill="1" applyBorder="1" applyAlignment="1">
      <alignment horizontal="right"/>
    </xf>
    <xf numFmtId="0" fontId="107" fillId="0" borderId="0" xfId="0" applyFont="1" applyFill="1" applyAlignment="1">
      <alignment horizontal="center"/>
    </xf>
    <xf numFmtId="3" fontId="107" fillId="0" borderId="0" xfId="0" applyNumberFormat="1" applyFont="1" applyFill="1" applyAlignment="1">
      <alignment horizontal="center"/>
    </xf>
    <xf numFmtId="192" fontId="31" fillId="37" borderId="0" xfId="0" applyNumberFormat="1" applyFont="1" applyFill="1" applyBorder="1" applyAlignment="1">
      <alignment horizontal="center"/>
    </xf>
    <xf numFmtId="0" fontId="34" fillId="0" borderId="0" xfId="0" applyNumberFormat="1" applyFont="1" applyFill="1" applyBorder="1" applyAlignment="1">
      <alignment horizontal="right" vertical="top"/>
    </xf>
    <xf numFmtId="0" fontId="34" fillId="0" borderId="0" xfId="0" applyNumberFormat="1" applyFont="1" applyFill="1" applyBorder="1" applyAlignment="1">
      <alignment vertical="top"/>
    </xf>
    <xf numFmtId="0" fontId="24" fillId="0" borderId="0" xfId="0" applyNumberFormat="1" applyFont="1" applyFill="1" applyBorder="1" applyAlignment="1">
      <alignment vertical="top"/>
    </xf>
    <xf numFmtId="192" fontId="47" fillId="37" borderId="0" xfId="0" applyNumberFormat="1" applyFont="1" applyFill="1" applyBorder="1" applyAlignment="1">
      <alignment horizontal="center"/>
    </xf>
    <xf numFmtId="192" fontId="47" fillId="37" borderId="0" xfId="0" applyNumberFormat="1" applyFont="1" applyFill="1" applyBorder="1" applyAlignment="1">
      <alignment horizontal="left"/>
    </xf>
    <xf numFmtId="192" fontId="27" fillId="37" borderId="0" xfId="0" applyNumberFormat="1" applyFont="1" applyFill="1" applyBorder="1" applyAlignment="1">
      <alignment horizontal="center"/>
    </xf>
    <xf numFmtId="192" fontId="28" fillId="37" borderId="0" xfId="0" applyNumberFormat="1" applyFont="1" applyFill="1" applyBorder="1" applyAlignment="1">
      <alignment horizontal="center" vertical="top"/>
    </xf>
    <xf numFmtId="192" fontId="29" fillId="37" borderId="0" xfId="0" applyNumberFormat="1" applyFont="1" applyFill="1" applyBorder="1" applyAlignment="1">
      <alignment horizontal="center" vertical="top"/>
    </xf>
    <xf numFmtId="192" fontId="30" fillId="37" borderId="0" xfId="0" applyNumberFormat="1" applyFont="1" applyFill="1" applyBorder="1" applyAlignment="1">
      <alignment horizontal="center" vertical="top"/>
    </xf>
    <xf numFmtId="192" fontId="27" fillId="37" borderId="0" xfId="0" applyNumberFormat="1" applyFont="1" applyFill="1" applyBorder="1" applyAlignment="1">
      <alignment horizontal="center" vertical="top"/>
    </xf>
    <xf numFmtId="0" fontId="27" fillId="37" borderId="0" xfId="0" applyFont="1" applyFill="1" applyBorder="1" applyAlignment="1">
      <alignment vertical="top"/>
    </xf>
    <xf numFmtId="192" fontId="31" fillId="37" borderId="0" xfId="0" applyNumberFormat="1" applyFont="1" applyFill="1" applyBorder="1" applyAlignment="1">
      <alignment horizontal="left" wrapText="1"/>
    </xf>
    <xf numFmtId="192" fontId="31" fillId="37" borderId="0" xfId="0" applyNumberFormat="1" applyFont="1" applyFill="1" applyBorder="1" applyAlignment="1">
      <alignment horizontal="left"/>
    </xf>
    <xf numFmtId="192" fontId="27" fillId="37" borderId="0" xfId="0" applyNumberFormat="1" applyFont="1" applyFill="1" applyBorder="1" applyAlignment="1">
      <alignment horizontal="left"/>
    </xf>
    <xf numFmtId="192" fontId="31" fillId="37" borderId="0" xfId="0" applyNumberFormat="1" applyFont="1" applyFill="1" applyBorder="1" applyAlignment="1">
      <alignment horizontal="left" vertical="top"/>
    </xf>
    <xf numFmtId="192" fontId="31" fillId="37" borderId="0" xfId="0" applyNumberFormat="1" applyFont="1" applyFill="1" applyBorder="1" applyAlignment="1">
      <alignment horizontal="center" vertical="top"/>
    </xf>
    <xf numFmtId="0" fontId="31" fillId="37" borderId="0" xfId="0" applyFont="1" applyFill="1" applyBorder="1" applyAlignment="1">
      <alignment vertical="top"/>
    </xf>
    <xf numFmtId="0" fontId="109" fillId="0" borderId="0" xfId="0" applyFont="1" applyFill="1" applyAlignment="1">
      <alignment vertical="top" wrapText="1"/>
    </xf>
    <xf numFmtId="0" fontId="27" fillId="0" borderId="0" xfId="0" applyNumberFormat="1" applyFont="1" applyFill="1" applyAlignment="1">
      <alignment vertical="top" wrapText="1"/>
    </xf>
    <xf numFmtId="0" fontId="31" fillId="0" borderId="0" xfId="0" applyNumberFormat="1" applyFont="1" applyFill="1" applyBorder="1" applyAlignment="1">
      <alignment horizontal="left" vertical="top" wrapText="1"/>
    </xf>
    <xf numFmtId="0" fontId="31" fillId="0" borderId="0" xfId="0" applyNumberFormat="1" applyFont="1" applyFill="1" applyAlignment="1">
      <alignment vertical="top" wrapText="1"/>
    </xf>
    <xf numFmtId="192" fontId="31" fillId="10" borderId="0" xfId="0" applyNumberFormat="1" applyFont="1" applyFill="1" applyBorder="1" applyAlignment="1">
      <alignment horizontal="center"/>
    </xf>
    <xf numFmtId="192" fontId="31" fillId="10" borderId="0" xfId="0" applyNumberFormat="1" applyFont="1" applyFill="1" applyBorder="1" applyAlignment="1">
      <alignment horizontal="center" wrapText="1"/>
    </xf>
    <xf numFmtId="192" fontId="31" fillId="10" borderId="0" xfId="0" applyNumberFormat="1" applyFont="1" applyFill="1" applyBorder="1" applyAlignment="1">
      <alignment horizontal="left"/>
    </xf>
    <xf numFmtId="0" fontId="27" fillId="10" borderId="0" xfId="0" applyFont="1" applyFill="1" applyBorder="1" applyAlignment="1">
      <alignment/>
    </xf>
    <xf numFmtId="192" fontId="27" fillId="10" borderId="0" xfId="0" applyNumberFormat="1" applyFont="1" applyFill="1" applyBorder="1" applyAlignment="1">
      <alignment horizontal="center" vertical="top"/>
    </xf>
    <xf numFmtId="192" fontId="27" fillId="10" borderId="0" xfId="0" applyNumberFormat="1" applyFont="1" applyFill="1" applyBorder="1" applyAlignment="1">
      <alignment horizontal="center"/>
    </xf>
    <xf numFmtId="0" fontId="27" fillId="10" borderId="0" xfId="0" applyFont="1" applyFill="1" applyBorder="1" applyAlignment="1">
      <alignment vertical="top"/>
    </xf>
    <xf numFmtId="192" fontId="27" fillId="10" borderId="0" xfId="0" applyNumberFormat="1" applyFont="1" applyFill="1" applyBorder="1" applyAlignment="1">
      <alignment horizontal="left"/>
    </xf>
    <xf numFmtId="192" fontId="28" fillId="10" borderId="0" xfId="0" applyNumberFormat="1" applyFont="1" applyFill="1" applyBorder="1" applyAlignment="1">
      <alignment horizontal="center" vertical="top"/>
    </xf>
    <xf numFmtId="192" fontId="29" fillId="10" borderId="0" xfId="0" applyNumberFormat="1" applyFont="1" applyFill="1" applyBorder="1" applyAlignment="1">
      <alignment horizontal="center" vertical="top"/>
    </xf>
    <xf numFmtId="192" fontId="30" fillId="10" borderId="0" xfId="0" applyNumberFormat="1" applyFont="1" applyFill="1" applyBorder="1" applyAlignment="1">
      <alignment horizontal="center" vertical="top"/>
    </xf>
    <xf numFmtId="0" fontId="27" fillId="10" borderId="0" xfId="0" applyFont="1" applyFill="1" applyBorder="1" applyAlignment="1">
      <alignment horizontal="center"/>
    </xf>
    <xf numFmtId="192" fontId="27" fillId="10" borderId="0" xfId="0" applyNumberFormat="1" applyFont="1" applyFill="1" applyBorder="1" applyAlignment="1">
      <alignment/>
    </xf>
    <xf numFmtId="49" fontId="27" fillId="10" borderId="0" xfId="0" applyNumberFormat="1" applyFont="1" applyFill="1" applyBorder="1" applyAlignment="1">
      <alignment horizontal="left" vertical="top"/>
    </xf>
    <xf numFmtId="0" fontId="108" fillId="0" borderId="0" xfId="0" applyFont="1" applyFill="1" applyAlignment="1">
      <alignment horizontal="left" vertical="top" wrapText="1"/>
    </xf>
    <xf numFmtId="0" fontId="29" fillId="0" borderId="0" xfId="0" applyNumberFormat="1" applyFont="1" applyFill="1" applyAlignment="1">
      <alignment horizontal="justify" vertical="top" wrapText="1"/>
    </xf>
    <xf numFmtId="1" fontId="107" fillId="0" borderId="0" xfId="0" applyNumberFormat="1" applyFont="1" applyFill="1" applyBorder="1" applyAlignment="1">
      <alignment horizontal="center"/>
    </xf>
    <xf numFmtId="3" fontId="107" fillId="0" borderId="0" xfId="0" applyNumberFormat="1" applyFont="1" applyFill="1" applyBorder="1" applyAlignment="1">
      <alignment horizontal="center"/>
    </xf>
    <xf numFmtId="0" fontId="50" fillId="0" borderId="0" xfId="0" applyNumberFormat="1" applyFont="1" applyFill="1" applyAlignment="1">
      <alignment horizontal="justify" vertical="top" wrapText="1"/>
    </xf>
    <xf numFmtId="2" fontId="25" fillId="0" borderId="0" xfId="0" applyNumberFormat="1" applyFont="1" applyFill="1" applyAlignment="1">
      <alignment horizontal="left" vertical="top" wrapText="1"/>
    </xf>
    <xf numFmtId="2" fontId="27" fillId="0" borderId="0" xfId="0" applyNumberFormat="1" applyFont="1" applyFill="1" applyAlignment="1">
      <alignment horizontal="left" vertical="top" wrapText="1"/>
    </xf>
    <xf numFmtId="0" fontId="32" fillId="0" borderId="0" xfId="0" applyNumberFormat="1" applyFont="1" applyFill="1" applyBorder="1" applyAlignment="1">
      <alignment horizontal="left" vertical="top"/>
    </xf>
    <xf numFmtId="192" fontId="24" fillId="0" borderId="0" xfId="0" applyNumberFormat="1" applyFont="1" applyFill="1" applyBorder="1" applyAlignment="1">
      <alignment horizontal="center" vertical="top"/>
    </xf>
    <xf numFmtId="192" fontId="30" fillId="0" borderId="0" xfId="0" applyNumberFormat="1" applyFont="1" applyFill="1" applyBorder="1" applyAlignment="1">
      <alignment horizontal="center" vertical="top"/>
    </xf>
    <xf numFmtId="0" fontId="1" fillId="0" borderId="0" xfId="0" applyNumberFormat="1" applyFont="1" applyFill="1" applyBorder="1" applyAlignment="1">
      <alignment horizontal="left" vertical="top"/>
    </xf>
    <xf numFmtId="3" fontId="112" fillId="0" borderId="0" xfId="0" applyNumberFormat="1" applyFont="1" applyFill="1" applyBorder="1" applyAlignment="1">
      <alignment horizontal="center"/>
    </xf>
    <xf numFmtId="0" fontId="31" fillId="0" borderId="0" xfId="0" applyNumberFormat="1" applyFont="1" applyFill="1" applyBorder="1" applyAlignment="1">
      <alignment horizontal="left" vertical="top"/>
    </xf>
    <xf numFmtId="49" fontId="28" fillId="0" borderId="0" xfId="0" applyNumberFormat="1" applyFont="1" applyFill="1" applyBorder="1" applyAlignment="1">
      <alignment horizontal="left" vertical="top" wrapText="1"/>
    </xf>
    <xf numFmtId="3" fontId="31" fillId="0" borderId="0" xfId="0" applyNumberFormat="1" applyFont="1" applyFill="1" applyBorder="1" applyAlignment="1">
      <alignment/>
    </xf>
    <xf numFmtId="192" fontId="31" fillId="0" borderId="0" xfId="0" applyNumberFormat="1" applyFont="1" applyFill="1" applyBorder="1" applyAlignment="1">
      <alignment/>
    </xf>
    <xf numFmtId="0" fontId="32" fillId="0" borderId="13" xfId="0" applyNumberFormat="1" applyFont="1" applyFill="1" applyBorder="1" applyAlignment="1">
      <alignment horizontal="right" vertical="top"/>
    </xf>
    <xf numFmtId="192" fontId="32" fillId="0" borderId="13" xfId="0" applyNumberFormat="1" applyFont="1" applyFill="1" applyBorder="1" applyAlignment="1">
      <alignment/>
    </xf>
    <xf numFmtId="0" fontId="27" fillId="0" borderId="0" xfId="0" applyNumberFormat="1" applyFont="1" applyFill="1" applyBorder="1" applyAlignment="1">
      <alignment vertical="top"/>
    </xf>
    <xf numFmtId="49" fontId="27" fillId="0" borderId="0" xfId="0" applyNumberFormat="1" applyFont="1" applyFill="1" applyBorder="1" applyAlignment="1">
      <alignment horizontal="left" vertical="top" wrapText="1"/>
    </xf>
    <xf numFmtId="0" fontId="27" fillId="0" borderId="0" xfId="0" applyFont="1" applyFill="1" applyBorder="1" applyAlignment="1">
      <alignment horizontal="center"/>
    </xf>
    <xf numFmtId="192" fontId="27" fillId="0" borderId="0" xfId="0" applyNumberFormat="1" applyFont="1" applyFill="1" applyBorder="1" applyAlignment="1">
      <alignment/>
    </xf>
    <xf numFmtId="0" fontId="24" fillId="0" borderId="0" xfId="0" applyNumberFormat="1" applyFont="1" applyFill="1" applyAlignment="1">
      <alignment vertical="top"/>
    </xf>
    <xf numFmtId="0" fontId="31" fillId="0" borderId="0" xfId="0" applyNumberFormat="1" applyFont="1" applyFill="1" applyBorder="1" applyAlignment="1">
      <alignment vertical="top"/>
    </xf>
    <xf numFmtId="0" fontId="24" fillId="0" borderId="0" xfId="0" applyNumberFormat="1" applyFont="1" applyFill="1" applyBorder="1" applyAlignment="1">
      <alignment vertical="top"/>
    </xf>
    <xf numFmtId="0" fontId="32" fillId="0" borderId="26" xfId="0" applyNumberFormat="1" applyFont="1" applyFill="1" applyBorder="1" applyAlignment="1">
      <alignment vertical="top"/>
    </xf>
    <xf numFmtId="49" fontId="24" fillId="0" borderId="0" xfId="0" applyNumberFormat="1" applyFont="1" applyFill="1" applyAlignment="1">
      <alignment horizontal="left" vertical="top" wrapText="1"/>
    </xf>
    <xf numFmtId="0" fontId="24" fillId="0" borderId="0" xfId="0" applyFont="1" applyFill="1" applyAlignment="1">
      <alignment/>
    </xf>
    <xf numFmtId="0" fontId="24" fillId="0" borderId="0" xfId="0" applyFont="1" applyFill="1" applyAlignment="1">
      <alignment horizontal="center"/>
    </xf>
    <xf numFmtId="192" fontId="24" fillId="0" borderId="0" xfId="0" applyNumberFormat="1" applyFont="1" applyFill="1" applyAlignment="1">
      <alignment/>
    </xf>
    <xf numFmtId="192" fontId="24" fillId="0" borderId="0" xfId="0" applyNumberFormat="1" applyFont="1" applyFill="1" applyAlignment="1">
      <alignment horizontal="center"/>
    </xf>
    <xf numFmtId="0" fontId="31" fillId="0" borderId="0" xfId="0" applyNumberFormat="1" applyFont="1" applyFill="1" applyBorder="1" applyAlignment="1">
      <alignment/>
    </xf>
    <xf numFmtId="49" fontId="32" fillId="0" borderId="0" xfId="0" applyNumberFormat="1" applyFont="1" applyFill="1" applyBorder="1" applyAlignment="1">
      <alignment horizontal="left" vertical="top" wrapText="1"/>
    </xf>
    <xf numFmtId="192" fontId="32" fillId="0" borderId="0" xfId="0" applyNumberFormat="1" applyFont="1" applyFill="1" applyBorder="1" applyAlignment="1">
      <alignment/>
    </xf>
    <xf numFmtId="0" fontId="24" fillId="0" borderId="0" xfId="0" applyFont="1" applyFill="1" applyBorder="1" applyAlignment="1">
      <alignment/>
    </xf>
    <xf numFmtId="3" fontId="24" fillId="0" borderId="0" xfId="0" applyNumberFormat="1" applyFont="1" applyFill="1" applyBorder="1" applyAlignment="1">
      <alignment horizontal="center"/>
    </xf>
    <xf numFmtId="192" fontId="24" fillId="0" borderId="0" xfId="0" applyNumberFormat="1" applyFont="1" applyFill="1" applyBorder="1" applyAlignment="1">
      <alignment/>
    </xf>
    <xf numFmtId="192" fontId="24" fillId="0" borderId="0" xfId="0" applyNumberFormat="1" applyFont="1" applyFill="1" applyBorder="1" applyAlignment="1">
      <alignment horizontal="center"/>
    </xf>
    <xf numFmtId="0" fontId="32" fillId="0" borderId="26" xfId="0" applyFont="1" applyFill="1" applyBorder="1" applyAlignment="1">
      <alignment/>
    </xf>
    <xf numFmtId="192" fontId="32" fillId="0" borderId="26" xfId="0" applyNumberFormat="1" applyFont="1" applyFill="1" applyBorder="1" applyAlignment="1">
      <alignment/>
    </xf>
    <xf numFmtId="192" fontId="32" fillId="0" borderId="26" xfId="0" applyNumberFormat="1" applyFont="1" applyFill="1" applyBorder="1" applyAlignment="1">
      <alignment horizontal="center"/>
    </xf>
    <xf numFmtId="49" fontId="27" fillId="0" borderId="0" xfId="0" applyNumberFormat="1" applyFont="1" applyFill="1" applyBorder="1" applyAlignment="1">
      <alignment horizontal="left" vertical="top"/>
    </xf>
    <xf numFmtId="0" fontId="1" fillId="0" borderId="0" xfId="46" applyFill="1" applyAlignment="1">
      <alignment horizontal="left" vertical="top" wrapText="1"/>
      <protection/>
    </xf>
    <xf numFmtId="0" fontId="29" fillId="0" borderId="0" xfId="0" applyNumberFormat="1" applyFont="1" applyFill="1" applyBorder="1" applyAlignment="1">
      <alignment horizontal="justify" vertical="top" wrapText="1"/>
    </xf>
    <xf numFmtId="0" fontId="0" fillId="0" borderId="0" xfId="0" applyFill="1" applyAlignment="1">
      <alignment horizontal="left" vertical="top" wrapText="1"/>
    </xf>
    <xf numFmtId="0" fontId="29" fillId="0" borderId="0" xfId="0" applyFont="1" applyFill="1" applyBorder="1" applyAlignment="1">
      <alignment horizontal="left" vertical="top"/>
    </xf>
    <xf numFmtId="0" fontId="27" fillId="0" borderId="0" xfId="0" applyFont="1" applyFill="1" applyBorder="1" applyAlignment="1">
      <alignment horizontal="left" vertical="top" wrapText="1"/>
    </xf>
    <xf numFmtId="0" fontId="31" fillId="0" borderId="0" xfId="0" applyNumberFormat="1" applyFont="1" applyFill="1" applyAlignment="1">
      <alignment horizontal="left" vertical="top" wrapText="1"/>
    </xf>
    <xf numFmtId="0" fontId="29" fillId="0" borderId="0" xfId="0" applyFont="1" applyFill="1" applyBorder="1" applyAlignment="1">
      <alignment horizontal="left" vertical="top" wrapText="1"/>
    </xf>
    <xf numFmtId="0" fontId="27" fillId="0" borderId="0" xfId="0" applyNumberFormat="1" applyFont="1" applyFill="1" applyAlignment="1">
      <alignment horizontal="left" vertical="top" wrapText="1"/>
    </xf>
    <xf numFmtId="0" fontId="106" fillId="0" borderId="0" xfId="0" applyNumberFormat="1" applyFont="1" applyFill="1" applyBorder="1" applyAlignment="1">
      <alignment horizontal="left" vertical="top" wrapText="1"/>
    </xf>
    <xf numFmtId="0" fontId="31" fillId="0" borderId="0" xfId="0" applyNumberFormat="1" applyFont="1" applyFill="1" applyBorder="1" applyAlignment="1">
      <alignment horizontal="justify" vertical="top" wrapText="1"/>
    </xf>
    <xf numFmtId="0" fontId="28" fillId="0" borderId="0" xfId="0" applyNumberFormat="1" applyFont="1" applyFill="1" applyBorder="1" applyAlignment="1">
      <alignment horizontal="left" vertical="top" wrapText="1"/>
    </xf>
    <xf numFmtId="0" fontId="106" fillId="0" borderId="0" xfId="0" applyNumberFormat="1" applyFont="1" applyFill="1" applyAlignment="1">
      <alignment horizontal="left" vertical="top" wrapText="1"/>
    </xf>
    <xf numFmtId="0" fontId="108" fillId="0" borderId="0" xfId="0" applyNumberFormat="1" applyFont="1" applyFill="1" applyAlignment="1">
      <alignment horizontal="left" vertical="top" wrapText="1"/>
    </xf>
    <xf numFmtId="0" fontId="106" fillId="0" borderId="0" xfId="0" applyFont="1" applyFill="1" applyBorder="1" applyAlignment="1">
      <alignment horizontal="left" vertical="top" wrapText="1"/>
    </xf>
    <xf numFmtId="0" fontId="108" fillId="0" borderId="0" xfId="0" applyNumberFormat="1" applyFont="1" applyFill="1" applyBorder="1" applyAlignment="1">
      <alignment horizontal="left" vertical="top" wrapText="1"/>
    </xf>
    <xf numFmtId="0" fontId="29"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0" fontId="109" fillId="0" borderId="0" xfId="0" applyFont="1" applyFill="1" applyAlignment="1">
      <alignment horizontal="center"/>
    </xf>
    <xf numFmtId="0" fontId="1" fillId="0" borderId="0" xfId="48" applyFont="1" applyFill="1" applyAlignment="1" applyProtection="1">
      <alignment horizontal="justify" vertical="top" wrapText="1"/>
      <protection/>
    </xf>
    <xf numFmtId="0" fontId="106" fillId="0" borderId="0" xfId="0" applyFont="1" applyFill="1" applyBorder="1" applyAlignment="1">
      <alignment vertical="top" wrapText="1"/>
    </xf>
    <xf numFmtId="0" fontId="29" fillId="0" borderId="0" xfId="0" applyNumberFormat="1" applyFont="1" applyFill="1" applyAlignment="1">
      <alignment vertical="top" wrapText="1"/>
    </xf>
    <xf numFmtId="0" fontId="110" fillId="0" borderId="0" xfId="0" applyFont="1" applyFill="1" applyAlignment="1">
      <alignment vertical="top" wrapText="1"/>
    </xf>
    <xf numFmtId="0" fontId="25" fillId="0" borderId="13" xfId="0" applyFont="1" applyFill="1" applyBorder="1" applyAlignment="1">
      <alignment horizontal="center" vertical="center"/>
    </xf>
    <xf numFmtId="3" fontId="25" fillId="0" borderId="13" xfId="0" applyNumberFormat="1" applyFont="1" applyFill="1" applyBorder="1" applyAlignment="1">
      <alignment horizontal="center" vertical="center"/>
    </xf>
    <xf numFmtId="192" fontId="1" fillId="0" borderId="13" xfId="0" applyNumberFormat="1" applyFont="1" applyFill="1" applyBorder="1" applyAlignment="1">
      <alignment horizontal="center" vertical="center"/>
    </xf>
    <xf numFmtId="0" fontId="24" fillId="0" borderId="0" xfId="0" applyNumberFormat="1" applyFont="1" applyBorder="1" applyAlignment="1">
      <alignment horizontal="left" vertical="top" wrapText="1"/>
    </xf>
    <xf numFmtId="192" fontId="27" fillId="0" borderId="0" xfId="0" applyNumberFormat="1" applyFont="1" applyBorder="1" applyAlignment="1">
      <alignment horizontal="left" vertical="top" wrapText="1"/>
    </xf>
    <xf numFmtId="192" fontId="27" fillId="0" borderId="0" xfId="0" applyNumberFormat="1" applyFont="1" applyBorder="1" applyAlignment="1">
      <alignment horizontal="center" vertical="top" wrapText="1"/>
    </xf>
    <xf numFmtId="192" fontId="27" fillId="0" borderId="0" xfId="0" applyNumberFormat="1" applyFont="1" applyFill="1" applyBorder="1" applyAlignment="1">
      <alignment horizontal="left" vertical="top" wrapText="1"/>
    </xf>
    <xf numFmtId="0" fontId="14" fillId="0" borderId="10" xfId="0" applyFont="1" applyBorder="1" applyAlignment="1" applyProtection="1">
      <alignment horizontal="center" vertical="top" wrapText="1"/>
      <protection/>
    </xf>
    <xf numFmtId="0" fontId="34" fillId="0" borderId="27" xfId="0" applyFont="1" applyBorder="1" applyAlignment="1">
      <alignment/>
    </xf>
    <xf numFmtId="0" fontId="25" fillId="0" borderId="0" xfId="0" applyFont="1" applyBorder="1" applyAlignment="1">
      <alignment horizontal="left" vertical="top"/>
    </xf>
    <xf numFmtId="0" fontId="25" fillId="0" borderId="0" xfId="0" applyFont="1" applyBorder="1" applyAlignment="1">
      <alignment horizontal="center"/>
    </xf>
    <xf numFmtId="0" fontId="25" fillId="0" borderId="0" xfId="0" applyNumberFormat="1" applyFont="1" applyBorder="1" applyAlignment="1">
      <alignment vertical="top"/>
    </xf>
    <xf numFmtId="0" fontId="25" fillId="0" borderId="0" xfId="0" applyFont="1" applyBorder="1" applyAlignment="1">
      <alignment vertical="top"/>
    </xf>
    <xf numFmtId="0" fontId="25" fillId="0" borderId="0" xfId="0" applyFont="1" applyAlignment="1">
      <alignment vertical="top"/>
    </xf>
    <xf numFmtId="0" fontId="34" fillId="0" borderId="0" xfId="0" applyFont="1" applyBorder="1" applyAlignment="1">
      <alignment horizontal="left" vertical="top"/>
    </xf>
    <xf numFmtId="0" fontId="34" fillId="0" borderId="0" xfId="0" applyFont="1" applyFill="1" applyBorder="1" applyAlignment="1">
      <alignment/>
    </xf>
    <xf numFmtId="0" fontId="34" fillId="0" borderId="0" xfId="0" applyFont="1" applyBorder="1" applyAlignment="1">
      <alignment/>
    </xf>
    <xf numFmtId="0" fontId="34" fillId="0" borderId="0" xfId="0" applyFont="1" applyBorder="1" applyAlignment="1">
      <alignment horizontal="center"/>
    </xf>
    <xf numFmtId="0" fontId="34" fillId="0" borderId="0" xfId="0" applyNumberFormat="1" applyFont="1" applyBorder="1" applyAlignment="1">
      <alignment/>
    </xf>
    <xf numFmtId="0" fontId="34" fillId="0" borderId="0" xfId="0" applyNumberFormat="1" applyFont="1" applyBorder="1" applyAlignment="1">
      <alignment vertical="top"/>
    </xf>
    <xf numFmtId="0" fontId="34" fillId="33" borderId="0" xfId="0" applyNumberFormat="1" applyFont="1" applyFill="1" applyBorder="1" applyAlignment="1">
      <alignment vertical="top"/>
    </xf>
    <xf numFmtId="1" fontId="34" fillId="33" borderId="0" xfId="0" applyNumberFormat="1" applyFont="1" applyFill="1" applyBorder="1" applyAlignment="1">
      <alignment horizontal="center" vertical="top"/>
    </xf>
    <xf numFmtId="0" fontId="34" fillId="0" borderId="0" xfId="0" applyFont="1" applyFill="1" applyBorder="1" applyAlignment="1">
      <alignment vertical="top"/>
    </xf>
    <xf numFmtId="0" fontId="34" fillId="0" borderId="0" xfId="0" applyFont="1" applyBorder="1" applyAlignment="1">
      <alignment vertical="top"/>
    </xf>
    <xf numFmtId="0" fontId="34" fillId="0" borderId="0" xfId="0" applyFont="1" applyAlignment="1">
      <alignment vertical="top"/>
    </xf>
    <xf numFmtId="0" fontId="33" fillId="0" borderId="13" xfId="0" applyFont="1" applyBorder="1" applyAlignment="1">
      <alignment horizontal="left" vertical="top"/>
    </xf>
    <xf numFmtId="0" fontId="33" fillId="0" borderId="13" xfId="0" applyFont="1" applyBorder="1" applyAlignment="1">
      <alignment horizontal="left"/>
    </xf>
    <xf numFmtId="0" fontId="25" fillId="0" borderId="0" xfId="0" applyFont="1" applyBorder="1" applyAlignment="1">
      <alignment horizontal="right" vertical="top"/>
    </xf>
    <xf numFmtId="0" fontId="25" fillId="0" borderId="0" xfId="0" applyNumberFormat="1" applyFont="1" applyBorder="1" applyAlignment="1">
      <alignment horizontal="right" vertical="top"/>
    </xf>
    <xf numFmtId="49" fontId="1" fillId="0" borderId="0" xfId="0" applyNumberFormat="1" applyFont="1" applyBorder="1" applyAlignment="1">
      <alignment vertical="top" wrapText="1"/>
    </xf>
    <xf numFmtId="0" fontId="25" fillId="0" borderId="0" xfId="0" applyFont="1" applyFill="1" applyBorder="1" applyAlignment="1">
      <alignment horizontal="right" vertical="top"/>
    </xf>
    <xf numFmtId="0" fontId="25" fillId="0" borderId="13" xfId="0" applyFont="1" applyBorder="1" applyAlignment="1">
      <alignment horizontal="left" vertical="top"/>
    </xf>
    <xf numFmtId="0" fontId="25" fillId="0" borderId="13" xfId="0" applyFont="1" applyBorder="1" applyAlignment="1">
      <alignment vertical="top" wrapText="1"/>
    </xf>
    <xf numFmtId="0" fontId="1" fillId="0" borderId="0" xfId="0" applyFont="1" applyBorder="1" applyAlignment="1">
      <alignment horizontal="right" vertical="top"/>
    </xf>
    <xf numFmtId="0" fontId="1" fillId="0" borderId="0" xfId="0" applyFont="1" applyAlignment="1">
      <alignment horizontal="left" vertical="top" wrapText="1"/>
    </xf>
    <xf numFmtId="0" fontId="25" fillId="0" borderId="0" xfId="0" applyNumberFormat="1" applyFont="1" applyFill="1" applyBorder="1" applyAlignment="1">
      <alignment horizontal="left" vertical="top"/>
    </xf>
    <xf numFmtId="0" fontId="25" fillId="0" borderId="0" xfId="0" applyNumberFormat="1" applyFont="1" applyFill="1" applyBorder="1" applyAlignment="1">
      <alignment horizontal="right" vertical="top"/>
    </xf>
    <xf numFmtId="0" fontId="32" fillId="0" borderId="0" xfId="0" applyFont="1" applyBorder="1" applyAlignment="1">
      <alignment horizontal="center"/>
    </xf>
    <xf numFmtId="4" fontId="25" fillId="0" borderId="0" xfId="0" applyNumberFormat="1" applyFont="1" applyBorder="1" applyAlignment="1">
      <alignment horizontal="right"/>
    </xf>
    <xf numFmtId="192" fontId="24" fillId="33" borderId="0" xfId="0" applyNumberFormat="1" applyFont="1" applyFill="1" applyBorder="1" applyAlignment="1">
      <alignment horizontal="center"/>
    </xf>
    <xf numFmtId="192" fontId="24" fillId="33" borderId="0" xfId="0" applyNumberFormat="1" applyFont="1" applyFill="1" applyBorder="1" applyAlignment="1">
      <alignment horizontal="left" wrapText="1"/>
    </xf>
    <xf numFmtId="192" fontId="24" fillId="33" borderId="0" xfId="0" applyNumberFormat="1" applyFont="1" applyFill="1" applyBorder="1" applyAlignment="1">
      <alignment horizontal="left"/>
    </xf>
    <xf numFmtId="192" fontId="1" fillId="0" borderId="0" xfId="0" applyNumberFormat="1" applyFont="1" applyBorder="1" applyAlignment="1">
      <alignment horizontal="left" vertical="top"/>
    </xf>
    <xf numFmtId="0" fontId="32" fillId="0" borderId="13" xfId="0" applyNumberFormat="1" applyFont="1" applyFill="1" applyBorder="1" applyAlignment="1">
      <alignment vertical="top"/>
    </xf>
    <xf numFmtId="0" fontId="32" fillId="0" borderId="13" xfId="0" applyFont="1" applyFill="1" applyBorder="1" applyAlignment="1">
      <alignment vertical="top" wrapText="1"/>
    </xf>
    <xf numFmtId="192" fontId="57" fillId="3" borderId="0" xfId="0" applyNumberFormat="1" applyFont="1" applyFill="1" applyBorder="1" applyAlignment="1">
      <alignment horizontal="center" vertical="top"/>
    </xf>
    <xf numFmtId="192" fontId="57" fillId="3" borderId="0" xfId="0" applyNumberFormat="1" applyFont="1" applyFill="1" applyBorder="1" applyAlignment="1">
      <alignment horizontal="left" vertical="top" wrapText="1"/>
    </xf>
    <xf numFmtId="192" fontId="57" fillId="3" borderId="0" xfId="0" applyNumberFormat="1" applyFont="1" applyFill="1" applyBorder="1" applyAlignment="1">
      <alignment horizontal="left" vertical="top"/>
    </xf>
    <xf numFmtId="192" fontId="1" fillId="3" borderId="0" xfId="0" applyNumberFormat="1" applyFont="1" applyFill="1" applyBorder="1" applyAlignment="1">
      <alignment horizontal="left"/>
    </xf>
    <xf numFmtId="0" fontId="1" fillId="3" borderId="0" xfId="0" applyFont="1" applyFill="1" applyBorder="1" applyAlignment="1">
      <alignment horizontal="center" vertical="top"/>
    </xf>
    <xf numFmtId="0" fontId="25" fillId="0" borderId="0" xfId="0" applyNumberFormat="1" applyFont="1" applyBorder="1" applyAlignment="1">
      <alignment horizontal="left" vertical="top"/>
    </xf>
    <xf numFmtId="192" fontId="25" fillId="0" borderId="0" xfId="0" applyNumberFormat="1" applyFont="1" applyBorder="1" applyAlignment="1">
      <alignment/>
    </xf>
    <xf numFmtId="0" fontId="32" fillId="0" borderId="13" xfId="0" applyNumberFormat="1" applyFont="1" applyBorder="1" applyAlignment="1">
      <alignment horizontal="left" vertical="top"/>
    </xf>
    <xf numFmtId="0" fontId="32" fillId="0" borderId="13" xfId="0" applyFont="1" applyBorder="1" applyAlignment="1">
      <alignment vertical="top" wrapText="1"/>
    </xf>
    <xf numFmtId="192" fontId="32" fillId="0" borderId="13" xfId="0" applyNumberFormat="1" applyFont="1" applyBorder="1" applyAlignment="1">
      <alignment/>
    </xf>
    <xf numFmtId="192" fontId="57" fillId="33" borderId="0" xfId="0" applyNumberFormat="1" applyFont="1" applyFill="1" applyBorder="1" applyAlignment="1">
      <alignment horizontal="center" vertical="top"/>
    </xf>
    <xf numFmtId="192" fontId="57" fillId="33" borderId="0" xfId="0" applyNumberFormat="1" applyFont="1" applyFill="1" applyBorder="1" applyAlignment="1">
      <alignment horizontal="left" vertical="top" wrapText="1"/>
    </xf>
    <xf numFmtId="192" fontId="57" fillId="33" borderId="0" xfId="0" applyNumberFormat="1" applyFont="1" applyFill="1" applyBorder="1" applyAlignment="1">
      <alignment horizontal="left" vertical="top"/>
    </xf>
    <xf numFmtId="192" fontId="1" fillId="0" borderId="0" xfId="0" applyNumberFormat="1" applyFont="1" applyFill="1" applyBorder="1" applyAlignment="1">
      <alignment horizontal="left"/>
    </xf>
    <xf numFmtId="0" fontId="1" fillId="0" borderId="0" xfId="0" applyFont="1" applyFill="1" applyBorder="1" applyAlignment="1">
      <alignment horizontal="center" vertical="top"/>
    </xf>
    <xf numFmtId="0" fontId="25" fillId="0" borderId="13" xfId="0" applyNumberFormat="1" applyFont="1" applyBorder="1" applyAlignment="1">
      <alignment horizontal="right" vertical="top"/>
    </xf>
    <xf numFmtId="0" fontId="25" fillId="0" borderId="13" xfId="0" applyNumberFormat="1" applyFont="1" applyBorder="1" applyAlignment="1">
      <alignment vertical="top"/>
    </xf>
    <xf numFmtId="0" fontId="25" fillId="0" borderId="13" xfId="0" applyFont="1" applyBorder="1" applyAlignment="1">
      <alignment vertical="top"/>
    </xf>
    <xf numFmtId="192" fontId="24" fillId="33" borderId="0" xfId="0" applyNumberFormat="1" applyFont="1" applyFill="1" applyBorder="1" applyAlignment="1">
      <alignment horizontal="center"/>
    </xf>
    <xf numFmtId="192" fontId="24" fillId="33" borderId="0" xfId="0" applyNumberFormat="1" applyFont="1" applyFill="1" applyBorder="1" applyAlignment="1">
      <alignment horizontal="left" wrapText="1"/>
    </xf>
    <xf numFmtId="192" fontId="24" fillId="33" borderId="0" xfId="0" applyNumberFormat="1" applyFont="1" applyFill="1" applyBorder="1" applyAlignment="1">
      <alignment horizontal="left"/>
    </xf>
    <xf numFmtId="0" fontId="25" fillId="0" borderId="13" xfId="0" applyNumberFormat="1" applyFont="1" applyFill="1" applyBorder="1" applyAlignment="1">
      <alignment horizontal="right" vertical="center"/>
    </xf>
    <xf numFmtId="0" fontId="25" fillId="0" borderId="13" xfId="0" applyNumberFormat="1" applyFont="1" applyFill="1" applyBorder="1" applyAlignment="1">
      <alignment vertical="center"/>
    </xf>
    <xf numFmtId="0" fontId="25" fillId="0" borderId="13" xfId="0" applyFont="1" applyFill="1" applyBorder="1" applyAlignment="1">
      <alignment vertical="center" wrapText="1"/>
    </xf>
    <xf numFmtId="192" fontId="0" fillId="3" borderId="0" xfId="0" applyNumberFormat="1" applyFont="1" applyFill="1" applyBorder="1" applyAlignment="1">
      <alignment horizontal="center" vertical="center"/>
    </xf>
    <xf numFmtId="192" fontId="0" fillId="3" borderId="0" xfId="0" applyNumberFormat="1" applyFont="1" applyFill="1" applyBorder="1" applyAlignment="1">
      <alignment horizontal="left"/>
    </xf>
    <xf numFmtId="192" fontId="1" fillId="3" borderId="0" xfId="0" applyNumberFormat="1" applyFont="1" applyFill="1" applyBorder="1" applyAlignment="1">
      <alignment horizontal="center"/>
    </xf>
    <xf numFmtId="192" fontId="32" fillId="3" borderId="0" xfId="0" applyNumberFormat="1" applyFont="1" applyFill="1" applyBorder="1" applyAlignment="1">
      <alignment horizontal="center" vertical="top"/>
    </xf>
    <xf numFmtId="192" fontId="25" fillId="3" borderId="0" xfId="0" applyNumberFormat="1" applyFont="1" applyFill="1" applyBorder="1" applyAlignment="1">
      <alignment horizontal="center" vertical="top"/>
    </xf>
    <xf numFmtId="192" fontId="24" fillId="3" borderId="0" xfId="0" applyNumberFormat="1" applyFont="1" applyFill="1" applyBorder="1" applyAlignment="1">
      <alignment horizontal="center"/>
    </xf>
    <xf numFmtId="192" fontId="87" fillId="3" borderId="0" xfId="0" applyNumberFormat="1" applyFont="1" applyFill="1" applyBorder="1" applyAlignment="1">
      <alignment horizontal="center" vertical="top"/>
    </xf>
    <xf numFmtId="192" fontId="0" fillId="0" borderId="0" xfId="0" applyNumberFormat="1" applyFont="1" applyFill="1" applyBorder="1" applyAlignment="1">
      <alignment horizontal="center" vertical="center"/>
    </xf>
    <xf numFmtId="192" fontId="0" fillId="0" borderId="0" xfId="0" applyNumberFormat="1" applyFont="1" applyFill="1" applyBorder="1" applyAlignment="1">
      <alignment horizontal="left"/>
    </xf>
    <xf numFmtId="192" fontId="32" fillId="0" borderId="0" xfId="0" applyNumberFormat="1" applyFont="1" applyFill="1" applyBorder="1" applyAlignment="1">
      <alignment horizontal="center" vertical="top"/>
    </xf>
    <xf numFmtId="192" fontId="24" fillId="0" borderId="0" xfId="0" applyNumberFormat="1" applyFont="1" applyFill="1" applyBorder="1" applyAlignment="1">
      <alignment horizontal="center"/>
    </xf>
    <xf numFmtId="192" fontId="87" fillId="0" borderId="0" xfId="0" applyNumberFormat="1" applyFont="1" applyFill="1" applyBorder="1" applyAlignment="1">
      <alignment horizontal="center" vertical="top"/>
    </xf>
    <xf numFmtId="192" fontId="0" fillId="0" borderId="0" xfId="0" applyNumberFormat="1" applyFont="1" applyFill="1" applyBorder="1" applyAlignment="1">
      <alignment horizontal="left" vertical="center"/>
    </xf>
    <xf numFmtId="192" fontId="1" fillId="0" borderId="0" xfId="0" applyNumberFormat="1" applyFont="1" applyFill="1" applyBorder="1" applyAlignment="1">
      <alignment horizontal="center" vertical="center"/>
    </xf>
    <xf numFmtId="192" fontId="32" fillId="0" borderId="0" xfId="0" applyNumberFormat="1" applyFont="1" applyFill="1" applyBorder="1" applyAlignment="1">
      <alignment horizontal="center" vertical="center"/>
    </xf>
    <xf numFmtId="192" fontId="25" fillId="0" borderId="0" xfId="0" applyNumberFormat="1" applyFont="1" applyFill="1" applyBorder="1" applyAlignment="1">
      <alignment horizontal="center" vertical="center"/>
    </xf>
    <xf numFmtId="192" fontId="24" fillId="0" borderId="0" xfId="0" applyNumberFormat="1" applyFont="1" applyFill="1" applyBorder="1" applyAlignment="1">
      <alignment horizontal="center" vertical="center"/>
    </xf>
    <xf numFmtId="192" fontId="87"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25" fillId="0" borderId="13" xfId="0" applyNumberFormat="1" applyFont="1" applyFill="1" applyBorder="1" applyAlignment="1">
      <alignment horizontal="right" vertical="top"/>
    </xf>
    <xf numFmtId="0" fontId="25" fillId="0" borderId="13" xfId="0" applyNumberFormat="1" applyFont="1" applyFill="1" applyBorder="1" applyAlignment="1">
      <alignment vertical="top"/>
    </xf>
    <xf numFmtId="0" fontId="25" fillId="0" borderId="13" xfId="0" applyFont="1" applyBorder="1" applyAlignment="1">
      <alignment vertical="top" wrapText="1"/>
    </xf>
    <xf numFmtId="192" fontId="0" fillId="33" borderId="0" xfId="0" applyNumberFormat="1" applyFont="1" applyFill="1" applyBorder="1" applyAlignment="1">
      <alignment horizontal="center"/>
    </xf>
    <xf numFmtId="192" fontId="0" fillId="33" borderId="0" xfId="0" applyNumberFormat="1" applyFont="1" applyFill="1" applyBorder="1" applyAlignment="1">
      <alignment horizontal="left"/>
    </xf>
    <xf numFmtId="0" fontId="25" fillId="0" borderId="0" xfId="0" applyNumberFormat="1" applyFont="1" applyFill="1" applyBorder="1" applyAlignment="1">
      <alignment horizontal="left" vertical="top"/>
    </xf>
    <xf numFmtId="0" fontId="25" fillId="0" borderId="0" xfId="0" applyNumberFormat="1" applyFont="1" applyFill="1" applyBorder="1" applyAlignment="1">
      <alignment horizontal="right" vertical="top"/>
    </xf>
    <xf numFmtId="0" fontId="25" fillId="0" borderId="0" xfId="0" applyFont="1" applyBorder="1" applyAlignment="1">
      <alignment horizontal="left" vertical="top"/>
    </xf>
    <xf numFmtId="0" fontId="25" fillId="0" borderId="0" xfId="0" applyFont="1" applyBorder="1" applyAlignment="1">
      <alignment/>
    </xf>
    <xf numFmtId="192" fontId="25" fillId="0" borderId="0" xfId="0" applyNumberFormat="1" applyFont="1" applyBorder="1" applyAlignment="1">
      <alignment/>
    </xf>
    <xf numFmtId="192" fontId="24" fillId="33" borderId="0" xfId="0" applyNumberFormat="1" applyFont="1" applyFill="1" applyBorder="1" applyAlignment="1">
      <alignment horizontal="center" wrapText="1"/>
    </xf>
    <xf numFmtId="192" fontId="1" fillId="0" borderId="0" xfId="0" applyNumberFormat="1" applyFont="1" applyBorder="1" applyAlignment="1">
      <alignment horizontal="center" vertical="top"/>
    </xf>
    <xf numFmtId="0" fontId="25" fillId="0" borderId="13" xfId="0" applyFont="1" applyFill="1" applyBorder="1" applyAlignment="1">
      <alignment vertical="top" wrapText="1"/>
    </xf>
    <xf numFmtId="192" fontId="24" fillId="0" borderId="0" xfId="0" applyNumberFormat="1" applyFont="1" applyFill="1" applyBorder="1" applyAlignment="1">
      <alignment horizontal="center" wrapText="1"/>
    </xf>
    <xf numFmtId="192" fontId="24" fillId="0" borderId="0" xfId="0" applyNumberFormat="1" applyFont="1" applyFill="1" applyBorder="1" applyAlignment="1">
      <alignment horizontal="left"/>
    </xf>
    <xf numFmtId="192" fontId="1" fillId="0" borderId="0" xfId="0" applyNumberFormat="1" applyFont="1" applyFill="1" applyBorder="1" applyAlignment="1">
      <alignment horizontal="left"/>
    </xf>
    <xf numFmtId="192" fontId="32" fillId="0" borderId="0" xfId="0" applyNumberFormat="1" applyFont="1" applyFill="1" applyBorder="1" applyAlignment="1">
      <alignment horizontal="center" vertical="top"/>
    </xf>
    <xf numFmtId="192" fontId="87" fillId="0" borderId="0" xfId="0" applyNumberFormat="1" applyFont="1" applyFill="1" applyBorder="1" applyAlignment="1">
      <alignment horizontal="center" vertical="top"/>
    </xf>
    <xf numFmtId="0" fontId="32" fillId="0" borderId="13" xfId="0" applyFont="1" applyFill="1" applyBorder="1" applyAlignment="1">
      <alignment/>
    </xf>
    <xf numFmtId="0" fontId="25" fillId="0" borderId="13" xfId="0" applyFont="1" applyBorder="1" applyAlignment="1">
      <alignment vertical="center" wrapText="1"/>
    </xf>
    <xf numFmtId="192" fontId="0" fillId="33" borderId="0" xfId="0" applyNumberFormat="1" applyFont="1" applyFill="1" applyBorder="1" applyAlignment="1">
      <alignment horizontal="center" vertical="center"/>
    </xf>
    <xf numFmtId="192" fontId="0" fillId="33" borderId="0" xfId="0" applyNumberFormat="1" applyFont="1" applyFill="1" applyBorder="1" applyAlignment="1">
      <alignment horizontal="left" vertical="center"/>
    </xf>
    <xf numFmtId="192" fontId="0" fillId="0" borderId="0" xfId="0" applyNumberFormat="1" applyFont="1" applyFill="1" applyBorder="1" applyAlignment="1">
      <alignment horizontal="center"/>
    </xf>
    <xf numFmtId="192" fontId="0" fillId="37" borderId="0" xfId="0" applyNumberFormat="1" applyFont="1" applyFill="1" applyBorder="1" applyAlignment="1">
      <alignment horizontal="center"/>
    </xf>
    <xf numFmtId="192" fontId="0" fillId="37" borderId="0" xfId="0" applyNumberFormat="1" applyFont="1" applyFill="1" applyBorder="1" applyAlignment="1">
      <alignment horizontal="left"/>
    </xf>
    <xf numFmtId="192" fontId="1" fillId="37" borderId="0" xfId="0" applyNumberFormat="1" applyFont="1" applyFill="1" applyBorder="1" applyAlignment="1">
      <alignment horizontal="center"/>
    </xf>
    <xf numFmtId="192" fontId="32" fillId="37" borderId="0" xfId="0" applyNumberFormat="1" applyFont="1" applyFill="1" applyBorder="1" applyAlignment="1">
      <alignment horizontal="center" vertical="top"/>
    </xf>
    <xf numFmtId="192" fontId="25" fillId="37" borderId="0" xfId="0" applyNumberFormat="1" applyFont="1" applyFill="1" applyBorder="1" applyAlignment="1">
      <alignment horizontal="center" vertical="top"/>
    </xf>
    <xf numFmtId="192" fontId="24" fillId="37" borderId="0" xfId="0" applyNumberFormat="1" applyFont="1" applyFill="1" applyBorder="1" applyAlignment="1">
      <alignment horizontal="center"/>
    </xf>
    <xf numFmtId="192" fontId="87" fillId="37" borderId="0" xfId="0" applyNumberFormat="1" applyFont="1" applyFill="1" applyBorder="1" applyAlignment="1">
      <alignment horizontal="center" vertical="top"/>
    </xf>
    <xf numFmtId="192" fontId="1" fillId="37" borderId="0" xfId="0" applyNumberFormat="1" applyFont="1" applyFill="1" applyBorder="1" applyAlignment="1">
      <alignment horizontal="center" vertical="top"/>
    </xf>
    <xf numFmtId="0" fontId="1" fillId="37" borderId="0" xfId="0" applyFont="1" applyFill="1" applyBorder="1" applyAlignment="1">
      <alignment vertical="top"/>
    </xf>
    <xf numFmtId="0" fontId="25" fillId="0" borderId="0" xfId="0" applyFont="1" applyFill="1" applyBorder="1" applyAlignment="1">
      <alignment horizontal="left" vertical="top"/>
    </xf>
    <xf numFmtId="0" fontId="25" fillId="0" borderId="0" xfId="0" applyFont="1" applyFill="1" applyBorder="1" applyAlignment="1">
      <alignment horizontal="center"/>
    </xf>
    <xf numFmtId="192" fontId="25" fillId="0" borderId="0" xfId="0" applyNumberFormat="1" applyFont="1" applyFill="1" applyBorder="1" applyAlignment="1">
      <alignment/>
    </xf>
    <xf numFmtId="192" fontId="24" fillId="0" borderId="0" xfId="0" applyNumberFormat="1" applyFont="1" applyFill="1" applyBorder="1" applyAlignment="1">
      <alignment horizontal="left" wrapText="1"/>
    </xf>
    <xf numFmtId="192" fontId="24" fillId="0" borderId="0" xfId="0" applyNumberFormat="1" applyFont="1" applyFill="1" applyBorder="1" applyAlignment="1">
      <alignment horizontal="left"/>
    </xf>
    <xf numFmtId="4" fontId="25" fillId="0" borderId="0" xfId="0" applyNumberFormat="1" applyFont="1" applyFill="1" applyBorder="1" applyAlignment="1">
      <alignment horizontal="left" vertical="top"/>
    </xf>
    <xf numFmtId="49" fontId="25" fillId="0" borderId="13" xfId="0" applyNumberFormat="1" applyFont="1" applyFill="1" applyBorder="1" applyAlignment="1">
      <alignment horizontal="right" vertical="top"/>
    </xf>
    <xf numFmtId="49" fontId="25" fillId="0" borderId="13" xfId="0" applyNumberFormat="1" applyFont="1" applyFill="1" applyBorder="1" applyAlignment="1">
      <alignment vertical="top"/>
    </xf>
    <xf numFmtId="0" fontId="25" fillId="0" borderId="13" xfId="0" applyFont="1" applyFill="1" applyBorder="1" applyAlignment="1">
      <alignment vertical="top"/>
    </xf>
    <xf numFmtId="192" fontId="24" fillId="0" borderId="0" xfId="0" applyNumberFormat="1" applyFont="1" applyFill="1" applyBorder="1" applyAlignment="1">
      <alignment horizontal="left" wrapText="1"/>
    </xf>
    <xf numFmtId="0" fontId="32" fillId="0" borderId="13" xfId="0" applyFont="1" applyFill="1" applyBorder="1" applyAlignment="1">
      <alignment horizontal="left" vertical="top"/>
    </xf>
    <xf numFmtId="192" fontId="57" fillId="0" borderId="0" xfId="0" applyNumberFormat="1" applyFont="1" applyFill="1" applyBorder="1" applyAlignment="1">
      <alignment horizontal="center" vertical="top"/>
    </xf>
    <xf numFmtId="192" fontId="57" fillId="0" borderId="0" xfId="0" applyNumberFormat="1" applyFont="1" applyFill="1" applyBorder="1" applyAlignment="1">
      <alignment horizontal="left" vertical="top" wrapText="1"/>
    </xf>
    <xf numFmtId="192" fontId="57" fillId="0" borderId="0" xfId="0" applyNumberFormat="1" applyFont="1" applyFill="1" applyBorder="1" applyAlignment="1">
      <alignment horizontal="left" vertical="top"/>
    </xf>
    <xf numFmtId="0" fontId="32" fillId="36" borderId="0" xfId="0" applyFont="1" applyFill="1" applyBorder="1" applyAlignment="1">
      <alignment vertical="top"/>
    </xf>
    <xf numFmtId="49" fontId="32" fillId="36" borderId="0" xfId="0" applyNumberFormat="1" applyFont="1" applyFill="1" applyBorder="1" applyAlignment="1">
      <alignment horizontal="left" vertical="top" wrapText="1"/>
    </xf>
    <xf numFmtId="0" fontId="32" fillId="36" borderId="0" xfId="0" applyFont="1" applyFill="1" applyBorder="1" applyAlignment="1">
      <alignment horizontal="center"/>
    </xf>
    <xf numFmtId="192" fontId="32" fillId="36" borderId="0" xfId="0" applyNumberFormat="1" applyFont="1" applyFill="1" applyBorder="1" applyAlignment="1">
      <alignment horizontal="center"/>
    </xf>
  </cellXfs>
  <cellStyles count="7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19" xfId="41"/>
    <cellStyle name="Navadno 2" xfId="42"/>
    <cellStyle name="Navadno 2 2" xfId="43"/>
    <cellStyle name="Navadno 2 2 2" xfId="44"/>
    <cellStyle name="Navadno 2 62" xfId="45"/>
    <cellStyle name="Navadno 3" xfId="46"/>
    <cellStyle name="Navadno 3 2" xfId="47"/>
    <cellStyle name="Navadno 4" xfId="48"/>
    <cellStyle name="Navadno 4 2" xfId="49"/>
    <cellStyle name="Navadno 4 3" xfId="50"/>
    <cellStyle name="Navadno 5" xfId="51"/>
    <cellStyle name="Navadno 5 2" xfId="52"/>
    <cellStyle name="Navadno 55" xfId="53"/>
    <cellStyle name="Navadno 6" xfId="54"/>
    <cellStyle name="Navadno 63" xfId="55"/>
    <cellStyle name="Navadno 7" xfId="56"/>
    <cellStyle name="Navadno_B1_krovska" xfId="57"/>
    <cellStyle name="Nevtralno" xfId="58"/>
    <cellStyle name="Normal 10 2" xfId="59"/>
    <cellStyle name="Normal 12 4" xfId="60"/>
    <cellStyle name="Normal 14" xfId="61"/>
    <cellStyle name="Normal 2" xfId="62"/>
    <cellStyle name="Normal 2 2" xfId="63"/>
    <cellStyle name="Normal 3" xfId="64"/>
    <cellStyle name="Normal 4 2" xfId="65"/>
    <cellStyle name="Normal_08-010-000105-TP" xfId="66"/>
    <cellStyle name="Normal_N36023 (2)" xfId="67"/>
    <cellStyle name="Normal_PL_SD" xfId="68"/>
    <cellStyle name="Followed Hyperlink" xfId="69"/>
    <cellStyle name="Percent" xfId="70"/>
    <cellStyle name="Odstotek 2" xfId="71"/>
    <cellStyle name="Opomba" xfId="72"/>
    <cellStyle name="Opozorilo" xfId="73"/>
    <cellStyle name="Pojasnjevalno besedilo" xfId="74"/>
    <cellStyle name="Poudarek1" xfId="75"/>
    <cellStyle name="Poudarek2" xfId="76"/>
    <cellStyle name="Poudarek3" xfId="77"/>
    <cellStyle name="Poudarek4" xfId="78"/>
    <cellStyle name="Poudarek5" xfId="79"/>
    <cellStyle name="Poudarek6" xfId="80"/>
    <cellStyle name="Povezana celica" xfId="81"/>
    <cellStyle name="Preveri celico" xfId="82"/>
    <cellStyle name="Računanje" xfId="83"/>
    <cellStyle name="Slabo" xfId="84"/>
    <cellStyle name="Currency" xfId="85"/>
    <cellStyle name="Currency [0]" xfId="86"/>
    <cellStyle name="Comma" xfId="87"/>
    <cellStyle name="Comma [0]" xfId="88"/>
    <cellStyle name="Vnos" xfId="89"/>
    <cellStyle name="Vsota"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CCC"/>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ojekt.local\Root\Strojniki\PLIN\JPE%20LJUBLJANA\plin_JPE_RV%2033_8089\00_04_05_09_PZI_8089\05_01_Strojne_instalacije_in_strojna_oprema\PZI_RV33_POP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jekt.local\Root\Strojniki\2_VIS_GRADNJE\VIS_GRADNJE_NOVO\PROJEKTI\13028_5_Askrceva_5_Ljubljana\4_PZI\5%20-%20popis\S%20CENAMI\13028_PZI%20-%20Popis%20-%20strojne%20in&#353;talacije%20-%20AC5%20-%20FAZA%20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ojekt.local\Root\Strojniki\2_VIS_GRADNJE\VIS_GRADNJE_NOVO\PROJEKTI\12376-200_LONI-PEK\3_PZI\5%20-%20popis\12376-200_5_PZI_POPIS_LONIPE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rojekt.local\Root\Strojniki\2_VIS_GRADNJE\VIS_GRADNJE_NOVO\PROJEKTI\13464_Pavilion%20Stara%20Gora\2_PGD\5%20-%20popis\13464_05_PGD_POPIS_PAVILJON%20s%20cenam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snova"/>
      <sheetName val="ARMATURA"/>
      <sheetName val="MATERIAL"/>
      <sheetName val="REKAPITULACIJA"/>
    </sheetNames>
    <sheetDataSet>
      <sheetData sheetId="0">
        <row r="12">
          <cell r="B12">
            <v>240</v>
          </cell>
        </row>
        <row r="14">
          <cell r="B14">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SNOVA"/>
      <sheetName val="REKAPITULACIJA"/>
      <sheetName val="UVOD V PREDRAČUN"/>
      <sheetName val="DEMONTAŽNA DELA"/>
      <sheetName val="VROČEVOD"/>
      <sheetName val="VODOVOD, KANALIZACIJA, HI. OMRE"/>
      <sheetName val="OGREVANJE, HLAJENJE"/>
      <sheetName val="PREZRAČEVANJE"/>
      <sheetName val="REKAPITULACIJA VSEH DEL"/>
      <sheetName val="HPR_SD_stara verzija"/>
    </sheetNames>
    <sheetDataSet>
      <sheetData sheetId="0">
        <row r="38">
          <cell r="B38">
            <v>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SNOVA"/>
      <sheetName val="REKAPITULACIJA"/>
      <sheetName val="UVOD V PREDRAČUN"/>
      <sheetName val="VODOVOD IN KANANALIZACIJA"/>
      <sheetName val="PLIN"/>
      <sheetName val="OGREVANJE IN HLAJENJE"/>
      <sheetName val="PREZRAČEVANJE"/>
      <sheetName val="HPR_SD_stara verzija"/>
    </sheetNames>
    <sheetDataSet>
      <sheetData sheetId="0">
        <row r="38">
          <cell r="B38">
            <v>1.15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NOVA"/>
      <sheetName val="REKAPITULACIJA"/>
      <sheetName val="UVOD V PREDRAČUN"/>
      <sheetName val="VODOVOD IN KANANALIZACIJA"/>
      <sheetName val="PLIN"/>
      <sheetName val="OGREVANJE IN HLAJENJE"/>
      <sheetName val="PREZRAČEVANJE"/>
      <sheetName val="MEDICINSKI PLNI"/>
      <sheetName val="CNS"/>
      <sheetName val="HPR_SD_stara verzija"/>
    </sheetNames>
    <sheetDataSet>
      <sheetData sheetId="0">
        <row r="35">
          <cell r="B35">
            <v>1.02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2"/>
  <dimension ref="A1:U45"/>
  <sheetViews>
    <sheetView view="pageBreakPreview" zoomScaleSheetLayoutView="100" workbookViewId="0" topLeftCell="A1">
      <selection activeCell="A3" sqref="A3"/>
    </sheetView>
  </sheetViews>
  <sheetFormatPr defaultColWidth="20.75390625" defaultRowHeight="12.75"/>
  <cols>
    <col min="1" max="1" width="41.125" style="110" customWidth="1"/>
    <col min="2" max="2" width="48.00390625" style="109" customWidth="1"/>
    <col min="3" max="3" width="10.75390625" style="110" customWidth="1"/>
    <col min="4" max="4" width="9.125" style="112" customWidth="1"/>
    <col min="5" max="5" width="66.25390625" style="110" customWidth="1"/>
    <col min="6" max="6" width="2.75390625" style="111" customWidth="1"/>
    <col min="7" max="7" width="9.125" style="112" customWidth="1"/>
    <col min="8" max="8" width="36.75390625" style="110" customWidth="1"/>
    <col min="9" max="9" width="2.75390625" style="111" customWidth="1"/>
    <col min="10" max="10" width="9.125" style="112" customWidth="1"/>
    <col min="11" max="11" width="36.75390625" style="110" customWidth="1"/>
    <col min="12" max="12" width="40.125" style="112" bestFit="1" customWidth="1"/>
    <col min="13" max="13" width="18.25390625" style="110" customWidth="1"/>
    <col min="14" max="14" width="20.625" style="110" customWidth="1"/>
    <col min="15" max="16384" width="20.75390625" style="110" customWidth="1"/>
  </cols>
  <sheetData>
    <row r="1" spans="1:18" s="103" customFormat="1" ht="14.25" customHeight="1">
      <c r="A1" s="89"/>
      <c r="B1" s="89"/>
      <c r="C1" s="89"/>
      <c r="D1" s="89"/>
      <c r="F1" s="99"/>
      <c r="I1" s="99"/>
      <c r="L1" s="87"/>
      <c r="M1" s="77"/>
      <c r="N1" s="79"/>
      <c r="Q1" s="107"/>
      <c r="R1" s="108"/>
    </row>
    <row r="2" spans="1:13" s="265" customFormat="1" ht="16.5" thickBot="1">
      <c r="A2" s="757" t="s">
        <v>1024</v>
      </c>
      <c r="B2" s="757"/>
      <c r="C2" s="262"/>
      <c r="F2" s="263"/>
      <c r="I2" s="263"/>
      <c r="L2" s="264"/>
      <c r="M2" s="262"/>
    </row>
    <row r="3" spans="1:17" s="103" customFormat="1" ht="14.25" customHeight="1">
      <c r="A3" s="167"/>
      <c r="B3" s="118"/>
      <c r="C3" s="77"/>
      <c r="F3" s="99"/>
      <c r="I3" s="99"/>
      <c r="L3" s="87"/>
      <c r="M3" s="81"/>
      <c r="N3" s="79"/>
      <c r="O3" s="105"/>
      <c r="Q3" s="105"/>
    </row>
    <row r="4" spans="1:14" s="103" customFormat="1" ht="12.75" customHeight="1">
      <c r="A4" s="168" t="str">
        <f>+E29</f>
        <v>Osnovni podatki o projektni dokumentaciji:</v>
      </c>
      <c r="B4" s="169"/>
      <c r="C4" s="89"/>
      <c r="F4" s="89"/>
      <c r="I4" s="89"/>
      <c r="L4" s="87"/>
      <c r="M4" s="81"/>
      <c r="N4" s="78"/>
    </row>
    <row r="5" spans="1:21" s="101" customFormat="1" ht="15.75">
      <c r="A5" s="122"/>
      <c r="B5" s="123"/>
      <c r="C5" s="91"/>
      <c r="F5" s="92"/>
      <c r="I5" s="92"/>
      <c r="L5" s="93"/>
      <c r="M5" s="124"/>
      <c r="R5" s="103"/>
      <c r="T5" s="102"/>
      <c r="U5" s="102"/>
    </row>
    <row r="6" spans="1:12" ht="15.75">
      <c r="A6" s="170"/>
      <c r="B6" s="171"/>
      <c r="C6" s="115"/>
      <c r="F6" s="116"/>
      <c r="I6" s="116"/>
      <c r="L6" s="117"/>
    </row>
    <row r="7" spans="1:12" ht="31.5">
      <c r="A7" s="170" t="s">
        <v>106</v>
      </c>
      <c r="B7" s="166" t="s">
        <v>147</v>
      </c>
      <c r="C7" s="115"/>
      <c r="F7" s="116"/>
      <c r="I7" s="116"/>
      <c r="L7" s="117"/>
    </row>
    <row r="8" spans="1:12" ht="15.75">
      <c r="A8" s="170"/>
      <c r="B8" s="166"/>
      <c r="C8" s="115"/>
      <c r="F8" s="116"/>
      <c r="I8" s="116"/>
      <c r="L8" s="117"/>
    </row>
    <row r="9" spans="1:12" ht="15.75">
      <c r="A9" s="170"/>
      <c r="B9" s="166"/>
      <c r="C9" s="115"/>
      <c r="F9" s="116"/>
      <c r="I9" s="116"/>
      <c r="L9" s="117"/>
    </row>
    <row r="10" spans="1:12" ht="18.75" customHeight="1">
      <c r="A10" s="170" t="s">
        <v>104</v>
      </c>
      <c r="B10" s="166" t="s">
        <v>303</v>
      </c>
      <c r="C10" s="115"/>
      <c r="F10" s="116"/>
      <c r="I10" s="116"/>
      <c r="L10" s="117"/>
    </row>
    <row r="11" spans="1:12" ht="15.75">
      <c r="A11" s="170"/>
      <c r="B11" s="166" t="s">
        <v>304</v>
      </c>
      <c r="C11" s="115"/>
      <c r="F11" s="116"/>
      <c r="I11" s="116"/>
      <c r="L11" s="117"/>
    </row>
    <row r="12" spans="1:12" ht="15.75">
      <c r="A12" s="170"/>
      <c r="B12" s="166"/>
      <c r="C12" s="115"/>
      <c r="F12" s="116"/>
      <c r="I12" s="116"/>
      <c r="L12" s="117"/>
    </row>
    <row r="13" spans="1:12" ht="15.75">
      <c r="A13" s="170"/>
      <c r="B13" s="166"/>
      <c r="C13" s="115"/>
      <c r="F13" s="116"/>
      <c r="I13" s="116"/>
      <c r="L13" s="117"/>
    </row>
    <row r="14" spans="1:12" ht="15.75">
      <c r="A14" s="170" t="s">
        <v>105</v>
      </c>
      <c r="B14" s="166" t="s">
        <v>207</v>
      </c>
      <c r="C14" s="115"/>
      <c r="F14" s="116"/>
      <c r="I14" s="116"/>
      <c r="L14" s="117"/>
    </row>
    <row r="15" spans="1:12" ht="15.75">
      <c r="A15" s="170"/>
      <c r="B15" s="166"/>
      <c r="C15" s="115"/>
      <c r="F15" s="116"/>
      <c r="I15" s="116"/>
      <c r="L15" s="117"/>
    </row>
    <row r="16" spans="1:2" ht="15.75">
      <c r="A16" s="170"/>
      <c r="B16" s="166"/>
    </row>
    <row r="17" spans="1:2" ht="51.75" customHeight="1">
      <c r="A17" s="170" t="s">
        <v>115</v>
      </c>
      <c r="B17" s="166" t="s">
        <v>305</v>
      </c>
    </row>
    <row r="18" spans="1:2" ht="15.75">
      <c r="A18" s="170"/>
      <c r="B18" s="166"/>
    </row>
    <row r="19" spans="1:2" ht="15.75">
      <c r="A19" s="170"/>
      <c r="B19" s="166"/>
    </row>
    <row r="20" spans="1:2" ht="15.75">
      <c r="A20" s="170" t="s">
        <v>107</v>
      </c>
      <c r="B20" s="166" t="s">
        <v>306</v>
      </c>
    </row>
    <row r="21" spans="1:2" ht="15.75">
      <c r="A21" s="170"/>
      <c r="B21" s="166"/>
    </row>
    <row r="22" spans="1:2" ht="15.75">
      <c r="A22" s="170"/>
      <c r="B22" s="166"/>
    </row>
    <row r="23" spans="1:2" ht="15.75">
      <c r="A23" s="170" t="s">
        <v>108</v>
      </c>
      <c r="B23" s="166" t="s">
        <v>307</v>
      </c>
    </row>
    <row r="24" spans="1:2" ht="15.75">
      <c r="A24" s="170"/>
      <c r="B24" s="166"/>
    </row>
    <row r="26" ht="13.5" thickBot="1"/>
    <row r="27" spans="1:14" ht="18.75" thickBot="1">
      <c r="A27" s="136"/>
      <c r="B27" s="146"/>
      <c r="D27" s="183" t="s">
        <v>122</v>
      </c>
      <c r="E27" s="153"/>
      <c r="F27" s="140"/>
      <c r="G27" s="157" t="s">
        <v>122</v>
      </c>
      <c r="H27" s="158"/>
      <c r="I27" s="140"/>
      <c r="J27" s="157" t="s">
        <v>122</v>
      </c>
      <c r="K27" s="158"/>
      <c r="L27" s="140"/>
      <c r="M27" s="140"/>
      <c r="N27" s="141"/>
    </row>
    <row r="28" spans="1:14" ht="19.5" thickBot="1">
      <c r="A28" s="137" t="s">
        <v>118</v>
      </c>
      <c r="B28" s="172" t="s">
        <v>125</v>
      </c>
      <c r="D28" s="155" t="str">
        <f>+OZN</f>
        <v>5.</v>
      </c>
      <c r="E28" s="156" t="str">
        <f>+A2</f>
        <v>STROJNE INSTALACIJE</v>
      </c>
      <c r="F28" s="143"/>
      <c r="G28" s="162" t="s">
        <v>127</v>
      </c>
      <c r="H28" s="163" t="s">
        <v>123</v>
      </c>
      <c r="I28" s="143"/>
      <c r="J28" s="162" t="s">
        <v>128</v>
      </c>
      <c r="K28" s="163" t="s">
        <v>124</v>
      </c>
      <c r="L28" s="142"/>
      <c r="M28" s="143"/>
      <c r="N28" s="144"/>
    </row>
    <row r="29" spans="1:14" ht="18.75" thickBot="1">
      <c r="A29" s="138"/>
      <c r="B29" s="149"/>
      <c r="D29" s="154"/>
      <c r="E29" s="165" t="s">
        <v>109</v>
      </c>
      <c r="F29" s="140"/>
      <c r="G29" s="164"/>
      <c r="H29" s="164"/>
      <c r="I29" s="140"/>
      <c r="J29" s="164"/>
      <c r="K29" s="164"/>
      <c r="L29" s="140"/>
      <c r="M29" s="140"/>
      <c r="N29" s="141"/>
    </row>
    <row r="30" spans="1:14" ht="18.75" thickBot="1">
      <c r="A30" s="137" t="s">
        <v>121</v>
      </c>
      <c r="B30" s="172" t="s">
        <v>129</v>
      </c>
      <c r="D30" s="154"/>
      <c r="E30" s="165" t="s">
        <v>150</v>
      </c>
      <c r="F30" s="140"/>
      <c r="G30" s="164"/>
      <c r="H30" s="164"/>
      <c r="I30" s="140"/>
      <c r="J30" s="164"/>
      <c r="K30" s="164"/>
      <c r="L30" s="140"/>
      <c r="M30" s="140"/>
      <c r="N30" s="141"/>
    </row>
    <row r="31" spans="1:14" ht="18.75" thickBot="1">
      <c r="A31" s="137"/>
      <c r="B31" s="150"/>
      <c r="C31" s="113"/>
      <c r="D31" s="152"/>
      <c r="E31" s="147" t="s">
        <v>119</v>
      </c>
      <c r="G31" s="164"/>
      <c r="H31" s="164"/>
      <c r="J31" s="164"/>
      <c r="K31" s="164"/>
      <c r="L31" s="140"/>
      <c r="M31" s="140"/>
      <c r="N31" s="141"/>
    </row>
    <row r="32" spans="1:14" ht="18.75" thickBot="1">
      <c r="A32" s="175"/>
      <c r="B32" s="176"/>
      <c r="D32" s="184"/>
      <c r="E32" s="185"/>
      <c r="G32" s="164"/>
      <c r="H32" s="164"/>
      <c r="J32" s="164"/>
      <c r="K32" s="164"/>
      <c r="L32" s="140"/>
      <c r="M32" s="140"/>
      <c r="N32" s="141"/>
    </row>
    <row r="33" spans="1:14" ht="18.75" thickBot="1">
      <c r="A33" s="137" t="s">
        <v>103</v>
      </c>
      <c r="B33" s="173">
        <v>1</v>
      </c>
      <c r="D33" s="186" t="s">
        <v>116</v>
      </c>
      <c r="E33" s="185" t="s">
        <v>202</v>
      </c>
      <c r="F33" s="140"/>
      <c r="G33" s="159"/>
      <c r="H33" s="160"/>
      <c r="I33" s="140"/>
      <c r="J33" s="159"/>
      <c r="K33" s="160"/>
      <c r="L33" s="140"/>
      <c r="M33" s="140"/>
      <c r="N33" s="141"/>
    </row>
    <row r="34" spans="1:14" ht="18.75" thickBot="1">
      <c r="A34" s="137"/>
      <c r="B34" s="270"/>
      <c r="D34" s="186" t="s">
        <v>117</v>
      </c>
      <c r="E34" s="185" t="s">
        <v>148</v>
      </c>
      <c r="F34" s="140"/>
      <c r="G34" s="159"/>
      <c r="H34" s="160"/>
      <c r="I34" s="140"/>
      <c r="J34" s="159"/>
      <c r="K34" s="160"/>
      <c r="L34" s="140"/>
      <c r="M34" s="140"/>
      <c r="N34" s="141"/>
    </row>
    <row r="35" spans="1:14" ht="18.75" thickBot="1">
      <c r="A35" s="175"/>
      <c r="B35" s="176"/>
      <c r="D35" s="186" t="s">
        <v>131</v>
      </c>
      <c r="E35" s="185" t="s">
        <v>203</v>
      </c>
      <c r="F35" s="140"/>
      <c r="G35" s="159"/>
      <c r="H35" s="160"/>
      <c r="I35" s="140"/>
      <c r="J35" s="159"/>
      <c r="K35" s="160"/>
      <c r="L35" s="140"/>
      <c r="M35" s="140"/>
      <c r="N35" s="141"/>
    </row>
    <row r="36" spans="1:14" ht="18.75" thickBot="1">
      <c r="A36" s="137" t="s">
        <v>0</v>
      </c>
      <c r="B36" s="173">
        <v>1.1</v>
      </c>
      <c r="D36" s="186" t="s">
        <v>204</v>
      </c>
      <c r="E36" s="186" t="s">
        <v>149</v>
      </c>
      <c r="F36" s="140"/>
      <c r="G36" s="159"/>
      <c r="H36" s="160"/>
      <c r="I36" s="140"/>
      <c r="J36" s="159"/>
      <c r="K36" s="160"/>
      <c r="L36" s="140"/>
      <c r="M36" s="140"/>
      <c r="N36" s="141"/>
    </row>
    <row r="37" spans="1:14" ht="18.75" thickBot="1">
      <c r="A37" s="137"/>
      <c r="B37" s="148"/>
      <c r="D37" s="186" t="s">
        <v>205</v>
      </c>
      <c r="E37" s="186" t="s">
        <v>132</v>
      </c>
      <c r="F37" s="140"/>
      <c r="G37" s="159"/>
      <c r="H37" s="161"/>
      <c r="I37" s="140"/>
      <c r="J37" s="159"/>
      <c r="K37" s="161"/>
      <c r="L37" s="140"/>
      <c r="M37" s="140"/>
      <c r="N37" s="141"/>
    </row>
    <row r="38" spans="1:14" ht="18.75" thickBot="1">
      <c r="A38" s="137" t="s">
        <v>112</v>
      </c>
      <c r="B38" s="174">
        <v>0.22</v>
      </c>
      <c r="D38" s="186" t="s">
        <v>302</v>
      </c>
      <c r="E38" s="186" t="s">
        <v>448</v>
      </c>
      <c r="F38" s="140"/>
      <c r="G38" s="159"/>
      <c r="H38" s="161"/>
      <c r="I38" s="140"/>
      <c r="J38" s="159"/>
      <c r="K38" s="161"/>
      <c r="L38" s="140"/>
      <c r="M38" s="140"/>
      <c r="N38" s="141"/>
    </row>
    <row r="39" spans="1:14" ht="13.5" thickBot="1">
      <c r="A39" s="175"/>
      <c r="B39" s="176"/>
      <c r="D39" s="187"/>
      <c r="E39" s="188"/>
      <c r="F39" s="140"/>
      <c r="G39" s="159"/>
      <c r="H39" s="161"/>
      <c r="I39" s="140"/>
      <c r="J39" s="159"/>
      <c r="K39" s="161"/>
      <c r="L39" s="140"/>
      <c r="M39" s="140"/>
      <c r="N39" s="141"/>
    </row>
    <row r="40" spans="1:14" ht="18.75" thickBot="1">
      <c r="A40" s="137" t="s">
        <v>99</v>
      </c>
      <c r="B40" s="172">
        <v>1</v>
      </c>
      <c r="D40" s="187"/>
      <c r="E40" s="188"/>
      <c r="F40" s="140"/>
      <c r="G40" s="159"/>
      <c r="H40" s="161"/>
      <c r="I40" s="140"/>
      <c r="J40" s="159"/>
      <c r="K40" s="161"/>
      <c r="L40" s="140"/>
      <c r="M40" s="140"/>
      <c r="N40" s="141"/>
    </row>
    <row r="41" spans="1:14" ht="18.75" thickBot="1">
      <c r="A41" s="138"/>
      <c r="B41" s="151"/>
      <c r="D41" s="187"/>
      <c r="E41" s="188"/>
      <c r="F41" s="140"/>
      <c r="G41" s="159"/>
      <c r="H41" s="161"/>
      <c r="I41" s="140"/>
      <c r="J41" s="159"/>
      <c r="K41" s="161"/>
      <c r="L41" s="140"/>
      <c r="M41" s="140"/>
      <c r="N41" s="141"/>
    </row>
    <row r="42" spans="1:14" ht="13.5" thickBot="1">
      <c r="A42" s="175"/>
      <c r="B42" s="176"/>
      <c r="D42" s="187"/>
      <c r="E42" s="188"/>
      <c r="F42" s="140"/>
      <c r="G42" s="159"/>
      <c r="H42" s="161"/>
      <c r="I42" s="140"/>
      <c r="J42" s="159"/>
      <c r="K42" s="161"/>
      <c r="L42" s="140"/>
      <c r="M42" s="140"/>
      <c r="N42" s="141"/>
    </row>
    <row r="43" spans="1:14" ht="18.75" thickBot="1">
      <c r="A43" s="138"/>
      <c r="B43" s="151"/>
      <c r="D43" s="187"/>
      <c r="E43" s="188"/>
      <c r="F43" s="140"/>
      <c r="G43" s="159"/>
      <c r="H43" s="161"/>
      <c r="I43" s="140"/>
      <c r="J43" s="159"/>
      <c r="K43" s="161"/>
      <c r="L43" s="140"/>
      <c r="M43" s="140"/>
      <c r="N43" s="141"/>
    </row>
    <row r="44" spans="1:14" ht="24" thickBot="1">
      <c r="A44" s="139" t="s">
        <v>100</v>
      </c>
      <c r="B44" s="114"/>
      <c r="D44" s="187"/>
      <c r="E44" s="188"/>
      <c r="F44" s="140"/>
      <c r="G44" s="159"/>
      <c r="H44" s="161"/>
      <c r="I44" s="140"/>
      <c r="J44" s="159"/>
      <c r="K44" s="161"/>
      <c r="L44" s="140"/>
      <c r="M44" s="140"/>
      <c r="N44" s="141"/>
    </row>
    <row r="45" spans="4:14" ht="12.75">
      <c r="D45" s="145"/>
      <c r="E45" s="140"/>
      <c r="F45" s="140"/>
      <c r="G45" s="145"/>
      <c r="H45" s="140"/>
      <c r="I45" s="140"/>
      <c r="J45" s="145"/>
      <c r="K45" s="140"/>
      <c r="L45" s="140"/>
      <c r="M45" s="140"/>
      <c r="N45" s="141"/>
    </row>
  </sheetData>
  <sheetProtection/>
  <printOptions/>
  <pageMargins left="0.984251968503937" right="0.3937007874015748" top="0.984251968503937" bottom="0.7480314960629921" header="0" footer="0.3937007874015748"/>
  <pageSetup horizontalDpi="300" verticalDpi="300" orientation="portrait" paperSize="9" r:id="rId1"/>
  <headerFooter alignWithMargins="0">
    <oddHeader>&amp;L
&amp;9&amp;R&amp;"Projekt,Običajno"&amp;72p</oddHeader>
    <oddFooter>&amp;L&amp;9&amp;C&amp;6 &amp; List: &amp;A&amp;R &amp; &amp;9 &amp; Stran: &amp;P</oddFooter>
  </headerFooter>
</worksheet>
</file>

<file path=xl/worksheets/sheet2.xml><?xml version="1.0" encoding="utf-8"?>
<worksheet xmlns="http://schemas.openxmlformats.org/spreadsheetml/2006/main" xmlns:r="http://schemas.openxmlformats.org/officeDocument/2006/relationships">
  <sheetPr codeName="List17"/>
  <dimension ref="A1:P115"/>
  <sheetViews>
    <sheetView showZeros="0" tabSelected="1" view="pageBreakPreview" zoomScaleSheetLayoutView="100" workbookViewId="0" topLeftCell="A1">
      <selection activeCell="H20" sqref="H20"/>
    </sheetView>
  </sheetViews>
  <sheetFormatPr defaultColWidth="9.00390625" defaultRowHeight="12.75"/>
  <cols>
    <col min="1" max="1" width="5.625" style="77" customWidth="1"/>
    <col min="2" max="2" width="44.75390625" style="98" customWidth="1"/>
    <col min="3" max="3" width="6.25390625" style="198" customWidth="1"/>
    <col min="4" max="4" width="7.625" style="237" customWidth="1"/>
    <col min="5" max="5" width="3.00390625" style="261" customWidth="1"/>
    <col min="6" max="6" width="20.00390625" style="261" customWidth="1"/>
    <col min="7" max="7" width="20.375" style="87" customWidth="1"/>
    <col min="8" max="8" width="19.375" style="77" customWidth="1"/>
    <col min="9" max="9" width="11.00390625" style="103" customWidth="1"/>
    <col min="10" max="10" width="10.125" style="103" customWidth="1"/>
    <col min="11" max="11" width="9.125" style="103" customWidth="1"/>
    <col min="12" max="12" width="16.75390625" style="103" customWidth="1"/>
    <col min="13" max="13" width="9.875" style="103" customWidth="1"/>
    <col min="14" max="14" width="2.625" style="103" bestFit="1" customWidth="1"/>
    <col min="15" max="15" width="9.125" style="103" customWidth="1"/>
    <col min="16" max="16" width="9.00390625" style="103" customWidth="1"/>
    <col min="17" max="16384" width="9.125" style="103" customWidth="1"/>
  </cols>
  <sheetData>
    <row r="1" spans="1:15" s="771" customFormat="1" ht="15.75">
      <c r="A1" s="763" t="str">
        <f>+OZN</f>
        <v>5.</v>
      </c>
      <c r="B1" s="763" t="str">
        <f>+OSNOVA!A2</f>
        <v>STROJNE INSTALACIJE</v>
      </c>
      <c r="C1" s="764"/>
      <c r="D1" s="765"/>
      <c r="E1" s="766"/>
      <c r="F1" s="767"/>
      <c r="G1" s="768"/>
      <c r="H1" s="769"/>
      <c r="I1" s="770"/>
      <c r="J1" s="770"/>
      <c r="L1" s="768"/>
      <c r="M1" s="768"/>
      <c r="N1" s="772"/>
      <c r="O1" s="773"/>
    </row>
    <row r="2" spans="1:15" s="104" customFormat="1" ht="18">
      <c r="A2" s="96"/>
      <c r="B2" s="95"/>
      <c r="C2" s="256"/>
      <c r="D2" s="235"/>
      <c r="E2" s="236"/>
      <c r="F2" s="255"/>
      <c r="G2" s="97"/>
      <c r="H2" s="86"/>
      <c r="I2" s="119"/>
      <c r="J2" s="119"/>
      <c r="L2" s="97"/>
      <c r="M2" s="97"/>
      <c r="N2" s="85"/>
      <c r="O2" s="76"/>
    </row>
    <row r="3" spans="1:15" s="771" customFormat="1" ht="16.5" thickBot="1">
      <c r="A3" s="774" t="str">
        <f>+OSNOVA!E30</f>
        <v>REKAPITULACIJA</v>
      </c>
      <c r="B3" s="774"/>
      <c r="C3" s="775"/>
      <c r="D3" s="775"/>
      <c r="E3" s="775"/>
      <c r="F3" s="775"/>
      <c r="G3" s="768"/>
      <c r="H3" s="769"/>
      <c r="I3" s="770"/>
      <c r="J3" s="770"/>
      <c r="L3" s="768"/>
      <c r="M3" s="768"/>
      <c r="N3" s="772"/>
      <c r="O3" s="773"/>
    </row>
    <row r="4" spans="1:15" s="104" customFormat="1" ht="18">
      <c r="A4" s="96"/>
      <c r="B4" s="95"/>
      <c r="C4" s="256"/>
      <c r="D4" s="235"/>
      <c r="E4" s="236"/>
      <c r="F4" s="255"/>
      <c r="G4" s="97"/>
      <c r="H4" s="86"/>
      <c r="I4" s="119"/>
      <c r="J4" s="119"/>
      <c r="L4" s="97"/>
      <c r="M4" s="97"/>
      <c r="N4" s="85"/>
      <c r="O4" s="76"/>
    </row>
    <row r="5" spans="1:9" s="128" customFormat="1" ht="12.75">
      <c r="A5" s="129" t="s">
        <v>152</v>
      </c>
      <c r="B5" s="130"/>
      <c r="C5" s="219"/>
      <c r="D5" s="219"/>
      <c r="E5" s="219"/>
      <c r="F5" s="219"/>
      <c r="G5" s="127"/>
      <c r="H5" s="83"/>
      <c r="I5" s="80"/>
    </row>
    <row r="6" spans="1:16" s="121" customFormat="1" ht="12.75">
      <c r="A6" s="177" t="s">
        <v>151</v>
      </c>
      <c r="B6" s="178"/>
      <c r="C6" s="257"/>
      <c r="D6" s="258"/>
      <c r="E6" s="259"/>
      <c r="F6" s="259" t="s">
        <v>4</v>
      </c>
      <c r="G6" s="179"/>
      <c r="H6" s="180"/>
      <c r="M6" s="181"/>
      <c r="O6" s="182"/>
      <c r="P6" s="182"/>
    </row>
    <row r="7" spans="1:16" s="513" customFormat="1" ht="15">
      <c r="A7" s="507"/>
      <c r="B7" s="508"/>
      <c r="C7" s="509"/>
      <c r="D7" s="510"/>
      <c r="E7" s="511"/>
      <c r="F7" s="511"/>
      <c r="G7" s="512"/>
      <c r="M7" s="514"/>
      <c r="O7" s="515"/>
      <c r="P7" s="515"/>
    </row>
    <row r="8" spans="1:16" s="498" customFormat="1" ht="15.75" thickBot="1">
      <c r="A8" s="502" t="s">
        <v>446</v>
      </c>
      <c r="B8" s="503"/>
      <c r="C8" s="504"/>
      <c r="D8" s="505"/>
      <c r="E8" s="506"/>
      <c r="F8" s="506"/>
      <c r="G8" s="500"/>
      <c r="M8" s="501"/>
      <c r="O8" s="499"/>
      <c r="P8" s="499"/>
    </row>
    <row r="9" spans="1:16" s="513" customFormat="1" ht="15">
      <c r="A9" s="507"/>
      <c r="B9" s="508"/>
      <c r="C9" s="509"/>
      <c r="D9" s="510"/>
      <c r="E9" s="511"/>
      <c r="F9" s="511"/>
      <c r="G9" s="512"/>
      <c r="M9" s="514"/>
      <c r="O9" s="515"/>
      <c r="P9" s="515"/>
    </row>
    <row r="10" spans="1:8" s="181" customFormat="1" ht="12.75">
      <c r="A10" s="490"/>
      <c r="B10" s="361"/>
      <c r="C10" s="362"/>
      <c r="D10" s="319"/>
      <c r="E10" s="491"/>
      <c r="F10" s="492"/>
      <c r="G10" s="493"/>
      <c r="H10" s="494"/>
    </row>
    <row r="11" spans="1:8" s="121" customFormat="1" ht="12.75">
      <c r="A11" s="222" t="str">
        <f>OSNOVA!D36</f>
        <v>S4.</v>
      </c>
      <c r="B11" s="222" t="str">
        <f>OSNOVA!E36</f>
        <v>OGREVANJE IN HLAJENJE</v>
      </c>
      <c r="C11" s="223"/>
      <c r="D11" s="224"/>
      <c r="E11" s="223"/>
      <c r="F11" s="489">
        <f>'OGREVANJE IN HLAJENJE'!G518</f>
        <v>0</v>
      </c>
      <c r="G11" s="495"/>
      <c r="H11" s="496"/>
    </row>
    <row r="12" spans="1:8" s="121" customFormat="1" ht="12.75">
      <c r="A12" s="222"/>
      <c r="B12" s="222"/>
      <c r="C12" s="223"/>
      <c r="D12" s="224"/>
      <c r="E12" s="223"/>
      <c r="F12" s="489"/>
      <c r="G12" s="495"/>
      <c r="H12" s="496"/>
    </row>
    <row r="13" spans="1:8" s="121" customFormat="1" ht="12.75">
      <c r="A13" s="222" t="str">
        <f>OSNOVA!D37</f>
        <v>S5.</v>
      </c>
      <c r="B13" s="222" t="str">
        <f>OSNOVA!E37</f>
        <v>PREZRAČEVANJE</v>
      </c>
      <c r="C13" s="223"/>
      <c r="D13" s="224"/>
      <c r="E13" s="223"/>
      <c r="F13" s="489">
        <f>PREZRAČEVANJE!G528</f>
        <v>0</v>
      </c>
      <c r="G13" s="495"/>
      <c r="H13" s="496"/>
    </row>
    <row r="14" spans="1:8" s="121" customFormat="1" ht="12.75">
      <c r="A14" s="222"/>
      <c r="B14" s="222"/>
      <c r="C14" s="223"/>
      <c r="D14" s="224"/>
      <c r="E14" s="223"/>
      <c r="F14" s="489"/>
      <c r="G14" s="495"/>
      <c r="H14" s="496"/>
    </row>
    <row r="15" spans="1:8" s="121" customFormat="1" ht="12.75">
      <c r="A15" s="497" t="str">
        <f>AVTOMATIKA!A3:B3</f>
        <v>S6.</v>
      </c>
      <c r="B15" s="222" t="str">
        <f>AVTOMATIKA!C3</f>
        <v>AVTOMATIKA ENERGETSKEGA SISTEMA</v>
      </c>
      <c r="C15" s="223"/>
      <c r="D15" s="224"/>
      <c r="E15" s="223"/>
      <c r="F15" s="489">
        <f>AVTOMATIKA!G160</f>
        <v>0</v>
      </c>
      <c r="G15" s="495"/>
      <c r="H15" s="496"/>
    </row>
    <row r="16" spans="1:8" s="121" customFormat="1" ht="13.5" thickBot="1">
      <c r="A16" s="388"/>
      <c r="B16" s="228"/>
      <c r="C16" s="229"/>
      <c r="D16" s="230"/>
      <c r="E16" s="229"/>
      <c r="F16" s="534"/>
      <c r="G16" s="495"/>
      <c r="H16" s="496"/>
    </row>
    <row r="17" spans="1:16" s="128" customFormat="1" ht="9" customHeight="1" thickTop="1">
      <c r="A17" s="535"/>
      <c r="B17" s="536"/>
      <c r="C17" s="537"/>
      <c r="D17" s="538"/>
      <c r="E17" s="538"/>
      <c r="F17" s="539"/>
      <c r="G17" s="540"/>
      <c r="H17" s="135"/>
      <c r="P17" s="541"/>
    </row>
    <row r="18" spans="1:8" s="121" customFormat="1" ht="12.75">
      <c r="A18" s="542"/>
      <c r="B18" s="543"/>
      <c r="C18" s="223"/>
      <c r="D18" s="224" t="s">
        <v>5</v>
      </c>
      <c r="E18" s="223"/>
      <c r="F18" s="489">
        <f>IF(OSNOVA!$B$40=1,SUM(F10:F15),"")</f>
        <v>0</v>
      </c>
      <c r="G18" s="495"/>
      <c r="H18" s="544"/>
    </row>
    <row r="19" spans="1:8" s="128" customFormat="1" ht="9" customHeight="1">
      <c r="A19" s="135"/>
      <c r="B19" s="134"/>
      <c r="C19" s="226"/>
      <c r="D19" s="545"/>
      <c r="E19" s="260"/>
      <c r="F19" s="260"/>
      <c r="G19" s="127"/>
      <c r="H19" s="135"/>
    </row>
    <row r="20" spans="1:8" s="121" customFormat="1" ht="12.75">
      <c r="A20" s="542"/>
      <c r="B20" s="543"/>
      <c r="C20" s="546">
        <f>DDV</f>
        <v>0.22</v>
      </c>
      <c r="D20" s="224" t="s">
        <v>110</v>
      </c>
      <c r="E20" s="223"/>
      <c r="F20" s="489">
        <f>IF(OSNOVA!$B$40=1,SUM(F18*C20),"")</f>
        <v>0</v>
      </c>
      <c r="G20" s="495"/>
      <c r="H20" s="544"/>
    </row>
    <row r="21" spans="1:16" s="128" customFormat="1" ht="9" customHeight="1">
      <c r="A21" s="547"/>
      <c r="B21" s="548"/>
      <c r="C21" s="549"/>
      <c r="D21" s="550"/>
      <c r="E21" s="550"/>
      <c r="F21" s="551"/>
      <c r="G21" s="540"/>
      <c r="H21" s="135"/>
      <c r="P21" s="541"/>
    </row>
    <row r="22" spans="1:8" s="121" customFormat="1" ht="12.75">
      <c r="A22" s="542"/>
      <c r="B22" s="543"/>
      <c r="C22" s="223"/>
      <c r="D22" s="224" t="s">
        <v>111</v>
      </c>
      <c r="E22" s="223"/>
      <c r="F22" s="489">
        <f>IF(OSNOVA!$B$40=1,SUM(F17:F20),"")</f>
        <v>0</v>
      </c>
      <c r="G22" s="495"/>
      <c r="H22" s="544"/>
    </row>
    <row r="23" spans="1:8" s="514" customFormat="1" ht="9" customHeight="1" thickBot="1">
      <c r="A23" s="521"/>
      <c r="B23" s="522"/>
      <c r="C23" s="523"/>
      <c r="D23" s="524"/>
      <c r="E23" s="525"/>
      <c r="F23" s="525"/>
      <c r="G23" s="520"/>
      <c r="H23" s="516"/>
    </row>
    <row r="24" spans="1:8" s="514" customFormat="1" ht="15.75" thickTop="1">
      <c r="A24" s="516"/>
      <c r="B24" s="526"/>
      <c r="C24" s="517"/>
      <c r="D24" s="518"/>
      <c r="E24" s="519"/>
      <c r="F24" s="519"/>
      <c r="G24" s="520"/>
      <c r="H24" s="516"/>
    </row>
    <row r="25" spans="1:8" s="514" customFormat="1" ht="15">
      <c r="A25" s="516"/>
      <c r="B25" s="526"/>
      <c r="C25" s="517"/>
      <c r="D25" s="518"/>
      <c r="E25" s="519"/>
      <c r="F25" s="519"/>
      <c r="G25" s="520"/>
      <c r="H25" s="516"/>
    </row>
    <row r="26" spans="1:16" s="498" customFormat="1" ht="15.75" thickBot="1">
      <c r="A26" s="502" t="s">
        <v>447</v>
      </c>
      <c r="B26" s="503"/>
      <c r="C26" s="504"/>
      <c r="D26" s="505"/>
      <c r="E26" s="506"/>
      <c r="F26" s="506"/>
      <c r="G26" s="500"/>
      <c r="M26" s="501"/>
      <c r="O26" s="499"/>
      <c r="P26" s="499"/>
    </row>
    <row r="27" spans="1:16" s="513" customFormat="1" ht="15">
      <c r="A27" s="507"/>
      <c r="B27" s="508"/>
      <c r="C27" s="509"/>
      <c r="D27" s="510"/>
      <c r="E27" s="511"/>
      <c r="F27" s="511"/>
      <c r="G27" s="512"/>
      <c r="M27" s="514"/>
      <c r="O27" s="515"/>
      <c r="P27" s="515"/>
    </row>
    <row r="28" spans="1:16" s="121" customFormat="1" ht="12.75">
      <c r="A28" s="222" t="str">
        <f>OSNOVA!D34</f>
        <v>S2.</v>
      </c>
      <c r="B28" s="222" t="str">
        <f>OSNOVA!E34</f>
        <v>VODOVOD IN KANALIZACIJA</v>
      </c>
      <c r="C28" s="359"/>
      <c r="D28" s="318"/>
      <c r="E28" s="488"/>
      <c r="F28" s="489">
        <f>'VODOVOD IN KANANALIZACIJA'!G445</f>
        <v>0</v>
      </c>
      <c r="G28" s="477"/>
      <c r="M28" s="181"/>
      <c r="O28" s="182"/>
      <c r="P28" s="182"/>
    </row>
    <row r="29" spans="1:8" s="181" customFormat="1" ht="12.75">
      <c r="A29" s="490"/>
      <c r="B29" s="361"/>
      <c r="C29" s="362"/>
      <c r="D29" s="319"/>
      <c r="E29" s="491"/>
      <c r="F29" s="492"/>
      <c r="G29" s="493"/>
      <c r="H29" s="494"/>
    </row>
    <row r="30" spans="1:8" s="121" customFormat="1" ht="12.75">
      <c r="A30" s="307" t="str">
        <f>OSNOVA!D35</f>
        <v>S3.</v>
      </c>
      <c r="B30" s="222" t="str">
        <f>OSNOVA!E35</f>
        <v>PLIN</v>
      </c>
      <c r="C30" s="223"/>
      <c r="D30" s="224"/>
      <c r="E30" s="223"/>
      <c r="F30" s="489">
        <f>PLIN!G137</f>
        <v>0</v>
      </c>
      <c r="G30" s="495"/>
      <c r="H30" s="496"/>
    </row>
    <row r="31" spans="1:8" s="121" customFormat="1" ht="13.5" thickBot="1">
      <c r="A31" s="388"/>
      <c r="B31" s="228"/>
      <c r="C31" s="229"/>
      <c r="D31" s="230"/>
      <c r="E31" s="229"/>
      <c r="F31" s="534"/>
      <c r="G31" s="495"/>
      <c r="H31" s="496"/>
    </row>
    <row r="32" spans="1:16" s="128" customFormat="1" ht="9" customHeight="1" thickTop="1">
      <c r="A32" s="535"/>
      <c r="B32" s="536"/>
      <c r="C32" s="537"/>
      <c r="D32" s="538"/>
      <c r="E32" s="538"/>
      <c r="F32" s="539"/>
      <c r="G32" s="540"/>
      <c r="H32" s="135"/>
      <c r="P32" s="541"/>
    </row>
    <row r="33" spans="1:8" s="121" customFormat="1" ht="12.75">
      <c r="A33" s="542"/>
      <c r="B33" s="543"/>
      <c r="C33" s="223"/>
      <c r="D33" s="224" t="s">
        <v>5</v>
      </c>
      <c r="E33" s="223"/>
      <c r="F33" s="489">
        <f>IF(OSNOVA!$B$40=1,SUM(F28:F30),"")</f>
        <v>0</v>
      </c>
      <c r="G33" s="495"/>
      <c r="H33" s="544"/>
    </row>
    <row r="34" spans="1:8" s="128" customFormat="1" ht="9" customHeight="1">
      <c r="A34" s="135"/>
      <c r="B34" s="134"/>
      <c r="C34" s="226"/>
      <c r="D34" s="545"/>
      <c r="E34" s="260"/>
      <c r="F34" s="260"/>
      <c r="G34" s="127"/>
      <c r="H34" s="135"/>
    </row>
    <row r="35" spans="1:8" s="121" customFormat="1" ht="12.75">
      <c r="A35" s="542"/>
      <c r="B35" s="543"/>
      <c r="C35" s="546">
        <f>DDV</f>
        <v>0.22</v>
      </c>
      <c r="D35" s="224" t="s">
        <v>110</v>
      </c>
      <c r="E35" s="223"/>
      <c r="F35" s="489">
        <f>IF(OSNOVA!$B$40=1,SUM(F33*C35),"")</f>
        <v>0</v>
      </c>
      <c r="G35" s="495"/>
      <c r="H35" s="544"/>
    </row>
    <row r="36" spans="1:16" s="128" customFormat="1" ht="9" customHeight="1">
      <c r="A36" s="535"/>
      <c r="B36" s="536"/>
      <c r="C36" s="537"/>
      <c r="D36" s="538"/>
      <c r="E36" s="538"/>
      <c r="F36" s="539"/>
      <c r="G36" s="540"/>
      <c r="H36" s="135"/>
      <c r="P36" s="541"/>
    </row>
    <row r="37" spans="1:8" s="121" customFormat="1" ht="12.75">
      <c r="A37" s="552"/>
      <c r="B37" s="222"/>
      <c r="C37" s="223"/>
      <c r="D37" s="224" t="s">
        <v>111</v>
      </c>
      <c r="E37" s="223"/>
      <c r="F37" s="489">
        <f>IF(OSNOVA!$B$40=1,SUM(F32:F35),"")</f>
        <v>0</v>
      </c>
      <c r="G37" s="495"/>
      <c r="H37" s="544"/>
    </row>
    <row r="38" spans="1:6" ht="9" customHeight="1" thickBot="1">
      <c r="A38" s="553"/>
      <c r="B38" s="554"/>
      <c r="C38" s="555"/>
      <c r="D38" s="556"/>
      <c r="E38" s="557"/>
      <c r="F38" s="557"/>
    </row>
    <row r="39" spans="1:8" s="529" customFormat="1" ht="15.75" thickTop="1">
      <c r="A39" s="528"/>
      <c r="B39" s="530"/>
      <c r="C39" s="531"/>
      <c r="D39" s="532"/>
      <c r="E39" s="533"/>
      <c r="F39" s="533"/>
      <c r="G39" s="527"/>
      <c r="H39" s="528"/>
    </row>
    <row r="40" spans="1:8" s="529" customFormat="1" ht="15">
      <c r="A40" s="528"/>
      <c r="B40" s="530"/>
      <c r="C40" s="531"/>
      <c r="D40" s="532"/>
      <c r="E40" s="533"/>
      <c r="F40" s="533"/>
      <c r="G40" s="527"/>
      <c r="H40" s="528"/>
    </row>
    <row r="41" spans="1:8" s="529" customFormat="1" ht="15">
      <c r="A41" s="528"/>
      <c r="B41" s="558" t="s">
        <v>449</v>
      </c>
      <c r="C41" s="362"/>
      <c r="D41" s="559"/>
      <c r="E41" s="491"/>
      <c r="F41" s="491"/>
      <c r="G41" s="527"/>
      <c r="H41" s="528"/>
    </row>
    <row r="42" spans="1:8" s="529" customFormat="1" ht="58.5" customHeight="1">
      <c r="A42" s="528"/>
      <c r="B42" s="752" t="s">
        <v>459</v>
      </c>
      <c r="C42" s="752"/>
      <c r="D42" s="752"/>
      <c r="E42" s="752"/>
      <c r="F42" s="752"/>
      <c r="G42" s="527"/>
      <c r="H42" s="528"/>
    </row>
    <row r="43" spans="1:8" s="78" customFormat="1" ht="12">
      <c r="A43" s="81"/>
      <c r="B43" s="82"/>
      <c r="C43" s="202"/>
      <c r="D43" s="208"/>
      <c r="E43" s="238"/>
      <c r="F43" s="238"/>
      <c r="G43" s="88"/>
      <c r="H43" s="81"/>
    </row>
    <row r="44" spans="1:8" s="78" customFormat="1" ht="12">
      <c r="A44" s="81"/>
      <c r="B44" s="82"/>
      <c r="C44" s="202"/>
      <c r="D44" s="208"/>
      <c r="E44" s="238"/>
      <c r="F44" s="238"/>
      <c r="G44" s="88"/>
      <c r="H44" s="81"/>
    </row>
    <row r="45" spans="1:8" s="78" customFormat="1" ht="12">
      <c r="A45" s="81"/>
      <c r="B45" s="82"/>
      <c r="C45" s="202"/>
      <c r="D45" s="208"/>
      <c r="E45" s="238"/>
      <c r="F45" s="238"/>
      <c r="G45" s="88"/>
      <c r="H45" s="81"/>
    </row>
    <row r="46" spans="1:8" s="78" customFormat="1" ht="12">
      <c r="A46" s="81"/>
      <c r="B46" s="82"/>
      <c r="C46" s="202"/>
      <c r="D46" s="208"/>
      <c r="E46" s="238"/>
      <c r="F46" s="238"/>
      <c r="G46" s="88"/>
      <c r="H46" s="81"/>
    </row>
    <row r="47" spans="1:8" s="78" customFormat="1" ht="12">
      <c r="A47" s="81"/>
      <c r="B47" s="82"/>
      <c r="C47" s="202"/>
      <c r="D47" s="208"/>
      <c r="E47" s="238"/>
      <c r="F47" s="238"/>
      <c r="G47" s="88"/>
      <c r="H47" s="81"/>
    </row>
    <row r="48" spans="1:8" s="78" customFormat="1" ht="12">
      <c r="A48" s="81"/>
      <c r="B48" s="82"/>
      <c r="C48" s="202"/>
      <c r="D48" s="208"/>
      <c r="E48" s="238"/>
      <c r="F48" s="238"/>
      <c r="G48" s="88"/>
      <c r="H48" s="81"/>
    </row>
    <row r="49" spans="1:8" s="78" customFormat="1" ht="12">
      <c r="A49" s="81"/>
      <c r="B49" s="82"/>
      <c r="C49" s="202"/>
      <c r="D49" s="208"/>
      <c r="E49" s="238"/>
      <c r="F49" s="238"/>
      <c r="G49" s="88"/>
      <c r="H49" s="81"/>
    </row>
    <row r="50" spans="1:8" s="78" customFormat="1" ht="12">
      <c r="A50" s="81"/>
      <c r="B50" s="82"/>
      <c r="C50" s="202"/>
      <c r="D50" s="208"/>
      <c r="E50" s="238"/>
      <c r="F50" s="238"/>
      <c r="G50" s="88"/>
      <c r="H50" s="81"/>
    </row>
    <row r="51" spans="1:8" s="78" customFormat="1" ht="12">
      <c r="A51" s="81"/>
      <c r="B51" s="82"/>
      <c r="C51" s="202"/>
      <c r="D51" s="208"/>
      <c r="E51" s="238"/>
      <c r="F51" s="238"/>
      <c r="G51" s="88"/>
      <c r="H51" s="81"/>
    </row>
    <row r="52" spans="1:8" s="78" customFormat="1" ht="12">
      <c r="A52" s="81"/>
      <c r="B52" s="82"/>
      <c r="C52" s="202"/>
      <c r="D52" s="208"/>
      <c r="E52" s="238"/>
      <c r="F52" s="238"/>
      <c r="G52" s="88"/>
      <c r="H52" s="81"/>
    </row>
    <row r="53" spans="1:8" s="78" customFormat="1" ht="12">
      <c r="A53" s="81"/>
      <c r="B53" s="82"/>
      <c r="C53" s="202"/>
      <c r="D53" s="208"/>
      <c r="E53" s="238"/>
      <c r="F53" s="238"/>
      <c r="G53" s="88"/>
      <c r="H53" s="81"/>
    </row>
    <row r="54" spans="1:8" s="78" customFormat="1" ht="12">
      <c r="A54" s="81"/>
      <c r="B54" s="82"/>
      <c r="C54" s="202"/>
      <c r="D54" s="208"/>
      <c r="E54" s="238"/>
      <c r="F54" s="238"/>
      <c r="G54" s="88"/>
      <c r="H54" s="81"/>
    </row>
    <row r="55" spans="1:8" s="78" customFormat="1" ht="12">
      <c r="A55" s="81"/>
      <c r="B55" s="82"/>
      <c r="C55" s="202"/>
      <c r="D55" s="208"/>
      <c r="E55" s="238"/>
      <c r="F55" s="238"/>
      <c r="G55" s="88"/>
      <c r="H55" s="81"/>
    </row>
    <row r="56" spans="1:8" s="78" customFormat="1" ht="12">
      <c r="A56" s="81"/>
      <c r="B56" s="82"/>
      <c r="C56" s="202"/>
      <c r="D56" s="208"/>
      <c r="E56" s="238"/>
      <c r="F56" s="238"/>
      <c r="G56" s="88"/>
      <c r="H56" s="81"/>
    </row>
    <row r="57" spans="1:8" s="78" customFormat="1" ht="12">
      <c r="A57" s="81"/>
      <c r="B57" s="82"/>
      <c r="C57" s="202"/>
      <c r="D57" s="208"/>
      <c r="E57" s="238"/>
      <c r="F57" s="238"/>
      <c r="G57" s="88"/>
      <c r="H57" s="81"/>
    </row>
    <row r="58" spans="1:8" s="78" customFormat="1" ht="12">
      <c r="A58" s="81"/>
      <c r="B58" s="82"/>
      <c r="C58" s="202"/>
      <c r="D58" s="208"/>
      <c r="E58" s="238"/>
      <c r="F58" s="238"/>
      <c r="G58" s="88"/>
      <c r="H58" s="81"/>
    </row>
    <row r="59" spans="1:8" s="78" customFormat="1" ht="12">
      <c r="A59" s="81"/>
      <c r="B59" s="82"/>
      <c r="C59" s="202"/>
      <c r="D59" s="208"/>
      <c r="E59" s="238"/>
      <c r="F59" s="238"/>
      <c r="G59" s="88"/>
      <c r="H59" s="81"/>
    </row>
    <row r="60" spans="1:8" s="78" customFormat="1" ht="12">
      <c r="A60" s="81"/>
      <c r="B60" s="82"/>
      <c r="C60" s="202"/>
      <c r="D60" s="208"/>
      <c r="E60" s="238"/>
      <c r="F60" s="238"/>
      <c r="G60" s="88"/>
      <c r="H60" s="81"/>
    </row>
    <row r="61" spans="1:8" s="78" customFormat="1" ht="12">
      <c r="A61" s="81"/>
      <c r="B61" s="82"/>
      <c r="C61" s="202"/>
      <c r="D61" s="208"/>
      <c r="E61" s="238"/>
      <c r="F61" s="238"/>
      <c r="G61" s="88"/>
      <c r="H61" s="81"/>
    </row>
    <row r="62" spans="1:8" s="78" customFormat="1" ht="12">
      <c r="A62" s="81"/>
      <c r="B62" s="82"/>
      <c r="C62" s="202"/>
      <c r="D62" s="208"/>
      <c r="E62" s="238"/>
      <c r="F62" s="238"/>
      <c r="G62" s="88"/>
      <c r="H62" s="81"/>
    </row>
    <row r="63" spans="1:8" s="78" customFormat="1" ht="12">
      <c r="A63" s="81"/>
      <c r="B63" s="82"/>
      <c r="C63" s="202"/>
      <c r="D63" s="208"/>
      <c r="E63" s="238"/>
      <c r="F63" s="238"/>
      <c r="G63" s="88"/>
      <c r="H63" s="81"/>
    </row>
    <row r="64" spans="1:8" s="78" customFormat="1" ht="12">
      <c r="A64" s="81"/>
      <c r="B64" s="82"/>
      <c r="C64" s="202"/>
      <c r="D64" s="208"/>
      <c r="E64" s="238"/>
      <c r="F64" s="238"/>
      <c r="G64" s="88"/>
      <c r="H64" s="81"/>
    </row>
    <row r="65" spans="1:8" s="78" customFormat="1" ht="12">
      <c r="A65" s="81"/>
      <c r="B65" s="82"/>
      <c r="C65" s="202"/>
      <c r="D65" s="208"/>
      <c r="E65" s="238"/>
      <c r="F65" s="238"/>
      <c r="G65" s="88"/>
      <c r="H65" s="81"/>
    </row>
    <row r="66" spans="1:8" s="78" customFormat="1" ht="12">
      <c r="A66" s="81"/>
      <c r="B66" s="82"/>
      <c r="C66" s="202"/>
      <c r="D66" s="208"/>
      <c r="E66" s="238"/>
      <c r="F66" s="238"/>
      <c r="G66" s="88"/>
      <c r="H66" s="81"/>
    </row>
    <row r="67" spans="1:8" s="78" customFormat="1" ht="12">
      <c r="A67" s="81"/>
      <c r="B67" s="82"/>
      <c r="C67" s="202"/>
      <c r="D67" s="208"/>
      <c r="E67" s="238"/>
      <c r="F67" s="238"/>
      <c r="G67" s="88"/>
      <c r="H67" s="81"/>
    </row>
    <row r="68" spans="1:8" s="78" customFormat="1" ht="12">
      <c r="A68" s="81"/>
      <c r="B68" s="82"/>
      <c r="C68" s="202"/>
      <c r="D68" s="208"/>
      <c r="E68" s="238"/>
      <c r="F68" s="238"/>
      <c r="G68" s="88"/>
      <c r="H68" s="81"/>
    </row>
    <row r="69" spans="1:8" s="78" customFormat="1" ht="12">
      <c r="A69" s="81"/>
      <c r="B69" s="82"/>
      <c r="C69" s="202"/>
      <c r="D69" s="208"/>
      <c r="E69" s="238"/>
      <c r="F69" s="238"/>
      <c r="G69" s="88"/>
      <c r="H69" s="81"/>
    </row>
    <row r="70" spans="1:8" s="78" customFormat="1" ht="12">
      <c r="A70" s="81"/>
      <c r="B70" s="82"/>
      <c r="C70" s="202"/>
      <c r="D70" s="208"/>
      <c r="E70" s="238"/>
      <c r="F70" s="238"/>
      <c r="G70" s="88"/>
      <c r="H70" s="81"/>
    </row>
    <row r="71" spans="1:8" s="78" customFormat="1" ht="12">
      <c r="A71" s="81"/>
      <c r="B71" s="82"/>
      <c r="C71" s="202"/>
      <c r="D71" s="208"/>
      <c r="E71" s="238"/>
      <c r="F71" s="238"/>
      <c r="G71" s="88"/>
      <c r="H71" s="81"/>
    </row>
    <row r="72" spans="1:8" s="78" customFormat="1" ht="12">
      <c r="A72" s="81"/>
      <c r="B72" s="82"/>
      <c r="C72" s="202"/>
      <c r="D72" s="208"/>
      <c r="E72" s="238"/>
      <c r="F72" s="238"/>
      <c r="G72" s="88"/>
      <c r="H72" s="81"/>
    </row>
    <row r="73" spans="1:8" s="78" customFormat="1" ht="12">
      <c r="A73" s="81"/>
      <c r="B73" s="82"/>
      <c r="C73" s="202"/>
      <c r="D73" s="208"/>
      <c r="E73" s="238"/>
      <c r="F73" s="238"/>
      <c r="G73" s="88"/>
      <c r="H73" s="81"/>
    </row>
    <row r="74" spans="1:8" s="78" customFormat="1" ht="12">
      <c r="A74" s="81"/>
      <c r="B74" s="82"/>
      <c r="C74" s="202"/>
      <c r="D74" s="208"/>
      <c r="E74" s="238"/>
      <c r="F74" s="238"/>
      <c r="G74" s="88"/>
      <c r="H74" s="81"/>
    </row>
    <row r="75" spans="1:8" s="78" customFormat="1" ht="12">
      <c r="A75" s="81"/>
      <c r="B75" s="82"/>
      <c r="C75" s="202"/>
      <c r="D75" s="208"/>
      <c r="E75" s="238"/>
      <c r="F75" s="238"/>
      <c r="G75" s="88"/>
      <c r="H75" s="81"/>
    </row>
    <row r="76" spans="1:8" s="78" customFormat="1" ht="12">
      <c r="A76" s="81"/>
      <c r="B76" s="82"/>
      <c r="C76" s="202"/>
      <c r="D76" s="208"/>
      <c r="E76" s="238"/>
      <c r="F76" s="238"/>
      <c r="G76" s="88"/>
      <c r="H76" s="81"/>
    </row>
    <row r="77" spans="1:8" s="78" customFormat="1" ht="12">
      <c r="A77" s="81"/>
      <c r="B77" s="82"/>
      <c r="C77" s="202"/>
      <c r="D77" s="208"/>
      <c r="E77" s="238"/>
      <c r="F77" s="238"/>
      <c r="G77" s="88"/>
      <c r="H77" s="81"/>
    </row>
    <row r="78" spans="1:8" s="78" customFormat="1" ht="12">
      <c r="A78" s="81"/>
      <c r="B78" s="82"/>
      <c r="C78" s="202"/>
      <c r="D78" s="208"/>
      <c r="E78" s="238"/>
      <c r="F78" s="238"/>
      <c r="G78" s="88"/>
      <c r="H78" s="81"/>
    </row>
    <row r="79" spans="1:8" s="78" customFormat="1" ht="12">
      <c r="A79" s="81"/>
      <c r="B79" s="82"/>
      <c r="C79" s="202"/>
      <c r="D79" s="208"/>
      <c r="E79" s="238"/>
      <c r="F79" s="238"/>
      <c r="G79" s="88"/>
      <c r="H79" s="81"/>
    </row>
    <row r="80" spans="1:8" s="78" customFormat="1" ht="12">
      <c r="A80" s="81"/>
      <c r="B80" s="82"/>
      <c r="C80" s="202"/>
      <c r="D80" s="208"/>
      <c r="E80" s="238"/>
      <c r="F80" s="238"/>
      <c r="G80" s="88"/>
      <c r="H80" s="81"/>
    </row>
    <row r="81" spans="1:8" s="78" customFormat="1" ht="12">
      <c r="A81" s="81"/>
      <c r="B81" s="82"/>
      <c r="C81" s="202"/>
      <c r="D81" s="208"/>
      <c r="E81" s="238"/>
      <c r="F81" s="238"/>
      <c r="G81" s="88"/>
      <c r="H81" s="81"/>
    </row>
    <row r="82" spans="1:8" s="78" customFormat="1" ht="12">
      <c r="A82" s="81"/>
      <c r="B82" s="82"/>
      <c r="C82" s="202"/>
      <c r="D82" s="208"/>
      <c r="E82" s="238"/>
      <c r="F82" s="238"/>
      <c r="G82" s="88"/>
      <c r="H82" s="81"/>
    </row>
    <row r="83" spans="1:8" s="78" customFormat="1" ht="12">
      <c r="A83" s="81"/>
      <c r="B83" s="82"/>
      <c r="C83" s="202"/>
      <c r="D83" s="208"/>
      <c r="E83" s="238"/>
      <c r="F83" s="238"/>
      <c r="G83" s="88"/>
      <c r="H83" s="81"/>
    </row>
    <row r="84" spans="1:8" s="78" customFormat="1" ht="12">
      <c r="A84" s="81"/>
      <c r="B84" s="82"/>
      <c r="C84" s="202"/>
      <c r="D84" s="208"/>
      <c r="E84" s="238"/>
      <c r="F84" s="238"/>
      <c r="G84" s="88"/>
      <c r="H84" s="81"/>
    </row>
    <row r="85" spans="1:8" s="78" customFormat="1" ht="12">
      <c r="A85" s="81"/>
      <c r="B85" s="82"/>
      <c r="C85" s="202"/>
      <c r="D85" s="208"/>
      <c r="E85" s="238"/>
      <c r="F85" s="238"/>
      <c r="G85" s="88"/>
      <c r="H85" s="81"/>
    </row>
    <row r="86" spans="1:8" s="78" customFormat="1" ht="12">
      <c r="A86" s="81"/>
      <c r="B86" s="82"/>
      <c r="C86" s="202"/>
      <c r="D86" s="208"/>
      <c r="E86" s="238"/>
      <c r="F86" s="238"/>
      <c r="G86" s="88"/>
      <c r="H86" s="81"/>
    </row>
    <row r="87" spans="1:8" s="78" customFormat="1" ht="12">
      <c r="A87" s="81"/>
      <c r="B87" s="82"/>
      <c r="C87" s="202"/>
      <c r="D87" s="208"/>
      <c r="E87" s="238"/>
      <c r="F87" s="238"/>
      <c r="G87" s="88"/>
      <c r="H87" s="81"/>
    </row>
    <row r="88" spans="1:8" s="78" customFormat="1" ht="12">
      <c r="A88" s="81"/>
      <c r="B88" s="82"/>
      <c r="C88" s="202"/>
      <c r="D88" s="208"/>
      <c r="E88" s="238"/>
      <c r="F88" s="238"/>
      <c r="G88" s="88"/>
      <c r="H88" s="81"/>
    </row>
    <row r="89" spans="1:8" s="78" customFormat="1" ht="12">
      <c r="A89" s="81"/>
      <c r="B89" s="82"/>
      <c r="C89" s="202"/>
      <c r="D89" s="208"/>
      <c r="E89" s="238"/>
      <c r="F89" s="238"/>
      <c r="G89" s="88"/>
      <c r="H89" s="81"/>
    </row>
    <row r="90" spans="1:8" s="78" customFormat="1" ht="12">
      <c r="A90" s="81"/>
      <c r="B90" s="82"/>
      <c r="C90" s="202"/>
      <c r="D90" s="208"/>
      <c r="E90" s="238"/>
      <c r="F90" s="238"/>
      <c r="G90" s="88"/>
      <c r="H90" s="81"/>
    </row>
    <row r="91" spans="1:8" s="78" customFormat="1" ht="12">
      <c r="A91" s="81"/>
      <c r="B91" s="82"/>
      <c r="C91" s="202"/>
      <c r="D91" s="208"/>
      <c r="E91" s="238"/>
      <c r="F91" s="238"/>
      <c r="G91" s="88"/>
      <c r="H91" s="81"/>
    </row>
    <row r="92" spans="1:8" s="78" customFormat="1" ht="12">
      <c r="A92" s="81"/>
      <c r="B92" s="82"/>
      <c r="C92" s="202"/>
      <c r="D92" s="208"/>
      <c r="E92" s="238"/>
      <c r="F92" s="238"/>
      <c r="G92" s="88"/>
      <c r="H92" s="81"/>
    </row>
    <row r="93" spans="1:8" s="78" customFormat="1" ht="12">
      <c r="A93" s="81"/>
      <c r="B93" s="82"/>
      <c r="C93" s="202"/>
      <c r="D93" s="208"/>
      <c r="E93" s="238"/>
      <c r="F93" s="238"/>
      <c r="G93" s="88"/>
      <c r="H93" s="81"/>
    </row>
    <row r="94" spans="1:8" s="78" customFormat="1" ht="12">
      <c r="A94" s="81"/>
      <c r="B94" s="82"/>
      <c r="C94" s="202"/>
      <c r="D94" s="208"/>
      <c r="E94" s="238"/>
      <c r="F94" s="238"/>
      <c r="G94" s="88"/>
      <c r="H94" s="81"/>
    </row>
    <row r="95" spans="1:8" s="78" customFormat="1" ht="12">
      <c r="A95" s="81"/>
      <c r="B95" s="82"/>
      <c r="C95" s="202"/>
      <c r="D95" s="208"/>
      <c r="E95" s="238"/>
      <c r="F95" s="238"/>
      <c r="G95" s="88"/>
      <c r="H95" s="81"/>
    </row>
    <row r="96" spans="1:8" s="78" customFormat="1" ht="12">
      <c r="A96" s="81"/>
      <c r="B96" s="82"/>
      <c r="C96" s="202"/>
      <c r="D96" s="208"/>
      <c r="E96" s="238"/>
      <c r="F96" s="238"/>
      <c r="G96" s="88"/>
      <c r="H96" s="81"/>
    </row>
    <row r="97" spans="1:8" s="78" customFormat="1" ht="12">
      <c r="A97" s="81"/>
      <c r="B97" s="82"/>
      <c r="C97" s="202"/>
      <c r="D97" s="208"/>
      <c r="E97" s="238"/>
      <c r="F97" s="238"/>
      <c r="G97" s="88"/>
      <c r="H97" s="81"/>
    </row>
    <row r="98" spans="1:8" s="78" customFormat="1" ht="12">
      <c r="A98" s="81"/>
      <c r="B98" s="82"/>
      <c r="C98" s="202"/>
      <c r="D98" s="208"/>
      <c r="E98" s="238"/>
      <c r="F98" s="238"/>
      <c r="G98" s="88"/>
      <c r="H98" s="81"/>
    </row>
    <row r="99" spans="1:8" s="78" customFormat="1" ht="12">
      <c r="A99" s="81"/>
      <c r="B99" s="82"/>
      <c r="C99" s="202"/>
      <c r="D99" s="208"/>
      <c r="E99" s="238"/>
      <c r="F99" s="238"/>
      <c r="G99" s="88"/>
      <c r="H99" s="81"/>
    </row>
    <row r="100" spans="1:8" s="78" customFormat="1" ht="12">
      <c r="A100" s="81"/>
      <c r="B100" s="82"/>
      <c r="C100" s="202"/>
      <c r="D100" s="208"/>
      <c r="E100" s="238"/>
      <c r="F100" s="238"/>
      <c r="G100" s="88"/>
      <c r="H100" s="81"/>
    </row>
    <row r="101" spans="1:8" s="78" customFormat="1" ht="12">
      <c r="A101" s="81"/>
      <c r="B101" s="82"/>
      <c r="C101" s="202"/>
      <c r="D101" s="208"/>
      <c r="E101" s="238"/>
      <c r="F101" s="238"/>
      <c r="G101" s="88"/>
      <c r="H101" s="81"/>
    </row>
    <row r="102" spans="1:8" s="78" customFormat="1" ht="12">
      <c r="A102" s="81"/>
      <c r="B102" s="82"/>
      <c r="C102" s="202"/>
      <c r="D102" s="208"/>
      <c r="E102" s="238"/>
      <c r="F102" s="238"/>
      <c r="G102" s="88"/>
      <c r="H102" s="81"/>
    </row>
    <row r="103" spans="1:8" s="78" customFormat="1" ht="12">
      <c r="A103" s="81"/>
      <c r="B103" s="82"/>
      <c r="C103" s="202"/>
      <c r="D103" s="208"/>
      <c r="E103" s="238"/>
      <c r="F103" s="238"/>
      <c r="G103" s="88"/>
      <c r="H103" s="81"/>
    </row>
    <row r="104" spans="1:8" s="78" customFormat="1" ht="12">
      <c r="A104" s="81"/>
      <c r="B104" s="82"/>
      <c r="C104" s="202"/>
      <c r="D104" s="208"/>
      <c r="E104" s="238"/>
      <c r="F104" s="238"/>
      <c r="G104" s="88"/>
      <c r="H104" s="81"/>
    </row>
    <row r="105" spans="1:8" s="78" customFormat="1" ht="12">
      <c r="A105" s="81"/>
      <c r="B105" s="82"/>
      <c r="C105" s="202"/>
      <c r="D105" s="208"/>
      <c r="E105" s="238"/>
      <c r="F105" s="238"/>
      <c r="G105" s="88"/>
      <c r="H105" s="81"/>
    </row>
    <row r="106" spans="1:8" s="78" customFormat="1" ht="12">
      <c r="A106" s="81"/>
      <c r="B106" s="82"/>
      <c r="C106" s="202"/>
      <c r="D106" s="208"/>
      <c r="E106" s="238"/>
      <c r="F106" s="238"/>
      <c r="G106" s="88"/>
      <c r="H106" s="81"/>
    </row>
    <row r="107" spans="1:8" s="78" customFormat="1" ht="12">
      <c r="A107" s="81"/>
      <c r="B107" s="82"/>
      <c r="C107" s="202"/>
      <c r="D107" s="208"/>
      <c r="E107" s="238"/>
      <c r="F107" s="238"/>
      <c r="G107" s="88"/>
      <c r="H107" s="81"/>
    </row>
    <row r="108" spans="1:8" s="78" customFormat="1" ht="12">
      <c r="A108" s="81"/>
      <c r="B108" s="82"/>
      <c r="C108" s="202"/>
      <c r="D108" s="208"/>
      <c r="E108" s="238"/>
      <c r="F108" s="238"/>
      <c r="G108" s="88"/>
      <c r="H108" s="81"/>
    </row>
    <row r="109" spans="1:8" s="78" customFormat="1" ht="12">
      <c r="A109" s="81"/>
      <c r="B109" s="82"/>
      <c r="C109" s="202"/>
      <c r="D109" s="208"/>
      <c r="E109" s="238"/>
      <c r="F109" s="238"/>
      <c r="G109" s="88"/>
      <c r="H109" s="81"/>
    </row>
    <row r="110" spans="1:8" s="78" customFormat="1" ht="12">
      <c r="A110" s="81"/>
      <c r="B110" s="82"/>
      <c r="C110" s="202"/>
      <c r="D110" s="208"/>
      <c r="E110" s="238"/>
      <c r="F110" s="238"/>
      <c r="G110" s="88"/>
      <c r="H110" s="81"/>
    </row>
    <row r="111" spans="1:8" s="78" customFormat="1" ht="12">
      <c r="A111" s="81"/>
      <c r="B111" s="82"/>
      <c r="C111" s="202"/>
      <c r="D111" s="208"/>
      <c r="E111" s="238"/>
      <c r="F111" s="238"/>
      <c r="G111" s="88"/>
      <c r="H111" s="81"/>
    </row>
    <row r="112" spans="1:8" s="78" customFormat="1" ht="12">
      <c r="A112" s="81"/>
      <c r="B112" s="82"/>
      <c r="C112" s="202"/>
      <c r="D112" s="208"/>
      <c r="E112" s="238"/>
      <c r="F112" s="238"/>
      <c r="G112" s="88"/>
      <c r="H112" s="81"/>
    </row>
    <row r="113" spans="1:8" s="78" customFormat="1" ht="12">
      <c r="A113" s="81"/>
      <c r="B113" s="82"/>
      <c r="C113" s="202"/>
      <c r="D113" s="208"/>
      <c r="E113" s="238"/>
      <c r="F113" s="238"/>
      <c r="G113" s="88"/>
      <c r="H113" s="81"/>
    </row>
    <row r="114" spans="1:8" s="78" customFormat="1" ht="12">
      <c r="A114" s="81"/>
      <c r="B114" s="82"/>
      <c r="C114" s="202"/>
      <c r="D114" s="208"/>
      <c r="E114" s="238"/>
      <c r="F114" s="238"/>
      <c r="G114" s="88"/>
      <c r="H114" s="81"/>
    </row>
    <row r="115" spans="1:8" s="78" customFormat="1" ht="12">
      <c r="A115" s="81"/>
      <c r="B115" s="82"/>
      <c r="C115" s="202"/>
      <c r="D115" s="208"/>
      <c r="E115" s="238"/>
      <c r="F115" s="238"/>
      <c r="G115" s="88"/>
      <c r="H115" s="81"/>
    </row>
  </sheetData>
  <sheetProtection/>
  <mergeCells count="1">
    <mergeCell ref="B42:F42"/>
  </mergeCells>
  <printOptions/>
  <pageMargins left="0.984251968503937" right="0.3937007874015748" top="0.984251968503937" bottom="0.7480314960629921" header="0" footer="0.3937007874015748"/>
  <pageSetup horizontalDpi="300" verticalDpi="300" orientation="portrait" paperSize="9" r:id="rId1"/>
  <headerFooter alignWithMargins="0">
    <oddHeader>&amp;L
&amp;9&amp;R&amp;"Projekt,Običajno"&amp;72p</oddHeader>
    <oddFooter>&amp;L&amp;9&amp;C&amp;6 &amp; List: &amp;A&amp;R &amp; &amp;9 &amp; Stran: &amp;P</oddFooter>
  </headerFooter>
</worksheet>
</file>

<file path=xl/worksheets/sheet3.xml><?xml version="1.0" encoding="utf-8"?>
<worksheet xmlns="http://schemas.openxmlformats.org/spreadsheetml/2006/main" xmlns:r="http://schemas.openxmlformats.org/officeDocument/2006/relationships">
  <dimension ref="A1:H23"/>
  <sheetViews>
    <sheetView view="pageBreakPreview" zoomScaleSheetLayoutView="100" zoomScalePageLayoutView="0" workbookViewId="0" topLeftCell="A1">
      <selection activeCell="F16" sqref="F16"/>
    </sheetView>
  </sheetViews>
  <sheetFormatPr defaultColWidth="9.00390625" defaultRowHeight="12.75"/>
  <cols>
    <col min="1" max="1" width="3.75390625" style="782" customWidth="1"/>
    <col min="2" max="2" width="78.125" style="98" customWidth="1"/>
    <col min="3" max="3" width="6.25390625" style="77" customWidth="1"/>
    <col min="4" max="4" width="9.125" style="103" customWidth="1"/>
    <col min="5" max="5" width="16.75390625" style="103" customWidth="1"/>
    <col min="6" max="6" width="9.875" style="103" customWidth="1"/>
    <col min="7" max="7" width="2.625" style="103" bestFit="1" customWidth="1"/>
    <col min="8" max="8" width="9.125" style="103" customWidth="1"/>
    <col min="9" max="9" width="9.00390625" style="103" customWidth="1"/>
    <col min="10" max="16384" width="9.125" style="103" customWidth="1"/>
  </cols>
  <sheetData>
    <row r="1" spans="1:8" s="101" customFormat="1" ht="12.75">
      <c r="A1" s="776"/>
      <c r="B1" s="758"/>
      <c r="E1" s="760"/>
      <c r="F1" s="760"/>
      <c r="G1" s="761"/>
      <c r="H1" s="762"/>
    </row>
    <row r="2" spans="1:8" s="101" customFormat="1" ht="12.75">
      <c r="A2" s="758" t="s">
        <v>1005</v>
      </c>
      <c r="B2" s="758"/>
      <c r="E2" s="760"/>
      <c r="F2" s="760"/>
      <c r="G2" s="761"/>
      <c r="H2" s="762"/>
    </row>
    <row r="3" spans="1:3" s="101" customFormat="1" ht="12.75">
      <c r="A3" s="777"/>
      <c r="B3" s="778"/>
      <c r="C3" s="761"/>
    </row>
    <row r="4" spans="1:3" s="101" customFormat="1" ht="13.5" thickBot="1">
      <c r="A4" s="780" t="s">
        <v>140</v>
      </c>
      <c r="B4" s="781"/>
      <c r="C4" s="761"/>
    </row>
    <row r="5" spans="1:3" s="101" customFormat="1" ht="12.75">
      <c r="A5" s="777"/>
      <c r="B5" s="778"/>
      <c r="C5" s="761"/>
    </row>
    <row r="6" spans="1:3" s="101" customFormat="1" ht="25.5">
      <c r="A6" s="782" t="s">
        <v>1006</v>
      </c>
      <c r="B6" s="783" t="s">
        <v>1007</v>
      </c>
      <c r="C6" s="778"/>
    </row>
    <row r="7" spans="1:3" s="101" customFormat="1" ht="38.25">
      <c r="A7" s="782" t="s">
        <v>1008</v>
      </c>
      <c r="B7" s="783" t="s">
        <v>1009</v>
      </c>
      <c r="C7" s="761"/>
    </row>
    <row r="8" spans="1:3" s="101" customFormat="1" ht="25.5">
      <c r="A8" s="782" t="s">
        <v>128</v>
      </c>
      <c r="B8" s="778" t="s">
        <v>1010</v>
      </c>
      <c r="C8" s="761"/>
    </row>
    <row r="9" spans="1:3" s="101" customFormat="1" ht="38.25">
      <c r="A9" s="782" t="s">
        <v>127</v>
      </c>
      <c r="B9" s="783" t="s">
        <v>1011</v>
      </c>
      <c r="C9" s="761"/>
    </row>
    <row r="10" spans="1:3" s="101" customFormat="1" ht="51">
      <c r="A10" s="782" t="s">
        <v>129</v>
      </c>
      <c r="B10" s="783" t="s">
        <v>141</v>
      </c>
      <c r="C10" s="761"/>
    </row>
    <row r="11" spans="1:3" s="101" customFormat="1" ht="25.5">
      <c r="A11" s="782" t="s">
        <v>1012</v>
      </c>
      <c r="B11" s="778" t="s">
        <v>1013</v>
      </c>
      <c r="C11" s="761"/>
    </row>
    <row r="12" spans="1:3" s="101" customFormat="1" ht="25.5">
      <c r="A12" s="782" t="s">
        <v>1014</v>
      </c>
      <c r="B12" s="778" t="s">
        <v>1015</v>
      </c>
      <c r="C12" s="761"/>
    </row>
    <row r="13" spans="1:3" s="101" customFormat="1" ht="25.5">
      <c r="A13" s="782" t="s">
        <v>1016</v>
      </c>
      <c r="B13" s="778" t="s">
        <v>1017</v>
      </c>
      <c r="C13" s="761"/>
    </row>
    <row r="14" spans="1:2" ht="25.5">
      <c r="A14" s="782" t="s">
        <v>1018</v>
      </c>
      <c r="B14" s="778" t="s">
        <v>1019</v>
      </c>
    </row>
    <row r="15" spans="1:2" ht="25.5">
      <c r="A15" s="782" t="s">
        <v>1020</v>
      </c>
      <c r="B15" s="778" t="s">
        <v>142</v>
      </c>
    </row>
    <row r="16" spans="1:2" ht="25.5">
      <c r="A16" s="779"/>
      <c r="B16" s="778" t="s">
        <v>143</v>
      </c>
    </row>
    <row r="17" spans="1:2" ht="25.5">
      <c r="A17" s="779"/>
      <c r="B17" s="778" t="s">
        <v>144</v>
      </c>
    </row>
    <row r="18" spans="1:2" ht="25.5">
      <c r="A18" s="779"/>
      <c r="B18" s="778" t="s">
        <v>145</v>
      </c>
    </row>
    <row r="19" spans="1:2" ht="25.5">
      <c r="A19" s="779"/>
      <c r="B19" s="778" t="s">
        <v>146</v>
      </c>
    </row>
    <row r="20" ht="25.5">
      <c r="B20" s="778" t="s">
        <v>1021</v>
      </c>
    </row>
    <row r="21" ht="25.5">
      <c r="B21" s="778" t="s">
        <v>1022</v>
      </c>
    </row>
    <row r="22" ht="25.5">
      <c r="B22" s="778" t="s">
        <v>1023</v>
      </c>
    </row>
    <row r="23" ht="12.75">
      <c r="B23" s="77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List24"/>
  <dimension ref="A1:IV479"/>
  <sheetViews>
    <sheetView showZeros="0" view="pageBreakPreview" zoomScaleSheetLayoutView="100" workbookViewId="0" topLeftCell="A1">
      <selection activeCell="A7" sqref="A7:G7"/>
    </sheetView>
  </sheetViews>
  <sheetFormatPr defaultColWidth="9.00390625" defaultRowHeight="12.75"/>
  <cols>
    <col min="1" max="1" width="2.625" style="615" customWidth="1"/>
    <col min="2" max="2" width="4.375" style="615" customWidth="1"/>
    <col min="3" max="3" width="43.75390625" style="98" customWidth="1"/>
    <col min="4" max="4" width="6.25390625" style="317" customWidth="1"/>
    <col min="5" max="5" width="7.625" style="317" customWidth="1"/>
    <col min="6" max="6" width="10.00390625" style="606" customWidth="1"/>
    <col min="7" max="7" width="13.25390625" style="606" customWidth="1"/>
    <col min="8" max="8" width="21.00390625" style="251" customWidth="1"/>
    <col min="9" max="9" width="21.00390625" style="285" customWidth="1"/>
    <col min="10" max="10" width="21.00390625" style="284" customWidth="1"/>
    <col min="11" max="11" width="21.00390625" style="274" customWidth="1"/>
    <col min="12" max="12" width="21.00390625" style="271" customWidth="1"/>
    <col min="13" max="18" width="21.00390625" style="280" customWidth="1"/>
    <col min="19" max="30" width="21.00390625" style="103" customWidth="1"/>
    <col min="31" max="16384" width="9.125" style="103" customWidth="1"/>
  </cols>
  <sheetData>
    <row r="1" spans="1:18" s="101" customFormat="1" ht="12.75">
      <c r="A1" s="784" t="str">
        <f>+OZN</f>
        <v>5.</v>
      </c>
      <c r="B1" s="785"/>
      <c r="C1" s="758" t="str">
        <f>+OSNOVA!A2</f>
        <v>STROJNE INSTALACIJE</v>
      </c>
      <c r="D1" s="786"/>
      <c r="E1" s="786"/>
      <c r="F1" s="787"/>
      <c r="G1" s="787"/>
      <c r="H1" s="788"/>
      <c r="I1" s="789"/>
      <c r="J1" s="790"/>
      <c r="K1" s="791"/>
      <c r="L1" s="272"/>
      <c r="M1" s="245"/>
      <c r="N1" s="245"/>
      <c r="O1" s="245"/>
      <c r="P1" s="245"/>
      <c r="Q1" s="245"/>
      <c r="R1" s="245"/>
    </row>
    <row r="2" spans="1:18" s="101" customFormat="1" ht="12.75">
      <c r="A2" s="784"/>
      <c r="B2" s="785"/>
      <c r="C2" s="758"/>
      <c r="D2" s="786"/>
      <c r="E2" s="786"/>
      <c r="F2" s="787"/>
      <c r="G2" s="787"/>
      <c r="H2" s="788"/>
      <c r="I2" s="789"/>
      <c r="J2" s="790"/>
      <c r="K2" s="791"/>
      <c r="L2" s="272"/>
      <c r="M2" s="245"/>
      <c r="N2" s="245"/>
      <c r="O2" s="245"/>
      <c r="P2" s="245"/>
      <c r="Q2" s="245"/>
      <c r="R2" s="245"/>
    </row>
    <row r="3" spans="1:18" s="101" customFormat="1" ht="12.75">
      <c r="A3" s="784" t="str">
        <f>OSNOVA!D34</f>
        <v>S2.</v>
      </c>
      <c r="B3" s="785"/>
      <c r="C3" s="758" t="str">
        <f>OSNOVA!E34</f>
        <v>VODOVOD IN KANALIZACIJA</v>
      </c>
      <c r="D3" s="786"/>
      <c r="E3" s="786"/>
      <c r="F3" s="787"/>
      <c r="G3" s="787"/>
      <c r="H3" s="788"/>
      <c r="I3" s="789"/>
      <c r="J3" s="790"/>
      <c r="K3" s="791"/>
      <c r="L3" s="272"/>
      <c r="M3" s="245"/>
      <c r="N3" s="245"/>
      <c r="O3" s="245"/>
      <c r="P3" s="245"/>
      <c r="Q3" s="245"/>
      <c r="R3" s="245"/>
    </row>
    <row r="4" spans="1:11" ht="14.25" customHeight="1">
      <c r="A4" s="430" t="s">
        <v>120</v>
      </c>
      <c r="B4" s="430"/>
      <c r="K4" s="753"/>
    </row>
    <row r="5" spans="3:11" ht="174" customHeight="1">
      <c r="C5" s="100" t="s">
        <v>628</v>
      </c>
      <c r="D5" s="328"/>
      <c r="E5" s="328"/>
      <c r="F5" s="607"/>
      <c r="G5" s="607"/>
      <c r="I5" s="242"/>
      <c r="J5" s="275"/>
      <c r="K5" s="753"/>
    </row>
    <row r="6" spans="1:11" ht="12.75" customHeight="1">
      <c r="A6" s="430" t="s">
        <v>126</v>
      </c>
      <c r="B6" s="430"/>
      <c r="C6" s="100"/>
      <c r="D6" s="328"/>
      <c r="E6" s="328"/>
      <c r="F6" s="607"/>
      <c r="G6" s="607"/>
      <c r="K6" s="753"/>
    </row>
    <row r="7" spans="1:18" s="101" customFormat="1" ht="12.75">
      <c r="A7" s="883" t="s">
        <v>1</v>
      </c>
      <c r="B7" s="883"/>
      <c r="C7" s="884" t="s">
        <v>2</v>
      </c>
      <c r="D7" s="885" t="s">
        <v>1025</v>
      </c>
      <c r="E7" s="885" t="s">
        <v>3</v>
      </c>
      <c r="F7" s="886" t="s">
        <v>1026</v>
      </c>
      <c r="G7" s="886" t="s">
        <v>4</v>
      </c>
      <c r="H7" s="269"/>
      <c r="I7" s="288"/>
      <c r="J7" s="288"/>
      <c r="K7" s="274"/>
      <c r="L7" s="272"/>
      <c r="M7" s="245"/>
      <c r="N7" s="245"/>
      <c r="O7" s="245"/>
      <c r="P7" s="245"/>
      <c r="Q7" s="245"/>
      <c r="R7" s="245"/>
    </row>
    <row r="8" spans="3:5" ht="12.75">
      <c r="C8" s="106"/>
      <c r="E8" s="329"/>
    </row>
    <row r="9" spans="1:18" ht="13.5" thickBot="1">
      <c r="A9" s="837"/>
      <c r="B9" s="838" t="s">
        <v>114</v>
      </c>
      <c r="C9" s="839" t="s">
        <v>445</v>
      </c>
      <c r="D9" s="635"/>
      <c r="E9" s="636"/>
      <c r="F9" s="608"/>
      <c r="G9" s="608"/>
      <c r="H9" s="840"/>
      <c r="I9" s="841"/>
      <c r="J9" s="841"/>
      <c r="K9" s="441"/>
      <c r="L9" s="827"/>
      <c r="M9" s="245"/>
      <c r="N9" s="828"/>
      <c r="O9" s="829"/>
      <c r="Q9" s="103"/>
      <c r="R9" s="103"/>
    </row>
    <row r="10" spans="1:16" s="78" customFormat="1" ht="12.75">
      <c r="A10" s="616"/>
      <c r="B10" s="630"/>
      <c r="C10" s="106"/>
      <c r="D10" s="317"/>
      <c r="E10" s="329"/>
      <c r="F10" s="609"/>
      <c r="G10" s="610"/>
      <c r="H10" s="248"/>
      <c r="I10" s="298"/>
      <c r="J10" s="298"/>
      <c r="K10" s="243"/>
      <c r="L10" s="246"/>
      <c r="M10" s="247"/>
      <c r="N10" s="233"/>
      <c r="O10" s="283"/>
      <c r="P10" s="279"/>
    </row>
    <row r="11" spans="1:16" s="78" customFormat="1" ht="12">
      <c r="A11" s="402" t="str">
        <f>$B$9</f>
        <v>I.</v>
      </c>
      <c r="B11" s="403">
        <f>COUNT(#REF!)+1</f>
        <v>1</v>
      </c>
      <c r="C11" s="195" t="s">
        <v>450</v>
      </c>
      <c r="D11" s="350" t="s">
        <v>629</v>
      </c>
      <c r="E11" s="351">
        <v>5</v>
      </c>
      <c r="F11" s="611"/>
      <c r="G11" s="610">
        <f>IF(OSNOVA!$B$40=1,E11*F11,"")</f>
        <v>0</v>
      </c>
      <c r="H11" s="249"/>
      <c r="I11" s="395"/>
      <c r="J11" s="395"/>
      <c r="K11" s="243"/>
      <c r="L11" s="246"/>
      <c r="M11" s="247"/>
      <c r="N11" s="233"/>
      <c r="O11" s="283"/>
      <c r="P11" s="279"/>
    </row>
    <row r="12" spans="1:16" s="78" customFormat="1" ht="36">
      <c r="A12" s="617"/>
      <c r="B12" s="403"/>
      <c r="C12" s="189" t="s">
        <v>660</v>
      </c>
      <c r="D12" s="350"/>
      <c r="E12" s="351"/>
      <c r="F12" s="611"/>
      <c r="G12" s="610">
        <f>IF(OSNOVA!$B$40=1,E12*F12,"")</f>
        <v>0</v>
      </c>
      <c r="H12" s="249"/>
      <c r="I12" s="395"/>
      <c r="J12" s="395"/>
      <c r="K12" s="243"/>
      <c r="L12" s="246"/>
      <c r="M12" s="247"/>
      <c r="N12" s="233"/>
      <c r="O12" s="283"/>
      <c r="P12" s="279"/>
    </row>
    <row r="13" spans="1:16" s="78" customFormat="1" ht="12">
      <c r="A13" s="617"/>
      <c r="B13" s="403"/>
      <c r="C13" s="189"/>
      <c r="D13" s="394"/>
      <c r="E13" s="351"/>
      <c r="F13" s="611"/>
      <c r="G13" s="610">
        <f>IF(OSNOVA!$B$40=1,E13*F13,"")</f>
        <v>0</v>
      </c>
      <c r="H13" s="249"/>
      <c r="I13" s="395"/>
      <c r="J13" s="395"/>
      <c r="K13" s="243"/>
      <c r="L13" s="246"/>
      <c r="M13" s="247"/>
      <c r="N13" s="233"/>
      <c r="O13" s="283"/>
      <c r="P13" s="279"/>
    </row>
    <row r="14" spans="1:16" s="78" customFormat="1" ht="12">
      <c r="A14" s="402" t="str">
        <f>$B$9</f>
        <v>I.</v>
      </c>
      <c r="B14" s="403">
        <f>COUNT($A$11:$B13)+1</f>
        <v>2</v>
      </c>
      <c r="C14" s="192" t="s">
        <v>456</v>
      </c>
      <c r="D14" s="350" t="s">
        <v>9</v>
      </c>
      <c r="E14" s="351">
        <v>1</v>
      </c>
      <c r="F14" s="611"/>
      <c r="G14" s="610">
        <f>IF(OSNOVA!$B$40=1,E14*F14,"")</f>
        <v>0</v>
      </c>
      <c r="H14" s="249"/>
      <c r="I14" s="395"/>
      <c r="J14" s="395"/>
      <c r="K14" s="243"/>
      <c r="L14" s="246"/>
      <c r="M14" s="247"/>
      <c r="N14" s="233"/>
      <c r="O14" s="283"/>
      <c r="P14" s="279"/>
    </row>
    <row r="15" spans="1:16" s="78" customFormat="1" ht="36">
      <c r="A15" s="402"/>
      <c r="B15" s="403"/>
      <c r="C15" s="191" t="s">
        <v>630</v>
      </c>
      <c r="D15" s="350"/>
      <c r="E15" s="351"/>
      <c r="F15" s="611"/>
      <c r="G15" s="610">
        <f>IF(OSNOVA!$B$40=1,E15*F15,"")</f>
        <v>0</v>
      </c>
      <c r="H15" s="249"/>
      <c r="I15" s="395"/>
      <c r="J15" s="395"/>
      <c r="K15" s="243"/>
      <c r="L15" s="246"/>
      <c r="M15" s="247"/>
      <c r="N15" s="233"/>
      <c r="O15" s="283"/>
      <c r="P15" s="279"/>
    </row>
    <row r="16" spans="1:16" s="78" customFormat="1" ht="12">
      <c r="A16" s="402"/>
      <c r="B16" s="403"/>
      <c r="C16" s="191"/>
      <c r="D16" s="350"/>
      <c r="E16" s="351"/>
      <c r="F16" s="611"/>
      <c r="G16" s="610">
        <f>IF(OSNOVA!$B$40=1,E16*F16,"")</f>
        <v>0</v>
      </c>
      <c r="H16" s="249"/>
      <c r="I16" s="395"/>
      <c r="J16" s="395"/>
      <c r="K16" s="243"/>
      <c r="L16" s="246"/>
      <c r="M16" s="247"/>
      <c r="N16" s="233"/>
      <c r="O16" s="283"/>
      <c r="P16" s="279"/>
    </row>
    <row r="17" spans="1:16" s="78" customFormat="1" ht="12">
      <c r="A17" s="402" t="str">
        <f>$B$9</f>
        <v>I.</v>
      </c>
      <c r="B17" s="403">
        <f>COUNT($A$11:$B16)+1</f>
        <v>3</v>
      </c>
      <c r="C17" s="192" t="s">
        <v>457</v>
      </c>
      <c r="D17" s="350" t="s">
        <v>9</v>
      </c>
      <c r="E17" s="351">
        <v>1</v>
      </c>
      <c r="F17" s="611"/>
      <c r="G17" s="610">
        <f>IF(OSNOVA!$B$40=1,E17*F17,"")</f>
        <v>0</v>
      </c>
      <c r="H17" s="249"/>
      <c r="I17" s="395"/>
      <c r="J17" s="395"/>
      <c r="K17" s="243"/>
      <c r="L17" s="246"/>
      <c r="M17" s="247"/>
      <c r="N17" s="233"/>
      <c r="O17" s="283"/>
      <c r="P17" s="279"/>
    </row>
    <row r="18" spans="1:16" s="78" customFormat="1" ht="24">
      <c r="A18" s="402"/>
      <c r="B18" s="403"/>
      <c r="C18" s="191" t="s">
        <v>631</v>
      </c>
      <c r="D18" s="350"/>
      <c r="E18" s="351"/>
      <c r="F18" s="611"/>
      <c r="G18" s="610"/>
      <c r="H18" s="249"/>
      <c r="I18" s="395"/>
      <c r="J18" s="395"/>
      <c r="K18" s="243"/>
      <c r="L18" s="246"/>
      <c r="M18" s="247"/>
      <c r="N18" s="233"/>
      <c r="O18" s="283"/>
      <c r="P18" s="279"/>
    </row>
    <row r="19" spans="1:16" s="78" customFormat="1" ht="12">
      <c r="A19" s="617"/>
      <c r="B19" s="403"/>
      <c r="C19" s="192"/>
      <c r="D19" s="394"/>
      <c r="E19" s="351"/>
      <c r="F19" s="611"/>
      <c r="G19" s="610">
        <f>IF(OSNOVA!$B$40=1,E19*F19,"")</f>
        <v>0</v>
      </c>
      <c r="H19" s="249"/>
      <c r="I19" s="395"/>
      <c r="J19" s="395"/>
      <c r="K19" s="243"/>
      <c r="L19" s="246"/>
      <c r="M19" s="247"/>
      <c r="N19" s="233"/>
      <c r="O19" s="283"/>
      <c r="P19" s="279"/>
    </row>
    <row r="20" spans="1:16" s="78" customFormat="1" ht="12">
      <c r="A20" s="402" t="str">
        <f>$B$9</f>
        <v>I.</v>
      </c>
      <c r="B20" s="403">
        <f>COUNT($A$11:$B19)+1</f>
        <v>4</v>
      </c>
      <c r="C20" s="192" t="s">
        <v>646</v>
      </c>
      <c r="D20" s="350" t="s">
        <v>9</v>
      </c>
      <c r="E20" s="351">
        <v>1</v>
      </c>
      <c r="F20" s="611"/>
      <c r="G20" s="610">
        <f>IF(OSNOVA!$B$40=1,E20*F20,"")</f>
        <v>0</v>
      </c>
      <c r="H20" s="249"/>
      <c r="I20" s="395"/>
      <c r="J20" s="395"/>
      <c r="K20" s="243"/>
      <c r="L20" s="246"/>
      <c r="M20" s="247"/>
      <c r="N20" s="233"/>
      <c r="O20" s="283"/>
      <c r="P20" s="279"/>
    </row>
    <row r="21" spans="1:16" s="78" customFormat="1" ht="36">
      <c r="A21" s="402"/>
      <c r="B21" s="403"/>
      <c r="C21" s="191" t="s">
        <v>632</v>
      </c>
      <c r="D21" s="350"/>
      <c r="E21" s="351"/>
      <c r="F21" s="611"/>
      <c r="G21" s="610"/>
      <c r="H21" s="249"/>
      <c r="I21" s="395"/>
      <c r="J21" s="395"/>
      <c r="K21" s="243"/>
      <c r="L21" s="246"/>
      <c r="M21" s="247"/>
      <c r="N21" s="233"/>
      <c r="O21" s="283"/>
      <c r="P21" s="279"/>
    </row>
    <row r="22" spans="1:16" s="78" customFormat="1" ht="12">
      <c r="A22" s="617"/>
      <c r="B22" s="403"/>
      <c r="C22" s="192"/>
      <c r="D22" s="394"/>
      <c r="E22" s="351"/>
      <c r="F22" s="611"/>
      <c r="G22" s="610">
        <f>IF(OSNOVA!$B$40=1,E22*F22,"")</f>
        <v>0</v>
      </c>
      <c r="H22" s="249"/>
      <c r="I22" s="395"/>
      <c r="J22" s="395"/>
      <c r="K22" s="243"/>
      <c r="L22" s="246"/>
      <c r="M22" s="247"/>
      <c r="N22" s="233"/>
      <c r="O22" s="283"/>
      <c r="P22" s="279"/>
    </row>
    <row r="23" spans="1:16" s="78" customFormat="1" ht="12">
      <c r="A23" s="402" t="str">
        <f>$B$9</f>
        <v>I.</v>
      </c>
      <c r="B23" s="403">
        <f>COUNT($A$11:$B22)+1</f>
        <v>5</v>
      </c>
      <c r="C23" s="192" t="s">
        <v>647</v>
      </c>
      <c r="D23" s="350" t="s">
        <v>9</v>
      </c>
      <c r="E23" s="351">
        <v>2</v>
      </c>
      <c r="F23" s="611"/>
      <c r="G23" s="610">
        <f>IF(OSNOVA!$B$40=1,E23*F23,"")</f>
        <v>0</v>
      </c>
      <c r="H23" s="249"/>
      <c r="I23" s="395"/>
      <c r="J23" s="395"/>
      <c r="K23" s="243"/>
      <c r="L23" s="246"/>
      <c r="M23" s="247"/>
      <c r="N23" s="233"/>
      <c r="O23" s="283"/>
      <c r="P23" s="279"/>
    </row>
    <row r="24" spans="1:16" s="78" customFormat="1" ht="24">
      <c r="A24" s="402"/>
      <c r="B24" s="403"/>
      <c r="C24" s="191" t="s">
        <v>636</v>
      </c>
      <c r="D24" s="350"/>
      <c r="E24" s="351"/>
      <c r="F24" s="611"/>
      <c r="G24" s="610"/>
      <c r="H24" s="249"/>
      <c r="I24" s="395"/>
      <c r="J24" s="395"/>
      <c r="K24" s="243"/>
      <c r="L24" s="246"/>
      <c r="M24" s="247"/>
      <c r="N24" s="233"/>
      <c r="O24" s="283"/>
      <c r="P24" s="279"/>
    </row>
    <row r="25" spans="1:16" s="78" customFormat="1" ht="12">
      <c r="A25" s="617"/>
      <c r="B25" s="403"/>
      <c r="C25" s="192"/>
      <c r="D25" s="394"/>
      <c r="E25" s="351"/>
      <c r="F25" s="611"/>
      <c r="G25" s="610">
        <f>IF(OSNOVA!$B$40=1,E25*F25,"")</f>
        <v>0</v>
      </c>
      <c r="H25" s="249"/>
      <c r="I25" s="395"/>
      <c r="J25" s="395"/>
      <c r="K25" s="243"/>
      <c r="L25" s="246"/>
      <c r="M25" s="247"/>
      <c r="N25" s="233"/>
      <c r="O25" s="283"/>
      <c r="P25" s="279"/>
    </row>
    <row r="26" spans="1:16" s="78" customFormat="1" ht="12">
      <c r="A26" s="402" t="str">
        <f>$B$9</f>
        <v>I.</v>
      </c>
      <c r="B26" s="403">
        <f>COUNT($A$11:$B25)+1</f>
        <v>6</v>
      </c>
      <c r="C26" s="192" t="s">
        <v>648</v>
      </c>
      <c r="D26" s="350" t="s">
        <v>9</v>
      </c>
      <c r="E26" s="351">
        <v>1</v>
      </c>
      <c r="F26" s="611"/>
      <c r="G26" s="610">
        <f>IF(OSNOVA!$B$40=1,E26*F26,"")</f>
        <v>0</v>
      </c>
      <c r="H26" s="249"/>
      <c r="I26" s="395"/>
      <c r="J26" s="395"/>
      <c r="K26" s="243"/>
      <c r="L26" s="246"/>
      <c r="M26" s="247"/>
      <c r="N26" s="233"/>
      <c r="O26" s="283"/>
      <c r="P26" s="279"/>
    </row>
    <row r="27" spans="1:16" s="78" customFormat="1" ht="64.5" customHeight="1">
      <c r="A27" s="402"/>
      <c r="B27" s="403"/>
      <c r="C27" s="191" t="s">
        <v>633</v>
      </c>
      <c r="D27" s="350"/>
      <c r="E27" s="351"/>
      <c r="F27" s="611"/>
      <c r="G27" s="610"/>
      <c r="H27" s="249"/>
      <c r="I27" s="395"/>
      <c r="J27" s="395"/>
      <c r="K27" s="243"/>
      <c r="L27" s="246"/>
      <c r="M27" s="247"/>
      <c r="N27" s="233"/>
      <c r="O27" s="283"/>
      <c r="P27" s="279"/>
    </row>
    <row r="28" spans="1:16" s="78" customFormat="1" ht="12">
      <c r="A28" s="617"/>
      <c r="B28" s="403"/>
      <c r="C28" s="192"/>
      <c r="D28" s="394"/>
      <c r="E28" s="351"/>
      <c r="F28" s="611"/>
      <c r="G28" s="610">
        <f>IF(OSNOVA!$B$40=1,E28*F28,"")</f>
        <v>0</v>
      </c>
      <c r="H28" s="249"/>
      <c r="I28" s="395"/>
      <c r="J28" s="395"/>
      <c r="K28" s="243"/>
      <c r="L28" s="246"/>
      <c r="M28" s="247"/>
      <c r="N28" s="233"/>
      <c r="O28" s="283"/>
      <c r="P28" s="279"/>
    </row>
    <row r="29" spans="1:16" s="78" customFormat="1" ht="12">
      <c r="A29" s="402" t="str">
        <f>$B$9</f>
        <v>I.</v>
      </c>
      <c r="B29" s="403">
        <f>COUNT($A$11:$B28)+1</f>
        <v>7</v>
      </c>
      <c r="C29" s="192" t="s">
        <v>649</v>
      </c>
      <c r="D29" s="350" t="s">
        <v>9</v>
      </c>
      <c r="E29" s="351">
        <v>1</v>
      </c>
      <c r="F29" s="611"/>
      <c r="G29" s="610">
        <f>IF(OSNOVA!$B$40=1,E29*F29,"")</f>
        <v>0</v>
      </c>
      <c r="H29" s="249"/>
      <c r="I29" s="395"/>
      <c r="J29" s="395"/>
      <c r="K29" s="243"/>
      <c r="L29" s="246"/>
      <c r="M29" s="247"/>
      <c r="N29" s="233"/>
      <c r="O29" s="283"/>
      <c r="P29" s="279"/>
    </row>
    <row r="30" spans="1:16" s="78" customFormat="1" ht="37.5" customHeight="1">
      <c r="A30" s="402"/>
      <c r="B30" s="403"/>
      <c r="C30" s="191" t="s">
        <v>634</v>
      </c>
      <c r="D30" s="350"/>
      <c r="E30" s="351"/>
      <c r="F30" s="611"/>
      <c r="G30" s="610"/>
      <c r="H30" s="249"/>
      <c r="I30" s="395"/>
      <c r="J30" s="395"/>
      <c r="K30" s="243"/>
      <c r="L30" s="246"/>
      <c r="M30" s="247"/>
      <c r="N30" s="233"/>
      <c r="O30" s="283"/>
      <c r="P30" s="279"/>
    </row>
    <row r="31" spans="1:16" s="78" customFormat="1" ht="12">
      <c r="A31" s="617"/>
      <c r="B31" s="403"/>
      <c r="C31" s="192"/>
      <c r="D31" s="394"/>
      <c r="E31" s="351"/>
      <c r="F31" s="611"/>
      <c r="G31" s="610">
        <f>IF(OSNOVA!$B$40=1,E31*F31,"")</f>
        <v>0</v>
      </c>
      <c r="H31" s="249"/>
      <c r="I31" s="395"/>
      <c r="J31" s="395"/>
      <c r="K31" s="243"/>
      <c r="L31" s="246"/>
      <c r="M31" s="247"/>
      <c r="N31" s="233"/>
      <c r="O31" s="283"/>
      <c r="P31" s="279"/>
    </row>
    <row r="32" spans="1:16" s="78" customFormat="1" ht="12">
      <c r="A32" s="402" t="str">
        <f>$B$9</f>
        <v>I.</v>
      </c>
      <c r="B32" s="403">
        <f>COUNT($A$11:$B31)+1</f>
        <v>8</v>
      </c>
      <c r="C32" s="192" t="s">
        <v>458</v>
      </c>
      <c r="D32" s="350" t="s">
        <v>9</v>
      </c>
      <c r="E32" s="351">
        <v>1</v>
      </c>
      <c r="F32" s="611"/>
      <c r="G32" s="610">
        <f>IF(OSNOVA!$B$40=1,E32*F32,"")</f>
        <v>0</v>
      </c>
      <c r="H32" s="249"/>
      <c r="I32" s="395"/>
      <c r="J32" s="395"/>
      <c r="K32" s="243"/>
      <c r="L32" s="246"/>
      <c r="M32" s="247"/>
      <c r="N32" s="233"/>
      <c r="O32" s="283"/>
      <c r="P32" s="279"/>
    </row>
    <row r="33" spans="1:16" s="78" customFormat="1" ht="27.75" customHeight="1">
      <c r="A33" s="402"/>
      <c r="B33" s="403"/>
      <c r="C33" s="191" t="s">
        <v>635</v>
      </c>
      <c r="D33" s="350"/>
      <c r="E33" s="351"/>
      <c r="F33" s="611"/>
      <c r="G33" s="610"/>
      <c r="H33" s="249"/>
      <c r="I33" s="395"/>
      <c r="J33" s="395"/>
      <c r="K33" s="243"/>
      <c r="L33" s="246"/>
      <c r="M33" s="247"/>
      <c r="N33" s="233"/>
      <c r="O33" s="283"/>
      <c r="P33" s="279"/>
    </row>
    <row r="34" spans="1:16" s="78" customFormat="1" ht="12">
      <c r="A34" s="617"/>
      <c r="B34" s="403"/>
      <c r="C34" s="192"/>
      <c r="D34" s="394"/>
      <c r="E34" s="351"/>
      <c r="F34" s="611"/>
      <c r="G34" s="610">
        <f>IF(OSNOVA!$B$40=1,E34*F34,"")</f>
        <v>0</v>
      </c>
      <c r="H34" s="249"/>
      <c r="I34" s="395"/>
      <c r="J34" s="395"/>
      <c r="K34" s="243"/>
      <c r="L34" s="246"/>
      <c r="M34" s="247"/>
      <c r="N34" s="233"/>
      <c r="O34" s="283"/>
      <c r="P34" s="279"/>
    </row>
    <row r="35" spans="1:16" s="78" customFormat="1" ht="12">
      <c r="A35" s="402" t="str">
        <f>$B$9</f>
        <v>I.</v>
      </c>
      <c r="B35" s="403">
        <f>COUNT($A$11:$B34)+1</f>
        <v>9</v>
      </c>
      <c r="C35" s="192" t="s">
        <v>650</v>
      </c>
      <c r="D35" s="350" t="s">
        <v>9</v>
      </c>
      <c r="E35" s="351">
        <v>1</v>
      </c>
      <c r="F35" s="611"/>
      <c r="G35" s="610">
        <f>IF(OSNOVA!$B$40=1,E35*F35,"")</f>
        <v>0</v>
      </c>
      <c r="H35" s="249"/>
      <c r="I35" s="395"/>
      <c r="J35" s="395"/>
      <c r="K35" s="243"/>
      <c r="L35" s="246"/>
      <c r="M35" s="247"/>
      <c r="N35" s="233"/>
      <c r="O35" s="283"/>
      <c r="P35" s="279"/>
    </row>
    <row r="36" spans="1:16" s="78" customFormat="1" ht="24.75" customHeight="1">
      <c r="A36" s="402"/>
      <c r="B36" s="403"/>
      <c r="C36" s="191" t="s">
        <v>638</v>
      </c>
      <c r="D36" s="350"/>
      <c r="E36" s="351"/>
      <c r="F36" s="611"/>
      <c r="G36" s="610">
        <f>IF(OSNOVA!$B$40=1,E36*F36,"")</f>
        <v>0</v>
      </c>
      <c r="H36" s="249"/>
      <c r="I36" s="395"/>
      <c r="J36" s="395"/>
      <c r="K36" s="243"/>
      <c r="L36" s="246"/>
      <c r="M36" s="247"/>
      <c r="N36" s="233"/>
      <c r="O36" s="283"/>
      <c r="P36" s="279"/>
    </row>
    <row r="37" spans="1:16" s="266" customFormat="1" ht="12">
      <c r="A37" s="385"/>
      <c r="B37" s="386"/>
      <c r="C37" s="191"/>
      <c r="D37" s="350"/>
      <c r="E37" s="351"/>
      <c r="F37" s="611"/>
      <c r="G37" s="610">
        <f>IF(OSNOVA!$B$40=1,E37*F37,"")</f>
        <v>0</v>
      </c>
      <c r="H37" s="249"/>
      <c r="I37" s="395"/>
      <c r="J37" s="395"/>
      <c r="K37" s="349"/>
      <c r="L37" s="357"/>
      <c r="M37" s="358"/>
      <c r="N37" s="250"/>
      <c r="O37" s="281"/>
      <c r="P37" s="281"/>
    </row>
    <row r="38" spans="1:16" s="78" customFormat="1" ht="12">
      <c r="A38" s="402" t="str">
        <f>$B$9</f>
        <v>I.</v>
      </c>
      <c r="B38" s="403">
        <f>COUNT($A$11:$B37)+1</f>
        <v>10</v>
      </c>
      <c r="C38" s="192" t="s">
        <v>651</v>
      </c>
      <c r="D38" s="350" t="s">
        <v>9</v>
      </c>
      <c r="E38" s="351">
        <v>1</v>
      </c>
      <c r="F38" s="611"/>
      <c r="G38" s="610">
        <f>IF(OSNOVA!$B$40=1,E38*F38,"")</f>
        <v>0</v>
      </c>
      <c r="H38" s="249"/>
      <c r="I38" s="395"/>
      <c r="J38" s="395"/>
      <c r="K38" s="243"/>
      <c r="L38" s="246"/>
      <c r="M38" s="247"/>
      <c r="N38" s="233"/>
      <c r="O38" s="283"/>
      <c r="P38" s="279"/>
    </row>
    <row r="39" spans="1:16" s="78" customFormat="1" ht="24">
      <c r="A39" s="402"/>
      <c r="B39" s="403"/>
      <c r="C39" s="191" t="s">
        <v>637</v>
      </c>
      <c r="D39" s="350"/>
      <c r="E39" s="351"/>
      <c r="F39" s="611"/>
      <c r="G39" s="610"/>
      <c r="H39" s="249"/>
      <c r="I39" s="395"/>
      <c r="J39" s="395"/>
      <c r="K39" s="243"/>
      <c r="L39" s="246"/>
      <c r="M39" s="247"/>
      <c r="N39" s="233"/>
      <c r="O39" s="283"/>
      <c r="P39" s="279"/>
    </row>
    <row r="40" spans="1:16" s="78" customFormat="1" ht="12">
      <c r="A40" s="402"/>
      <c r="B40" s="403"/>
      <c r="C40" s="189"/>
      <c r="D40" s="394"/>
      <c r="E40" s="351"/>
      <c r="F40" s="611"/>
      <c r="G40" s="610">
        <f>IF(OSNOVA!$B$40=1,E40*F40,"")</f>
        <v>0</v>
      </c>
      <c r="H40" s="249"/>
      <c r="I40" s="395"/>
      <c r="J40" s="395"/>
      <c r="K40" s="243"/>
      <c r="L40" s="246"/>
      <c r="M40" s="247"/>
      <c r="N40" s="233"/>
      <c r="O40" s="283"/>
      <c r="P40" s="279"/>
    </row>
    <row r="41" spans="1:16" s="78" customFormat="1" ht="12">
      <c r="A41" s="402" t="str">
        <f>$B$9</f>
        <v>I.</v>
      </c>
      <c r="B41" s="403">
        <f>COUNT($A$11:$B40)+1</f>
        <v>11</v>
      </c>
      <c r="C41" s="90" t="s">
        <v>409</v>
      </c>
      <c r="D41" s="394" t="s">
        <v>7</v>
      </c>
      <c r="E41" s="351">
        <v>26</v>
      </c>
      <c r="F41" s="611"/>
      <c r="G41" s="610">
        <f>IF(OSNOVA!$B$40=1,E41*F41,"")</f>
        <v>0</v>
      </c>
      <c r="H41" s="249"/>
      <c r="I41" s="395"/>
      <c r="J41" s="395"/>
      <c r="K41" s="243"/>
      <c r="L41" s="246"/>
      <c r="M41" s="247"/>
      <c r="N41" s="233"/>
      <c r="O41" s="283"/>
      <c r="P41" s="279"/>
    </row>
    <row r="42" spans="1:16" s="78" customFormat="1" ht="24">
      <c r="A42" s="402"/>
      <c r="B42" s="403"/>
      <c r="C42" s="189" t="s">
        <v>664</v>
      </c>
      <c r="D42" s="394"/>
      <c r="E42" s="351"/>
      <c r="F42" s="611"/>
      <c r="G42" s="610">
        <f>IF(OSNOVA!$B$40=1,E42*F42,"")</f>
        <v>0</v>
      </c>
      <c r="H42" s="249"/>
      <c r="I42" s="395"/>
      <c r="J42" s="395"/>
      <c r="K42" s="243"/>
      <c r="L42" s="246"/>
      <c r="M42" s="247"/>
      <c r="N42" s="233"/>
      <c r="O42" s="283"/>
      <c r="P42" s="279"/>
    </row>
    <row r="43" spans="1:16" s="78" customFormat="1" ht="12">
      <c r="A43" s="402"/>
      <c r="B43" s="403"/>
      <c r="C43" s="189"/>
      <c r="D43" s="394"/>
      <c r="E43" s="351"/>
      <c r="F43" s="611"/>
      <c r="G43" s="610">
        <f>IF(OSNOVA!$B$40=1,E43*F43,"")</f>
        <v>0</v>
      </c>
      <c r="H43" s="249"/>
      <c r="I43" s="395"/>
      <c r="J43" s="395"/>
      <c r="K43" s="243"/>
      <c r="L43" s="246"/>
      <c r="M43" s="247"/>
      <c r="N43" s="233"/>
      <c r="O43" s="283"/>
      <c r="P43" s="279"/>
    </row>
    <row r="44" spans="1:16" s="78" customFormat="1" ht="12">
      <c r="A44" s="402" t="str">
        <f>$B$9</f>
        <v>I.</v>
      </c>
      <c r="B44" s="403">
        <f>COUNT($A$11:$B43)+1</f>
        <v>12</v>
      </c>
      <c r="C44" s="192" t="s">
        <v>683</v>
      </c>
      <c r="D44" s="394" t="s">
        <v>9</v>
      </c>
      <c r="E44" s="351">
        <v>1</v>
      </c>
      <c r="F44" s="611"/>
      <c r="G44" s="610">
        <f>IF(OSNOVA!$B$40=1,E44*F44,"")</f>
        <v>0</v>
      </c>
      <c r="H44" s="249"/>
      <c r="I44" s="395"/>
      <c r="J44" s="395"/>
      <c r="K44" s="243"/>
      <c r="L44" s="246"/>
      <c r="M44" s="247"/>
      <c r="N44" s="233"/>
      <c r="O44" s="283"/>
      <c r="P44" s="279"/>
    </row>
    <row r="45" spans="1:16" s="78" customFormat="1" ht="48">
      <c r="A45" s="617"/>
      <c r="B45" s="403"/>
      <c r="C45" s="189" t="s">
        <v>684</v>
      </c>
      <c r="D45" s="394"/>
      <c r="E45" s="351"/>
      <c r="F45" s="611"/>
      <c r="G45" s="610">
        <f>IF(OSNOVA!$B$40=1,E45*F45,"")</f>
        <v>0</v>
      </c>
      <c r="H45" s="249"/>
      <c r="I45" s="395"/>
      <c r="J45" s="395"/>
      <c r="K45" s="243"/>
      <c r="L45" s="246"/>
      <c r="M45" s="247"/>
      <c r="N45" s="233"/>
      <c r="O45" s="283"/>
      <c r="P45" s="279"/>
    </row>
    <row r="46" spans="1:16" s="78" customFormat="1" ht="12">
      <c r="A46" s="617"/>
      <c r="B46" s="403"/>
      <c r="C46" s="189"/>
      <c r="D46" s="394"/>
      <c r="E46" s="351"/>
      <c r="F46" s="611"/>
      <c r="G46" s="610">
        <f>IF(OSNOVA!$B$40=1,E46*F46,"")</f>
        <v>0</v>
      </c>
      <c r="H46" s="249"/>
      <c r="I46" s="395"/>
      <c r="J46" s="395"/>
      <c r="K46" s="243"/>
      <c r="L46" s="246"/>
      <c r="M46" s="247"/>
      <c r="N46" s="233"/>
      <c r="O46" s="283"/>
      <c r="P46" s="279"/>
    </row>
    <row r="47" spans="1:16" s="78" customFormat="1" ht="12">
      <c r="A47" s="402" t="str">
        <f>$B$9</f>
        <v>I.</v>
      </c>
      <c r="B47" s="403">
        <f>COUNT($A$11:$B46)+1</f>
        <v>13</v>
      </c>
      <c r="C47" s="192" t="s">
        <v>165</v>
      </c>
      <c r="D47" s="394" t="s">
        <v>101</v>
      </c>
      <c r="E47" s="351">
        <v>1</v>
      </c>
      <c r="F47" s="611"/>
      <c r="G47" s="610">
        <f>IF(OSNOVA!$B$40=1,E47*F47,"")</f>
        <v>0</v>
      </c>
      <c r="H47" s="249"/>
      <c r="I47" s="395"/>
      <c r="J47" s="395"/>
      <c r="K47" s="243"/>
      <c r="L47" s="246"/>
      <c r="M47" s="247"/>
      <c r="N47" s="233"/>
      <c r="O47" s="283"/>
      <c r="P47" s="279"/>
    </row>
    <row r="48" spans="1:16" s="78" customFormat="1" ht="36">
      <c r="A48" s="617"/>
      <c r="B48" s="403"/>
      <c r="C48" s="191" t="s">
        <v>639</v>
      </c>
      <c r="D48" s="394"/>
      <c r="E48" s="351"/>
      <c r="F48" s="611"/>
      <c r="G48" s="610">
        <f>IF(OSNOVA!$B$40=1,E48*F48,"")</f>
        <v>0</v>
      </c>
      <c r="H48" s="249"/>
      <c r="I48" s="395"/>
      <c r="J48" s="395"/>
      <c r="K48" s="243"/>
      <c r="L48" s="246"/>
      <c r="M48" s="247"/>
      <c r="N48" s="233"/>
      <c r="O48" s="283"/>
      <c r="P48" s="279"/>
    </row>
    <row r="49" spans="1:16" s="78" customFormat="1" ht="12">
      <c r="A49" s="617"/>
      <c r="B49" s="403"/>
      <c r="C49" s="189"/>
      <c r="D49" s="394"/>
      <c r="E49" s="351"/>
      <c r="F49" s="611"/>
      <c r="G49" s="610">
        <f>IF(OSNOVA!$B$40=1,E49*F49,"")</f>
        <v>0</v>
      </c>
      <c r="H49" s="249"/>
      <c r="I49" s="395"/>
      <c r="J49" s="395"/>
      <c r="K49" s="243"/>
      <c r="L49" s="246"/>
      <c r="M49" s="247"/>
      <c r="N49" s="233"/>
      <c r="O49" s="283"/>
      <c r="P49" s="279"/>
    </row>
    <row r="50" spans="1:16" s="78" customFormat="1" ht="12">
      <c r="A50" s="402" t="str">
        <f>$B$9</f>
        <v>I.</v>
      </c>
      <c r="B50" s="403">
        <f>COUNT($A$11:$B49)+1</f>
        <v>14</v>
      </c>
      <c r="C50" s="192" t="s">
        <v>451</v>
      </c>
      <c r="D50" s="394" t="s">
        <v>101</v>
      </c>
      <c r="E50" s="351">
        <v>1</v>
      </c>
      <c r="F50" s="611"/>
      <c r="G50" s="610">
        <f>IF(OSNOVA!$B$40=1,E50*F50,"")</f>
        <v>0</v>
      </c>
      <c r="H50" s="249"/>
      <c r="I50" s="395"/>
      <c r="J50" s="395"/>
      <c r="K50" s="243"/>
      <c r="L50" s="246"/>
      <c r="M50" s="247"/>
      <c r="N50" s="233"/>
      <c r="O50" s="283"/>
      <c r="P50" s="279"/>
    </row>
    <row r="51" spans="1:16" s="78" customFormat="1" ht="48">
      <c r="A51" s="402"/>
      <c r="B51" s="403"/>
      <c r="C51" s="191" t="s">
        <v>663</v>
      </c>
      <c r="D51" s="394"/>
      <c r="E51" s="351"/>
      <c r="F51" s="611"/>
      <c r="G51" s="610">
        <f>IF(OSNOVA!$B$40=1,E51*F51,"")</f>
        <v>0</v>
      </c>
      <c r="H51" s="249"/>
      <c r="I51" s="395"/>
      <c r="J51" s="395"/>
      <c r="K51" s="243"/>
      <c r="L51" s="246"/>
      <c r="M51" s="247"/>
      <c r="N51" s="233"/>
      <c r="O51" s="283"/>
      <c r="P51" s="279"/>
    </row>
    <row r="52" spans="1:16" s="78" customFormat="1" ht="12" customHeight="1">
      <c r="A52" s="402"/>
      <c r="B52" s="403"/>
      <c r="C52" s="234"/>
      <c r="D52" s="647"/>
      <c r="E52" s="648"/>
      <c r="F52" s="611"/>
      <c r="G52" s="610">
        <f>IF(OSNOVA!$B$40=1,E52*F52,"")</f>
        <v>0</v>
      </c>
      <c r="H52" s="249"/>
      <c r="I52" s="395"/>
      <c r="J52" s="395"/>
      <c r="K52" s="243"/>
      <c r="L52" s="246"/>
      <c r="M52" s="247"/>
      <c r="N52" s="233"/>
      <c r="O52" s="283"/>
      <c r="P52" s="279"/>
    </row>
    <row r="53" spans="1:16" s="78" customFormat="1" ht="23.25" customHeight="1">
      <c r="A53" s="402" t="str">
        <f>$B$9</f>
        <v>I.</v>
      </c>
      <c r="B53" s="403">
        <f>COUNT($A$11:$B52)+1</f>
        <v>15</v>
      </c>
      <c r="C53" s="195" t="s">
        <v>640</v>
      </c>
      <c r="D53" s="647" t="s">
        <v>101</v>
      </c>
      <c r="E53" s="648">
        <v>1</v>
      </c>
      <c r="F53" s="611"/>
      <c r="G53" s="610">
        <f>IF(OSNOVA!$B$40=1,E53*F53,"")</f>
        <v>0</v>
      </c>
      <c r="H53" s="249"/>
      <c r="I53" s="395"/>
      <c r="J53" s="395"/>
      <c r="K53" s="243"/>
      <c r="L53" s="246"/>
      <c r="M53" s="247"/>
      <c r="N53" s="233"/>
      <c r="O53" s="283"/>
      <c r="P53" s="279"/>
    </row>
    <row r="54" spans="1:16" s="78" customFormat="1" ht="53.25" customHeight="1">
      <c r="A54" s="402"/>
      <c r="B54" s="403"/>
      <c r="C54" s="189" t="s">
        <v>641</v>
      </c>
      <c r="D54" s="647"/>
      <c r="E54" s="648"/>
      <c r="F54" s="611"/>
      <c r="G54" s="610">
        <f>IF(OSNOVA!$B$40=1,E54*F54,"")</f>
        <v>0</v>
      </c>
      <c r="H54" s="249"/>
      <c r="I54" s="395"/>
      <c r="J54" s="395"/>
      <c r="K54" s="243"/>
      <c r="L54" s="246"/>
      <c r="M54" s="247"/>
      <c r="N54" s="233"/>
      <c r="O54" s="283"/>
      <c r="P54" s="279"/>
    </row>
    <row r="55" spans="1:16" s="78" customFormat="1" ht="12" customHeight="1">
      <c r="A55" s="402"/>
      <c r="B55" s="403"/>
      <c r="C55" s="189"/>
      <c r="D55" s="647"/>
      <c r="E55" s="648"/>
      <c r="F55" s="611"/>
      <c r="G55" s="610">
        <f>IF(OSNOVA!$B$40=1,E55*F55,"")</f>
        <v>0</v>
      </c>
      <c r="H55" s="249"/>
      <c r="I55" s="395"/>
      <c r="J55" s="395"/>
      <c r="K55" s="243"/>
      <c r="L55" s="246"/>
      <c r="M55" s="247"/>
      <c r="N55" s="233"/>
      <c r="O55" s="283"/>
      <c r="P55" s="279"/>
    </row>
    <row r="56" spans="1:16" s="78" customFormat="1" ht="12" customHeight="1">
      <c r="A56" s="402" t="str">
        <f>$B$9</f>
        <v>I.</v>
      </c>
      <c r="B56" s="403">
        <f>COUNT($A$11:$B55)+1</f>
        <v>16</v>
      </c>
      <c r="C56" s="210" t="s">
        <v>642</v>
      </c>
      <c r="D56" s="647" t="s">
        <v>629</v>
      </c>
      <c r="E56" s="648">
        <v>8</v>
      </c>
      <c r="F56" s="611"/>
      <c r="G56" s="610">
        <f>IF(OSNOVA!$B$40=1,E56*F56,"")</f>
        <v>0</v>
      </c>
      <c r="H56" s="249"/>
      <c r="I56" s="395"/>
      <c r="J56" s="395"/>
      <c r="K56" s="243"/>
      <c r="L56" s="246"/>
      <c r="M56" s="247"/>
      <c r="N56" s="233"/>
      <c r="O56" s="283"/>
      <c r="P56" s="279"/>
    </row>
    <row r="57" spans="1:16" s="78" customFormat="1" ht="27" customHeight="1">
      <c r="A57" s="402"/>
      <c r="B57" s="403"/>
      <c r="C57" s="193" t="s">
        <v>643</v>
      </c>
      <c r="D57" s="647"/>
      <c r="E57" s="648"/>
      <c r="F57" s="611"/>
      <c r="G57" s="610">
        <f>IF(OSNOVA!$B$40=1,E57*F57,"")</f>
        <v>0</v>
      </c>
      <c r="H57" s="249"/>
      <c r="I57" s="395"/>
      <c r="J57" s="395"/>
      <c r="K57" s="243"/>
      <c r="L57" s="246"/>
      <c r="M57" s="247"/>
      <c r="N57" s="233"/>
      <c r="O57" s="283"/>
      <c r="P57" s="279"/>
    </row>
    <row r="58" spans="1:16" s="78" customFormat="1" ht="12">
      <c r="A58" s="402"/>
      <c r="B58" s="403"/>
      <c r="C58" s="234"/>
      <c r="D58" s="647"/>
      <c r="E58" s="648"/>
      <c r="F58" s="611"/>
      <c r="G58" s="610"/>
      <c r="H58" s="249"/>
      <c r="I58" s="395"/>
      <c r="J58" s="395"/>
      <c r="K58" s="243"/>
      <c r="L58" s="246"/>
      <c r="M58" s="247"/>
      <c r="N58" s="233"/>
      <c r="O58" s="283"/>
      <c r="P58" s="279"/>
    </row>
    <row r="59" spans="1:16" s="78" customFormat="1" ht="12">
      <c r="A59" s="402" t="str">
        <f>$B$9</f>
        <v>I.</v>
      </c>
      <c r="B59" s="403">
        <f>COUNT($A$11:$B58)+1</f>
        <v>17</v>
      </c>
      <c r="C59" s="195" t="s">
        <v>138</v>
      </c>
      <c r="D59" s="350" t="s">
        <v>8</v>
      </c>
      <c r="E59" s="351">
        <v>10</v>
      </c>
      <c r="F59" s="611"/>
      <c r="G59" s="610">
        <f>IF(OSNOVA!$B$40=1,E59*F59,"")</f>
        <v>0</v>
      </c>
      <c r="H59" s="249"/>
      <c r="I59" s="395"/>
      <c r="J59" s="395"/>
      <c r="K59" s="243"/>
      <c r="L59" s="246"/>
      <c r="M59" s="247"/>
      <c r="N59" s="233"/>
      <c r="O59" s="283"/>
      <c r="P59" s="279"/>
    </row>
    <row r="60" spans="1:16" s="78" customFormat="1" ht="72" customHeight="1">
      <c r="A60" s="402"/>
      <c r="B60" s="403"/>
      <c r="C60" s="189" t="s">
        <v>173</v>
      </c>
      <c r="D60" s="394"/>
      <c r="E60" s="351"/>
      <c r="F60" s="611"/>
      <c r="G60" s="610"/>
      <c r="H60" s="249"/>
      <c r="I60" s="395"/>
      <c r="J60" s="395"/>
      <c r="K60" s="243"/>
      <c r="L60" s="246"/>
      <c r="M60" s="247"/>
      <c r="N60" s="233"/>
      <c r="O60" s="283"/>
      <c r="P60" s="279"/>
    </row>
    <row r="61" spans="1:16" s="78" customFormat="1" ht="12">
      <c r="A61" s="402"/>
      <c r="B61" s="403"/>
      <c r="C61" s="234" t="s">
        <v>174</v>
      </c>
      <c r="D61" s="350"/>
      <c r="E61" s="351"/>
      <c r="F61" s="611"/>
      <c r="G61" s="610"/>
      <c r="H61" s="249"/>
      <c r="I61" s="395"/>
      <c r="J61" s="395"/>
      <c r="K61" s="243"/>
      <c r="L61" s="246"/>
      <c r="M61" s="247"/>
      <c r="N61" s="233"/>
      <c r="O61" s="283"/>
      <c r="P61" s="279"/>
    </row>
    <row r="62" spans="1:16" s="78" customFormat="1" ht="12" customHeight="1">
      <c r="A62" s="617"/>
      <c r="B62" s="403"/>
      <c r="C62" s="450"/>
      <c r="D62" s="394"/>
      <c r="E62" s="351"/>
      <c r="F62" s="611"/>
      <c r="G62" s="611"/>
      <c r="H62" s="249"/>
      <c r="I62" s="395"/>
      <c r="J62" s="395"/>
      <c r="K62" s="243"/>
      <c r="L62" s="246"/>
      <c r="M62" s="247"/>
      <c r="N62" s="233"/>
      <c r="O62" s="283"/>
      <c r="P62" s="279"/>
    </row>
    <row r="63" spans="1:16" s="78" customFormat="1" ht="13.5" thickBot="1">
      <c r="A63" s="618"/>
      <c r="B63" s="622"/>
      <c r="C63" s="120" t="str">
        <f>CONCATENATE(B9," ",C9," - SKUPAJ:")</f>
        <v>I. ZUNANJI VODOVOD - SKUPAJ:</v>
      </c>
      <c r="D63" s="316"/>
      <c r="E63" s="316"/>
      <c r="F63" s="624"/>
      <c r="G63" s="624">
        <f>SUM(G10:G62)</f>
        <v>0</v>
      </c>
      <c r="H63" s="249"/>
      <c r="I63" s="395"/>
      <c r="J63" s="395"/>
      <c r="K63" s="243"/>
      <c r="L63" s="246"/>
      <c r="M63" s="247"/>
      <c r="N63" s="233"/>
      <c r="O63" s="283"/>
      <c r="P63" s="279"/>
    </row>
    <row r="64" spans="3:18" ht="12.75">
      <c r="C64" s="106"/>
      <c r="E64" s="329"/>
      <c r="Q64" s="103"/>
      <c r="R64" s="103"/>
    </row>
    <row r="65" spans="1:16" s="103" customFormat="1" ht="13.5" thickBot="1">
      <c r="A65" s="837"/>
      <c r="B65" s="838" t="s">
        <v>134</v>
      </c>
      <c r="C65" s="839" t="s">
        <v>208</v>
      </c>
      <c r="D65" s="635"/>
      <c r="E65" s="636"/>
      <c r="F65" s="608"/>
      <c r="G65" s="608"/>
      <c r="H65" s="840"/>
      <c r="I65" s="841"/>
      <c r="J65" s="841"/>
      <c r="K65" s="441"/>
      <c r="L65" s="827"/>
      <c r="M65" s="245"/>
      <c r="N65" s="828"/>
      <c r="O65" s="829"/>
      <c r="P65" s="280"/>
    </row>
    <row r="66" spans="1:16" s="78" customFormat="1" ht="12.75">
      <c r="A66" s="616"/>
      <c r="B66" s="630"/>
      <c r="C66" s="106"/>
      <c r="D66" s="317"/>
      <c r="E66" s="329"/>
      <c r="F66" s="609"/>
      <c r="G66" s="610"/>
      <c r="H66" s="248"/>
      <c r="I66" s="298"/>
      <c r="J66" s="298"/>
      <c r="K66" s="243"/>
      <c r="L66" s="246"/>
      <c r="M66" s="247"/>
      <c r="N66" s="233"/>
      <c r="O66" s="283"/>
      <c r="P66" s="279"/>
    </row>
    <row r="67" spans="1:16" s="78" customFormat="1" ht="12">
      <c r="A67" s="402" t="str">
        <f>$B$65</f>
        <v>II.</v>
      </c>
      <c r="B67" s="403">
        <f>COUNT(#REF!)+1</f>
        <v>1</v>
      </c>
      <c r="C67" s="90" t="s">
        <v>652</v>
      </c>
      <c r="D67" s="647"/>
      <c r="E67" s="648"/>
      <c r="F67" s="611"/>
      <c r="G67" s="610"/>
      <c r="H67" s="249"/>
      <c r="I67" s="395"/>
      <c r="J67" s="395"/>
      <c r="K67" s="243"/>
      <c r="L67" s="246"/>
      <c r="M67" s="247"/>
      <c r="N67" s="233"/>
      <c r="O67" s="283"/>
      <c r="P67" s="279"/>
    </row>
    <row r="68" spans="1:16" s="78" customFormat="1" ht="38.25">
      <c r="A68" s="402"/>
      <c r="B68" s="403"/>
      <c r="C68" s="727" t="s">
        <v>653</v>
      </c>
      <c r="D68" s="647"/>
      <c r="E68" s="648"/>
      <c r="F68" s="611"/>
      <c r="G68" s="610"/>
      <c r="H68" s="249"/>
      <c r="I68" s="395"/>
      <c r="J68" s="395"/>
      <c r="K68" s="243"/>
      <c r="L68" s="246"/>
      <c r="M68" s="247"/>
      <c r="N68" s="233"/>
      <c r="O68" s="283"/>
      <c r="P68" s="279"/>
    </row>
    <row r="69" spans="1:16" s="78" customFormat="1" ht="12">
      <c r="A69" s="402"/>
      <c r="B69" s="403"/>
      <c r="C69" s="335" t="s">
        <v>654</v>
      </c>
      <c r="D69" s="647" t="s">
        <v>7</v>
      </c>
      <c r="E69" s="648">
        <v>91</v>
      </c>
      <c r="F69" s="611"/>
      <c r="G69" s="610">
        <f>IF(OSNOVA!$B$40=1,E69*F69,"")</f>
        <v>0</v>
      </c>
      <c r="H69" s="249"/>
      <c r="I69" s="395"/>
      <c r="J69" s="395"/>
      <c r="K69" s="243"/>
      <c r="L69" s="246"/>
      <c r="M69" s="247"/>
      <c r="N69" s="233"/>
      <c r="O69" s="283"/>
      <c r="P69" s="279"/>
    </row>
    <row r="70" spans="1:16" s="78" customFormat="1" ht="12">
      <c r="A70" s="402"/>
      <c r="B70" s="403"/>
      <c r="C70" s="335" t="s">
        <v>670</v>
      </c>
      <c r="D70" s="647" t="s">
        <v>7</v>
      </c>
      <c r="E70" s="648">
        <v>2</v>
      </c>
      <c r="F70" s="611"/>
      <c r="G70" s="610">
        <f>IF(OSNOVA!$B$40=1,E70*F70,"")</f>
        <v>0</v>
      </c>
      <c r="H70" s="249"/>
      <c r="I70" s="395"/>
      <c r="J70" s="395"/>
      <c r="K70" s="243"/>
      <c r="L70" s="246"/>
      <c r="M70" s="247"/>
      <c r="N70" s="233"/>
      <c r="O70" s="283"/>
      <c r="P70" s="279"/>
    </row>
    <row r="71" spans="1:16" s="78" customFormat="1" ht="12">
      <c r="A71" s="402"/>
      <c r="B71" s="403"/>
      <c r="C71" s="335" t="s">
        <v>50</v>
      </c>
      <c r="D71" s="647" t="s">
        <v>7</v>
      </c>
      <c r="E71" s="648">
        <v>8</v>
      </c>
      <c r="F71" s="611"/>
      <c r="G71" s="610">
        <f>IF(OSNOVA!$B$40=1,E71*F71,"")</f>
        <v>0</v>
      </c>
      <c r="H71" s="249"/>
      <c r="I71" s="395"/>
      <c r="J71" s="395"/>
      <c r="K71" s="243"/>
      <c r="L71" s="246"/>
      <c r="M71" s="247"/>
      <c r="N71" s="233"/>
      <c r="O71" s="283"/>
      <c r="P71" s="279"/>
    </row>
    <row r="72" spans="1:16" s="78" customFormat="1" ht="12">
      <c r="A72" s="402"/>
      <c r="B72" s="403"/>
      <c r="C72" s="335" t="s">
        <v>668</v>
      </c>
      <c r="D72" s="647" t="s">
        <v>7</v>
      </c>
      <c r="E72" s="648">
        <v>7</v>
      </c>
      <c r="F72" s="611"/>
      <c r="G72" s="610">
        <f>IF(OSNOVA!$B$40=1,E72*F72,"")</f>
        <v>0</v>
      </c>
      <c r="H72" s="249"/>
      <c r="I72" s="395"/>
      <c r="J72" s="395"/>
      <c r="K72" s="243"/>
      <c r="L72" s="246"/>
      <c r="M72" s="247"/>
      <c r="N72" s="233"/>
      <c r="O72" s="283"/>
      <c r="P72" s="279"/>
    </row>
    <row r="73" spans="1:16" s="78" customFormat="1" ht="12">
      <c r="A73" s="402"/>
      <c r="B73" s="403"/>
      <c r="C73" s="335" t="s">
        <v>669</v>
      </c>
      <c r="D73" s="647" t="s">
        <v>7</v>
      </c>
      <c r="E73" s="648">
        <v>5</v>
      </c>
      <c r="F73" s="611"/>
      <c r="G73" s="610">
        <f>IF(OSNOVA!$B$40=1,E73*F73,"")</f>
        <v>0</v>
      </c>
      <c r="H73" s="249"/>
      <c r="I73" s="395"/>
      <c r="J73" s="395"/>
      <c r="K73" s="243"/>
      <c r="L73" s="246"/>
      <c r="M73" s="247"/>
      <c r="N73" s="233"/>
      <c r="O73" s="283"/>
      <c r="P73" s="279"/>
    </row>
    <row r="74" spans="1:16" s="78" customFormat="1" ht="12">
      <c r="A74" s="402"/>
      <c r="B74" s="403"/>
      <c r="C74" s="335"/>
      <c r="D74" s="647"/>
      <c r="E74" s="648"/>
      <c r="F74" s="611"/>
      <c r="G74" s="610">
        <f>IF(OSNOVA!$B$40=1,E74*F74,"")</f>
        <v>0</v>
      </c>
      <c r="H74" s="249"/>
      <c r="I74" s="395"/>
      <c r="J74" s="395"/>
      <c r="K74" s="243"/>
      <c r="L74" s="246"/>
      <c r="M74" s="247"/>
      <c r="N74" s="233"/>
      <c r="O74" s="283"/>
      <c r="P74" s="279"/>
    </row>
    <row r="75" spans="1:16" s="78" customFormat="1" ht="12">
      <c r="A75" s="402" t="str">
        <f>$B$65</f>
        <v>II.</v>
      </c>
      <c r="B75" s="403">
        <f>COUNT($A$67:B74)+1</f>
        <v>2</v>
      </c>
      <c r="C75" s="90" t="s">
        <v>665</v>
      </c>
      <c r="D75" s="647"/>
      <c r="E75" s="648"/>
      <c r="F75" s="611"/>
      <c r="G75" s="610">
        <f>IF(OSNOVA!$B$40=1,E75*F75,"")</f>
        <v>0</v>
      </c>
      <c r="H75" s="249"/>
      <c r="I75" s="395"/>
      <c r="J75" s="395"/>
      <c r="K75" s="243"/>
      <c r="L75" s="246"/>
      <c r="M75" s="247"/>
      <c r="N75" s="233"/>
      <c r="O75" s="283"/>
      <c r="P75" s="279"/>
    </row>
    <row r="76" spans="1:16" s="78" customFormat="1" ht="24">
      <c r="A76" s="402"/>
      <c r="B76" s="403"/>
      <c r="C76" s="335" t="s">
        <v>666</v>
      </c>
      <c r="D76" s="647"/>
      <c r="E76" s="648"/>
      <c r="F76" s="611"/>
      <c r="G76" s="610">
        <f>IF(OSNOVA!$B$40=1,E76*F76,"")</f>
        <v>0</v>
      </c>
      <c r="H76" s="249"/>
      <c r="I76" s="395"/>
      <c r="J76" s="395"/>
      <c r="K76" s="243"/>
      <c r="L76" s="246"/>
      <c r="M76" s="247"/>
      <c r="N76" s="233"/>
      <c r="O76" s="283"/>
      <c r="P76" s="279"/>
    </row>
    <row r="77" spans="1:16" s="78" customFormat="1" ht="12">
      <c r="A77" s="402"/>
      <c r="B77" s="403"/>
      <c r="C77" s="335" t="s">
        <v>667</v>
      </c>
      <c r="D77" s="647" t="s">
        <v>7</v>
      </c>
      <c r="E77" s="648">
        <v>27</v>
      </c>
      <c r="F77" s="611"/>
      <c r="G77" s="610">
        <f>IF(OSNOVA!$B$40=1,E77*F77,"")</f>
        <v>0</v>
      </c>
      <c r="H77" s="249"/>
      <c r="I77" s="395"/>
      <c r="J77" s="395"/>
      <c r="K77" s="243"/>
      <c r="L77" s="246"/>
      <c r="M77" s="247"/>
      <c r="N77" s="233"/>
      <c r="O77" s="283"/>
      <c r="P77" s="279"/>
    </row>
    <row r="78" spans="1:16" s="78" customFormat="1" ht="12">
      <c r="A78" s="402"/>
      <c r="B78" s="403"/>
      <c r="C78" s="335"/>
      <c r="D78" s="647"/>
      <c r="E78" s="648"/>
      <c r="F78" s="611"/>
      <c r="G78" s="610">
        <f>IF(OSNOVA!$B$40=1,E78*F78,"")</f>
        <v>0</v>
      </c>
      <c r="H78" s="249"/>
      <c r="I78" s="395"/>
      <c r="J78" s="395"/>
      <c r="K78" s="243"/>
      <c r="L78" s="246"/>
      <c r="M78" s="247"/>
      <c r="N78" s="233"/>
      <c r="O78" s="283"/>
      <c r="P78" s="279"/>
    </row>
    <row r="79" spans="1:16" s="78" customFormat="1" ht="12">
      <c r="A79" s="402" t="str">
        <f>$B$65</f>
        <v>II.</v>
      </c>
      <c r="B79" s="403">
        <f>COUNT($A$67:B78)+1</f>
        <v>3</v>
      </c>
      <c r="C79" s="192" t="s">
        <v>718</v>
      </c>
      <c r="D79" s="647"/>
      <c r="E79" s="648"/>
      <c r="F79" s="611"/>
      <c r="G79" s="610">
        <f>IF(OSNOVA!$B$40=1,E79*F79,"")</f>
        <v>0</v>
      </c>
      <c r="H79" s="249"/>
      <c r="I79" s="395"/>
      <c r="J79" s="395"/>
      <c r="K79" s="243"/>
      <c r="L79" s="246"/>
      <c r="M79" s="247"/>
      <c r="N79" s="233"/>
      <c r="O79" s="283"/>
      <c r="P79" s="279"/>
    </row>
    <row r="80" spans="1:16" s="78" customFormat="1" ht="100.5" customHeight="1">
      <c r="A80" s="402"/>
      <c r="B80" s="403"/>
      <c r="C80" s="234" t="s">
        <v>719</v>
      </c>
      <c r="D80" s="647"/>
      <c r="E80" s="648"/>
      <c r="F80" s="611"/>
      <c r="G80" s="610">
        <f>IF(OSNOVA!$B$40=1,E80*F80,"")</f>
        <v>0</v>
      </c>
      <c r="H80" s="249"/>
      <c r="I80" s="395"/>
      <c r="J80" s="395"/>
      <c r="K80" s="243"/>
      <c r="L80" s="246"/>
      <c r="M80" s="247"/>
      <c r="N80" s="233"/>
      <c r="O80" s="283"/>
      <c r="P80" s="279"/>
    </row>
    <row r="81" spans="1:16" s="78" customFormat="1" ht="12">
      <c r="A81" s="402"/>
      <c r="B81" s="403"/>
      <c r="C81" s="189" t="s">
        <v>720</v>
      </c>
      <c r="D81" s="647" t="s">
        <v>7</v>
      </c>
      <c r="E81" s="648">
        <v>2</v>
      </c>
      <c r="F81" s="611"/>
      <c r="G81" s="610">
        <f>IF(OSNOVA!$B$40=1,E81*F81,"")</f>
        <v>0</v>
      </c>
      <c r="H81" s="249"/>
      <c r="I81" s="395"/>
      <c r="J81" s="395"/>
      <c r="K81" s="243"/>
      <c r="L81" s="246"/>
      <c r="M81" s="247"/>
      <c r="N81" s="233"/>
      <c r="O81" s="283"/>
      <c r="P81" s="279"/>
    </row>
    <row r="82" spans="1:16" s="78" customFormat="1" ht="12">
      <c r="A82" s="402"/>
      <c r="B82" s="403"/>
      <c r="C82" s="189" t="s">
        <v>721</v>
      </c>
      <c r="D82" s="647" t="s">
        <v>7</v>
      </c>
      <c r="E82" s="648">
        <v>3</v>
      </c>
      <c r="F82" s="611"/>
      <c r="G82" s="610">
        <f>IF(OSNOVA!$B$40=1,E82*F82,"")</f>
        <v>0</v>
      </c>
      <c r="H82" s="249"/>
      <c r="I82" s="395"/>
      <c r="J82" s="395"/>
      <c r="K82" s="243"/>
      <c r="L82" s="246"/>
      <c r="M82" s="247"/>
      <c r="N82" s="233"/>
      <c r="O82" s="283"/>
      <c r="P82" s="279"/>
    </row>
    <row r="83" spans="1:16" s="78" customFormat="1" ht="12">
      <c r="A83" s="402"/>
      <c r="B83" s="403"/>
      <c r="C83" s="189" t="s">
        <v>722</v>
      </c>
      <c r="D83" s="647" t="s">
        <v>7</v>
      </c>
      <c r="E83" s="648">
        <v>5</v>
      </c>
      <c r="F83" s="611"/>
      <c r="G83" s="610">
        <f>IF(OSNOVA!$B$40=1,E83*F83,"")</f>
        <v>0</v>
      </c>
      <c r="H83" s="249"/>
      <c r="I83" s="395"/>
      <c r="J83" s="395"/>
      <c r="K83" s="243"/>
      <c r="L83" s="246"/>
      <c r="M83" s="247"/>
      <c r="N83" s="233"/>
      <c r="O83" s="283"/>
      <c r="P83" s="279"/>
    </row>
    <row r="84" spans="1:16" s="78" customFormat="1" ht="12">
      <c r="A84" s="402"/>
      <c r="B84" s="403"/>
      <c r="C84" s="189" t="s">
        <v>724</v>
      </c>
      <c r="D84" s="647" t="s">
        <v>7</v>
      </c>
      <c r="E84" s="648">
        <v>2</v>
      </c>
      <c r="F84" s="611"/>
      <c r="G84" s="610">
        <f>IF(OSNOVA!$B$40=1,E84*F84,"")</f>
        <v>0</v>
      </c>
      <c r="H84" s="249"/>
      <c r="I84" s="395"/>
      <c r="J84" s="395"/>
      <c r="K84" s="243"/>
      <c r="L84" s="246"/>
      <c r="M84" s="247"/>
      <c r="N84" s="233"/>
      <c r="O84" s="283"/>
      <c r="P84" s="279"/>
    </row>
    <row r="85" spans="1:16" s="78" customFormat="1" ht="12">
      <c r="A85" s="402"/>
      <c r="B85" s="403"/>
      <c r="C85" s="189" t="s">
        <v>723</v>
      </c>
      <c r="D85" s="647" t="s">
        <v>7</v>
      </c>
      <c r="E85" s="648">
        <v>64</v>
      </c>
      <c r="F85" s="611"/>
      <c r="G85" s="610">
        <f>IF(OSNOVA!$B$40=1,E85*F85,"")</f>
        <v>0</v>
      </c>
      <c r="H85" s="249"/>
      <c r="I85" s="395"/>
      <c r="J85" s="395"/>
      <c r="K85" s="243"/>
      <c r="L85" s="246"/>
      <c r="M85" s="247"/>
      <c r="N85" s="233"/>
      <c r="O85" s="283"/>
      <c r="P85" s="279"/>
    </row>
    <row r="86" spans="1:16" s="78" customFormat="1" ht="12">
      <c r="A86" s="402"/>
      <c r="B86" s="403"/>
      <c r="C86" s="189"/>
      <c r="D86" s="647"/>
      <c r="E86" s="648"/>
      <c r="F86" s="611"/>
      <c r="G86" s="610">
        <f>IF(OSNOVA!$B$40=1,E86*F86,"")</f>
        <v>0</v>
      </c>
      <c r="H86" s="249"/>
      <c r="I86" s="395"/>
      <c r="J86" s="395"/>
      <c r="K86" s="243"/>
      <c r="L86" s="246"/>
      <c r="M86" s="247"/>
      <c r="N86" s="233"/>
      <c r="O86" s="283"/>
      <c r="P86" s="279"/>
    </row>
    <row r="87" spans="1:16" s="78" customFormat="1" ht="12">
      <c r="A87" s="402" t="str">
        <f>$B$65</f>
        <v>II.</v>
      </c>
      <c r="B87" s="403">
        <f>COUNT($A$67:B86)+1</f>
        <v>4</v>
      </c>
      <c r="C87" s="192" t="s">
        <v>725</v>
      </c>
      <c r="D87" s="647"/>
      <c r="E87" s="648"/>
      <c r="F87" s="611"/>
      <c r="G87" s="610">
        <f>IF(OSNOVA!$B$40=1,E87*F87,"")</f>
        <v>0</v>
      </c>
      <c r="H87" s="249"/>
      <c r="I87" s="395"/>
      <c r="J87" s="395"/>
      <c r="K87" s="243"/>
      <c r="L87" s="246"/>
      <c r="M87" s="247"/>
      <c r="N87" s="233"/>
      <c r="O87" s="283"/>
      <c r="P87" s="279"/>
    </row>
    <row r="88" spans="1:16" s="78" customFormat="1" ht="108">
      <c r="A88" s="402"/>
      <c r="B88" s="403"/>
      <c r="C88" s="234" t="s">
        <v>726</v>
      </c>
      <c r="D88" s="647"/>
      <c r="E88" s="648"/>
      <c r="F88" s="611"/>
      <c r="G88" s="610">
        <f>IF(OSNOVA!$B$40=1,E88*F88,"")</f>
        <v>0</v>
      </c>
      <c r="H88" s="249"/>
      <c r="I88" s="395"/>
      <c r="J88" s="395"/>
      <c r="K88" s="243"/>
      <c r="L88" s="246"/>
      <c r="M88" s="247"/>
      <c r="N88" s="233"/>
      <c r="O88" s="283"/>
      <c r="P88" s="279"/>
    </row>
    <row r="89" spans="1:16" s="78" customFormat="1" ht="12">
      <c r="A89" s="402"/>
      <c r="B89" s="403"/>
      <c r="C89" s="189" t="s">
        <v>729</v>
      </c>
      <c r="D89" s="647" t="s">
        <v>7</v>
      </c>
      <c r="E89" s="648">
        <v>3</v>
      </c>
      <c r="F89" s="611"/>
      <c r="G89" s="610">
        <f>IF(OSNOVA!$B$40=1,E89*F89,"")</f>
        <v>0</v>
      </c>
      <c r="H89" s="249"/>
      <c r="I89" s="395"/>
      <c r="J89" s="395"/>
      <c r="K89" s="243"/>
      <c r="L89" s="246"/>
      <c r="M89" s="247"/>
      <c r="N89" s="233"/>
      <c r="O89" s="283"/>
      <c r="P89" s="279"/>
    </row>
    <row r="90" spans="1:16" s="78" customFormat="1" ht="12">
      <c r="A90" s="402"/>
      <c r="B90" s="403"/>
      <c r="C90" s="189" t="s">
        <v>727</v>
      </c>
      <c r="D90" s="647" t="s">
        <v>7</v>
      </c>
      <c r="E90" s="648">
        <v>4</v>
      </c>
      <c r="F90" s="611"/>
      <c r="G90" s="610">
        <f>IF(OSNOVA!$B$40=1,E90*F90,"")</f>
        <v>0</v>
      </c>
      <c r="H90" s="249"/>
      <c r="I90" s="395"/>
      <c r="J90" s="395"/>
      <c r="K90" s="243"/>
      <c r="L90" s="246"/>
      <c r="M90" s="247"/>
      <c r="N90" s="233"/>
      <c r="O90" s="283"/>
      <c r="P90" s="279"/>
    </row>
    <row r="91" spans="1:16" s="78" customFormat="1" ht="12">
      <c r="A91" s="402"/>
      <c r="B91" s="403"/>
      <c r="C91" s="189" t="s">
        <v>728</v>
      </c>
      <c r="D91" s="647" t="s">
        <v>7</v>
      </c>
      <c r="E91" s="648">
        <v>3</v>
      </c>
      <c r="F91" s="611"/>
      <c r="G91" s="610">
        <f>IF(OSNOVA!$B$40=1,E91*F91,"")</f>
        <v>0</v>
      </c>
      <c r="H91" s="249"/>
      <c r="I91" s="395"/>
      <c r="J91" s="395"/>
      <c r="K91" s="243"/>
      <c r="L91" s="246"/>
      <c r="M91" s="247"/>
      <c r="N91" s="233"/>
      <c r="O91" s="283"/>
      <c r="P91" s="279"/>
    </row>
    <row r="92" spans="1:16" s="78" customFormat="1" ht="12">
      <c r="A92" s="402"/>
      <c r="B92" s="403"/>
      <c r="C92" s="366"/>
      <c r="D92" s="211"/>
      <c r="E92" s="212"/>
      <c r="F92" s="611"/>
      <c r="G92" s="610">
        <f>IF(OSNOVA!$B$40=1,E92*F92,"")</f>
        <v>0</v>
      </c>
      <c r="H92" s="248"/>
      <c r="I92" s="298"/>
      <c r="J92" s="298"/>
      <c r="K92" s="243"/>
      <c r="L92" s="246"/>
      <c r="M92" s="247"/>
      <c r="N92" s="233"/>
      <c r="O92" s="283"/>
      <c r="P92" s="279"/>
    </row>
    <row r="93" spans="1:16" s="78" customFormat="1" ht="12">
      <c r="A93" s="402" t="str">
        <f>$B$65</f>
        <v>II.</v>
      </c>
      <c r="B93" s="403">
        <f>COUNT($A$67:B92)+1</f>
        <v>5</v>
      </c>
      <c r="C93" s="90" t="s">
        <v>994</v>
      </c>
      <c r="D93" s="211"/>
      <c r="E93" s="212"/>
      <c r="F93" s="611"/>
      <c r="G93" s="610">
        <f>IF(OSNOVA!$B$40=1,E93*F93,"")</f>
        <v>0</v>
      </c>
      <c r="H93" s="248"/>
      <c r="I93" s="298"/>
      <c r="J93" s="298"/>
      <c r="K93" s="243"/>
      <c r="L93" s="246"/>
      <c r="M93" s="247"/>
      <c r="N93" s="233"/>
      <c r="O93" s="283"/>
      <c r="P93" s="279"/>
    </row>
    <row r="94" spans="1:16" s="78" customFormat="1" ht="123" customHeight="1">
      <c r="A94" s="402"/>
      <c r="B94" s="403"/>
      <c r="C94" s="189" t="s">
        <v>644</v>
      </c>
      <c r="D94" s="211"/>
      <c r="E94" s="212"/>
      <c r="F94" s="611"/>
      <c r="G94" s="610">
        <f>IF(OSNOVA!$B$40=1,E94*F94,"")</f>
        <v>0</v>
      </c>
      <c r="H94" s="248"/>
      <c r="I94" s="298"/>
      <c r="J94" s="298"/>
      <c r="K94" s="243"/>
      <c r="L94" s="246"/>
      <c r="M94" s="247"/>
      <c r="N94" s="233"/>
      <c r="O94" s="283"/>
      <c r="P94" s="279"/>
    </row>
    <row r="95" spans="1:16" s="78" customFormat="1" ht="12">
      <c r="A95" s="402"/>
      <c r="B95" s="403"/>
      <c r="C95" s="234" t="s">
        <v>645</v>
      </c>
      <c r="D95" s="211"/>
      <c r="E95" s="212"/>
      <c r="F95" s="611"/>
      <c r="G95" s="610">
        <f>IF(OSNOVA!$B$40=1,E95*F95,"")</f>
        <v>0</v>
      </c>
      <c r="H95" s="248"/>
      <c r="I95" s="298"/>
      <c r="J95" s="298"/>
      <c r="K95" s="243"/>
      <c r="L95" s="246"/>
      <c r="M95" s="247"/>
      <c r="N95" s="233"/>
      <c r="O95" s="283"/>
      <c r="P95" s="279"/>
    </row>
    <row r="96" spans="1:16" s="78" customFormat="1" ht="12">
      <c r="A96" s="402"/>
      <c r="B96" s="403"/>
      <c r="C96" s="366" t="s">
        <v>198</v>
      </c>
      <c r="D96" s="647" t="s">
        <v>7</v>
      </c>
      <c r="E96" s="648">
        <v>46</v>
      </c>
      <c r="F96" s="611"/>
      <c r="G96" s="610">
        <f>IF(OSNOVA!$B$40=1,E96*F96,"")</f>
        <v>0</v>
      </c>
      <c r="H96" s="254"/>
      <c r="I96" s="395"/>
      <c r="J96" s="395"/>
      <c r="K96" s="243"/>
      <c r="L96" s="246"/>
      <c r="M96" s="247"/>
      <c r="N96" s="233"/>
      <c r="O96" s="283"/>
      <c r="P96" s="279"/>
    </row>
    <row r="97" spans="1:16" s="78" customFormat="1" ht="12">
      <c r="A97" s="402"/>
      <c r="B97" s="403"/>
      <c r="C97" s="366" t="s">
        <v>199</v>
      </c>
      <c r="D97" s="647" t="s">
        <v>7</v>
      </c>
      <c r="E97" s="648">
        <v>22</v>
      </c>
      <c r="F97" s="611"/>
      <c r="G97" s="610">
        <f>IF(OSNOVA!$B$40=1,E97*F97,"")</f>
        <v>0</v>
      </c>
      <c r="H97" s="254"/>
      <c r="I97" s="395"/>
      <c r="J97" s="395"/>
      <c r="K97" s="243"/>
      <c r="L97" s="246"/>
      <c r="M97" s="247"/>
      <c r="N97" s="233"/>
      <c r="O97" s="283"/>
      <c r="P97" s="279"/>
    </row>
    <row r="98" spans="1:16" s="78" customFormat="1" ht="12">
      <c r="A98" s="402"/>
      <c r="B98" s="403"/>
      <c r="C98" s="366" t="s">
        <v>661</v>
      </c>
      <c r="D98" s="647" t="s">
        <v>7</v>
      </c>
      <c r="E98" s="648">
        <v>21</v>
      </c>
      <c r="F98" s="611"/>
      <c r="G98" s="610">
        <f>IF(OSNOVA!$B$40=1,E98*F98,"")</f>
        <v>0</v>
      </c>
      <c r="H98" s="254"/>
      <c r="I98" s="395"/>
      <c r="J98" s="395"/>
      <c r="K98" s="243"/>
      <c r="L98" s="246"/>
      <c r="M98" s="247"/>
      <c r="N98" s="233"/>
      <c r="O98" s="283"/>
      <c r="P98" s="279"/>
    </row>
    <row r="99" spans="1:16" s="78" customFormat="1" ht="12">
      <c r="A99" s="402"/>
      <c r="B99" s="403"/>
      <c r="C99" s="366" t="s">
        <v>662</v>
      </c>
      <c r="D99" s="647" t="s">
        <v>7</v>
      </c>
      <c r="E99" s="648">
        <v>18</v>
      </c>
      <c r="F99" s="611"/>
      <c r="G99" s="610">
        <f>IF(OSNOVA!$B$40=1,E99*F99,"")</f>
        <v>0</v>
      </c>
      <c r="H99" s="254"/>
      <c r="I99" s="395"/>
      <c r="J99" s="395"/>
      <c r="K99" s="243"/>
      <c r="L99" s="246"/>
      <c r="M99" s="247"/>
      <c r="N99" s="233"/>
      <c r="O99" s="283"/>
      <c r="P99" s="279"/>
    </row>
    <row r="100" spans="1:16" s="78" customFormat="1" ht="12">
      <c r="A100" s="402"/>
      <c r="B100" s="403"/>
      <c r="C100" s="366" t="s">
        <v>655</v>
      </c>
      <c r="D100" s="647" t="s">
        <v>7</v>
      </c>
      <c r="E100" s="648">
        <v>53</v>
      </c>
      <c r="F100" s="611"/>
      <c r="G100" s="610">
        <f>IF(OSNOVA!$B$40=1,E100*F100,"")</f>
        <v>0</v>
      </c>
      <c r="H100" s="254"/>
      <c r="I100" s="395"/>
      <c r="J100" s="395"/>
      <c r="K100" s="243"/>
      <c r="L100" s="246"/>
      <c r="M100" s="247"/>
      <c r="N100" s="233"/>
      <c r="O100" s="283"/>
      <c r="P100" s="279"/>
    </row>
    <row r="101" spans="1:16" s="78" customFormat="1" ht="12">
      <c r="A101" s="402"/>
      <c r="B101" s="403"/>
      <c r="C101" s="366" t="s">
        <v>656</v>
      </c>
      <c r="D101" s="647" t="s">
        <v>7</v>
      </c>
      <c r="E101" s="648">
        <v>82</v>
      </c>
      <c r="F101" s="611"/>
      <c r="G101" s="610">
        <f>IF(OSNOVA!$B$40=1,E101*F101,"")</f>
        <v>0</v>
      </c>
      <c r="H101" s="254"/>
      <c r="I101" s="395"/>
      <c r="J101" s="395"/>
      <c r="K101" s="243"/>
      <c r="L101" s="246"/>
      <c r="M101" s="247"/>
      <c r="N101" s="233"/>
      <c r="O101" s="283"/>
      <c r="P101" s="279"/>
    </row>
    <row r="102" spans="1:16" s="78" customFormat="1" ht="12">
      <c r="A102" s="402"/>
      <c r="B102" s="403"/>
      <c r="C102" s="366" t="s">
        <v>200</v>
      </c>
      <c r="D102" s="647" t="s">
        <v>7</v>
      </c>
      <c r="E102" s="648">
        <v>31</v>
      </c>
      <c r="F102" s="611"/>
      <c r="G102" s="610">
        <f>IF(OSNOVA!$B$40=1,E102*F102,"")</f>
        <v>0</v>
      </c>
      <c r="H102" s="254"/>
      <c r="I102" s="395"/>
      <c r="J102" s="395"/>
      <c r="K102" s="243"/>
      <c r="L102" s="246"/>
      <c r="M102" s="247"/>
      <c r="N102" s="233"/>
      <c r="O102" s="283"/>
      <c r="P102" s="279"/>
    </row>
    <row r="103" spans="1:16" s="78" customFormat="1" ht="12">
      <c r="A103" s="402"/>
      <c r="B103" s="403"/>
      <c r="C103" s="213"/>
      <c r="D103" s="211"/>
      <c r="E103" s="212"/>
      <c r="F103" s="611"/>
      <c r="G103" s="610">
        <f>IF(OSNOVA!$B$40=1,E103*F103,"")</f>
        <v>0</v>
      </c>
      <c r="H103" s="248"/>
      <c r="I103" s="298"/>
      <c r="J103" s="298"/>
      <c r="K103" s="243"/>
      <c r="L103" s="246"/>
      <c r="M103" s="247"/>
      <c r="N103" s="233"/>
      <c r="O103" s="283"/>
      <c r="P103" s="279"/>
    </row>
    <row r="104" spans="1:16" s="78" customFormat="1" ht="12">
      <c r="A104" s="402" t="str">
        <f>$B$65</f>
        <v>II.</v>
      </c>
      <c r="B104" s="403">
        <f>COUNT($A$67:B103)+1</f>
        <v>6</v>
      </c>
      <c r="C104" s="195" t="s">
        <v>659</v>
      </c>
      <c r="D104" s="211"/>
      <c r="E104" s="212"/>
      <c r="F104" s="609"/>
      <c r="G104" s="610">
        <f>IF(OSNOVA!$B$40=1,E104*F104,"")</f>
        <v>0</v>
      </c>
      <c r="H104" s="248"/>
      <c r="I104" s="298"/>
      <c r="J104" s="298"/>
      <c r="K104" s="243"/>
      <c r="L104" s="246"/>
      <c r="M104" s="247"/>
      <c r="N104" s="233"/>
      <c r="O104" s="283"/>
      <c r="P104" s="279"/>
    </row>
    <row r="105" spans="1:16" s="78" customFormat="1" ht="36">
      <c r="A105" s="402"/>
      <c r="B105" s="403"/>
      <c r="C105" s="189" t="s">
        <v>158</v>
      </c>
      <c r="D105" s="211"/>
      <c r="E105" s="212"/>
      <c r="F105" s="609"/>
      <c r="G105" s="610">
        <f>IF(OSNOVA!$B$40=1,E105*F105,"")</f>
        <v>0</v>
      </c>
      <c r="H105" s="248"/>
      <c r="I105" s="298"/>
      <c r="J105" s="298"/>
      <c r="K105" s="243"/>
      <c r="L105" s="246"/>
      <c r="M105" s="247"/>
      <c r="N105" s="233"/>
      <c r="O105" s="283"/>
      <c r="P105" s="279"/>
    </row>
    <row r="106" spans="1:16" s="78" customFormat="1" ht="27.75" customHeight="1">
      <c r="A106" s="402"/>
      <c r="B106" s="403"/>
      <c r="C106" s="234" t="s">
        <v>657</v>
      </c>
      <c r="D106" s="647"/>
      <c r="E106" s="648"/>
      <c r="F106" s="611"/>
      <c r="G106" s="610"/>
      <c r="H106" s="249"/>
      <c r="I106" s="395"/>
      <c r="J106" s="395"/>
      <c r="K106" s="243"/>
      <c r="L106" s="246"/>
      <c r="M106" s="247"/>
      <c r="N106" s="233"/>
      <c r="O106" s="283"/>
      <c r="P106" s="279"/>
    </row>
    <row r="107" spans="1:16" s="78" customFormat="1" ht="13.5" customHeight="1">
      <c r="A107" s="402"/>
      <c r="B107" s="403"/>
      <c r="C107" s="189" t="s">
        <v>160</v>
      </c>
      <c r="D107" s="647" t="s">
        <v>7</v>
      </c>
      <c r="E107" s="648">
        <v>68</v>
      </c>
      <c r="F107" s="611"/>
      <c r="G107" s="610">
        <f>IF(OSNOVA!$B$40=1,E107*F107,"")</f>
        <v>0</v>
      </c>
      <c r="H107" s="249"/>
      <c r="I107" s="395"/>
      <c r="J107" s="395"/>
      <c r="K107" s="243"/>
      <c r="L107" s="246"/>
      <c r="M107" s="247"/>
      <c r="N107" s="233"/>
      <c r="O107" s="283"/>
      <c r="P107" s="279"/>
    </row>
    <row r="108" spans="1:16" s="78" customFormat="1" ht="13.5" customHeight="1">
      <c r="A108" s="402"/>
      <c r="B108" s="403"/>
      <c r="C108" s="189" t="s">
        <v>201</v>
      </c>
      <c r="D108" s="647" t="s">
        <v>7</v>
      </c>
      <c r="E108" s="648">
        <v>13</v>
      </c>
      <c r="F108" s="611"/>
      <c r="G108" s="610">
        <f>IF(OSNOVA!$B$40=1,E108*F108,"")</f>
        <v>0</v>
      </c>
      <c r="H108" s="249"/>
      <c r="I108" s="395"/>
      <c r="J108" s="395"/>
      <c r="K108" s="243"/>
      <c r="L108" s="246"/>
      <c r="M108" s="247"/>
      <c r="N108" s="233"/>
      <c r="O108" s="283"/>
      <c r="P108" s="279"/>
    </row>
    <row r="109" spans="1:16" s="78" customFormat="1" ht="13.5" customHeight="1">
      <c r="A109" s="402"/>
      <c r="B109" s="403"/>
      <c r="C109" s="189"/>
      <c r="D109" s="647"/>
      <c r="E109" s="648"/>
      <c r="F109" s="611"/>
      <c r="G109" s="610">
        <f>IF(OSNOVA!$B$40=1,E109*F109,"")</f>
        <v>0</v>
      </c>
      <c r="H109" s="249"/>
      <c r="I109" s="395"/>
      <c r="J109" s="395"/>
      <c r="K109" s="243"/>
      <c r="L109" s="246"/>
      <c r="M109" s="247"/>
      <c r="N109" s="233"/>
      <c r="O109" s="283"/>
      <c r="P109" s="279"/>
    </row>
    <row r="110" spans="1:16" s="78" customFormat="1" ht="13.5" customHeight="1">
      <c r="A110" s="402" t="str">
        <f>$B$65</f>
        <v>II.</v>
      </c>
      <c r="B110" s="403">
        <f>COUNT($A$67:B109)+1</f>
        <v>7</v>
      </c>
      <c r="C110" s="195" t="s">
        <v>675</v>
      </c>
      <c r="D110" s="647"/>
      <c r="E110" s="648"/>
      <c r="F110" s="611"/>
      <c r="G110" s="610">
        <f>IF(OSNOVA!$B$40=1,E110*F110,"")</f>
        <v>0</v>
      </c>
      <c r="H110" s="249"/>
      <c r="I110" s="395"/>
      <c r="J110" s="395"/>
      <c r="K110" s="243"/>
      <c r="L110" s="246"/>
      <c r="M110" s="247"/>
      <c r="N110" s="233"/>
      <c r="O110" s="283"/>
      <c r="P110" s="279"/>
    </row>
    <row r="111" spans="1:16" s="78" customFormat="1" ht="13.5" customHeight="1">
      <c r="A111" s="402"/>
      <c r="B111" s="403"/>
      <c r="C111" s="189" t="s">
        <v>158</v>
      </c>
      <c r="D111" s="647"/>
      <c r="E111" s="648"/>
      <c r="F111" s="611"/>
      <c r="G111" s="610">
        <f>IF(OSNOVA!$B$40=1,E111*F111,"")</f>
        <v>0</v>
      </c>
      <c r="H111" s="249"/>
      <c r="I111" s="395"/>
      <c r="J111" s="395"/>
      <c r="K111" s="243"/>
      <c r="L111" s="246"/>
      <c r="M111" s="247"/>
      <c r="N111" s="233"/>
      <c r="O111" s="283"/>
      <c r="P111" s="279"/>
    </row>
    <row r="112" spans="1:16" s="78" customFormat="1" ht="26.25" customHeight="1">
      <c r="A112" s="402"/>
      <c r="B112" s="403"/>
      <c r="C112" s="234" t="s">
        <v>673</v>
      </c>
      <c r="D112" s="647"/>
      <c r="E112" s="648"/>
      <c r="F112" s="611"/>
      <c r="G112" s="610">
        <f>IF(OSNOVA!$B$40=1,E112*F112,"")</f>
        <v>0</v>
      </c>
      <c r="H112" s="249"/>
      <c r="I112" s="395"/>
      <c r="J112" s="395"/>
      <c r="K112" s="243"/>
      <c r="L112" s="246"/>
      <c r="M112" s="247"/>
      <c r="N112" s="233"/>
      <c r="O112" s="283"/>
      <c r="P112" s="279"/>
    </row>
    <row r="113" spans="1:16" s="78" customFormat="1" ht="13.5" customHeight="1">
      <c r="A113" s="402"/>
      <c r="B113" s="403"/>
      <c r="C113" s="189" t="s">
        <v>674</v>
      </c>
      <c r="D113" s="647" t="s">
        <v>7</v>
      </c>
      <c r="E113" s="648">
        <v>40</v>
      </c>
      <c r="F113" s="611"/>
      <c r="G113" s="610">
        <f>IF(OSNOVA!$B$40=1,E113*F113,"")</f>
        <v>0</v>
      </c>
      <c r="H113" s="249"/>
      <c r="I113" s="395"/>
      <c r="J113" s="395"/>
      <c r="K113" s="243"/>
      <c r="L113" s="246"/>
      <c r="M113" s="247"/>
      <c r="N113" s="233"/>
      <c r="O113" s="283"/>
      <c r="P113" s="279"/>
    </row>
    <row r="114" spans="1:16" s="78" customFormat="1" ht="13.5" customHeight="1">
      <c r="A114" s="402"/>
      <c r="B114" s="403"/>
      <c r="C114" s="189"/>
      <c r="D114" s="647"/>
      <c r="E114" s="648"/>
      <c r="F114" s="611"/>
      <c r="G114" s="610">
        <f>IF(OSNOVA!$B$40=1,E114*F114,"")</f>
        <v>0</v>
      </c>
      <c r="H114" s="249"/>
      <c r="I114" s="395"/>
      <c r="J114" s="395"/>
      <c r="K114" s="243"/>
      <c r="L114" s="246"/>
      <c r="M114" s="247"/>
      <c r="N114" s="233"/>
      <c r="O114" s="283"/>
      <c r="P114" s="279"/>
    </row>
    <row r="115" spans="1:16" s="78" customFormat="1" ht="13.5" customHeight="1">
      <c r="A115" s="402" t="str">
        <f>$B$65</f>
        <v>II.</v>
      </c>
      <c r="B115" s="403">
        <f>COUNT($A$67:B114)+1</f>
        <v>8</v>
      </c>
      <c r="C115" s="195" t="s">
        <v>658</v>
      </c>
      <c r="D115" s="211"/>
      <c r="E115" s="212"/>
      <c r="F115" s="611"/>
      <c r="G115" s="610">
        <f>IF(OSNOVA!$B$40=1,E115*F115,"")</f>
        <v>0</v>
      </c>
      <c r="H115" s="248"/>
      <c r="I115" s="298"/>
      <c r="J115" s="298"/>
      <c r="K115" s="243"/>
      <c r="L115" s="246"/>
      <c r="M115" s="247"/>
      <c r="N115" s="233"/>
      <c r="O115" s="283"/>
      <c r="P115" s="279"/>
    </row>
    <row r="116" spans="1:16" s="78" customFormat="1" ht="38.25" customHeight="1">
      <c r="A116" s="402"/>
      <c r="B116" s="403"/>
      <c r="C116" s="189" t="s">
        <v>158</v>
      </c>
      <c r="D116" s="647"/>
      <c r="E116" s="648"/>
      <c r="F116" s="611"/>
      <c r="G116" s="610">
        <f>IF(OSNOVA!$B$40=1,E116*F116,"")</f>
        <v>0</v>
      </c>
      <c r="H116" s="249"/>
      <c r="I116" s="395"/>
      <c r="J116" s="395"/>
      <c r="K116" s="243"/>
      <c r="L116" s="246"/>
      <c r="M116" s="247"/>
      <c r="N116" s="233"/>
      <c r="O116" s="283"/>
      <c r="P116" s="279"/>
    </row>
    <row r="117" spans="1:16" s="78" customFormat="1" ht="13.5" customHeight="1">
      <c r="A117" s="402"/>
      <c r="B117" s="403"/>
      <c r="C117" s="189" t="s">
        <v>159</v>
      </c>
      <c r="D117" s="647" t="s">
        <v>7</v>
      </c>
      <c r="E117" s="648">
        <v>128</v>
      </c>
      <c r="F117" s="611"/>
      <c r="G117" s="610">
        <f>IF(OSNOVA!$B$40=1,E117*F117,"")</f>
        <v>0</v>
      </c>
      <c r="H117" s="249"/>
      <c r="I117" s="395"/>
      <c r="J117" s="395"/>
      <c r="K117" s="243"/>
      <c r="L117" s="246"/>
      <c r="M117" s="247"/>
      <c r="N117" s="233"/>
      <c r="O117" s="283"/>
      <c r="P117" s="279"/>
    </row>
    <row r="118" spans="1:16" s="78" customFormat="1" ht="13.5" customHeight="1">
      <c r="A118" s="402"/>
      <c r="B118" s="403"/>
      <c r="C118" s="189" t="s">
        <v>685</v>
      </c>
      <c r="D118" s="647" t="s">
        <v>7</v>
      </c>
      <c r="E118" s="648">
        <v>15</v>
      </c>
      <c r="F118" s="611"/>
      <c r="G118" s="610">
        <f>IF(OSNOVA!$B$40=1,E118*F118,"")</f>
        <v>0</v>
      </c>
      <c r="H118" s="249"/>
      <c r="I118" s="395"/>
      <c r="J118" s="395"/>
      <c r="K118" s="243"/>
      <c r="L118" s="246"/>
      <c r="M118" s="247"/>
      <c r="N118" s="233"/>
      <c r="O118" s="283"/>
      <c r="P118" s="279"/>
    </row>
    <row r="119" spans="1:16" s="78" customFormat="1" ht="87" customHeight="1">
      <c r="A119" s="402"/>
      <c r="B119" s="403"/>
      <c r="C119" s="189" t="s">
        <v>995</v>
      </c>
      <c r="D119" s="647"/>
      <c r="E119" s="648"/>
      <c r="F119" s="611"/>
      <c r="G119" s="610">
        <f>IF(OSNOVA!$B$40=1,E119*F119,"")</f>
        <v>0</v>
      </c>
      <c r="H119" s="249"/>
      <c r="I119" s="395"/>
      <c r="J119" s="395"/>
      <c r="K119" s="243"/>
      <c r="L119" s="246"/>
      <c r="M119" s="247"/>
      <c r="N119" s="233"/>
      <c r="O119" s="283"/>
      <c r="P119" s="279"/>
    </row>
    <row r="120" spans="1:16" s="78" customFormat="1" ht="13.5" customHeight="1">
      <c r="A120" s="402"/>
      <c r="B120" s="403"/>
      <c r="C120" s="189" t="s">
        <v>686</v>
      </c>
      <c r="D120" s="647" t="s">
        <v>7</v>
      </c>
      <c r="E120" s="648">
        <v>112</v>
      </c>
      <c r="F120" s="611"/>
      <c r="G120" s="610">
        <f>IF(OSNOVA!$B$40=1,E120*F120,"")</f>
        <v>0</v>
      </c>
      <c r="H120" s="249"/>
      <c r="I120" s="395"/>
      <c r="J120" s="395"/>
      <c r="K120" s="243"/>
      <c r="L120" s="246"/>
      <c r="M120" s="247"/>
      <c r="N120" s="233"/>
      <c r="O120" s="283"/>
      <c r="P120" s="279"/>
    </row>
    <row r="121" spans="1:16" s="78" customFormat="1" ht="13.5" customHeight="1">
      <c r="A121" s="402"/>
      <c r="B121" s="403"/>
      <c r="C121" s="189" t="s">
        <v>687</v>
      </c>
      <c r="D121" s="647" t="s">
        <v>7</v>
      </c>
      <c r="E121" s="648">
        <v>19</v>
      </c>
      <c r="F121" s="611"/>
      <c r="G121" s="610">
        <f>IF(OSNOVA!$B$40=1,E121*F121,"")</f>
        <v>0</v>
      </c>
      <c r="H121" s="249"/>
      <c r="I121" s="395"/>
      <c r="J121" s="395"/>
      <c r="K121" s="243"/>
      <c r="L121" s="246"/>
      <c r="M121" s="247"/>
      <c r="N121" s="233"/>
      <c r="O121" s="283"/>
      <c r="P121" s="279"/>
    </row>
    <row r="122" spans="1:16" s="78" customFormat="1" ht="13.5" customHeight="1">
      <c r="A122" s="402"/>
      <c r="B122" s="403"/>
      <c r="C122" s="189" t="s">
        <v>688</v>
      </c>
      <c r="D122" s="647" t="s">
        <v>7</v>
      </c>
      <c r="E122" s="648">
        <v>15</v>
      </c>
      <c r="F122" s="611"/>
      <c r="G122" s="610">
        <f>IF(OSNOVA!$B$40=1,E122*F122,"")</f>
        <v>0</v>
      </c>
      <c r="H122" s="249"/>
      <c r="I122" s="395"/>
      <c r="J122" s="395"/>
      <c r="K122" s="243"/>
      <c r="L122" s="246"/>
      <c r="M122" s="247"/>
      <c r="N122" s="233"/>
      <c r="O122" s="283"/>
      <c r="P122" s="279"/>
    </row>
    <row r="123" spans="1:16" s="78" customFormat="1" ht="13.5" customHeight="1">
      <c r="A123" s="402"/>
      <c r="B123" s="403"/>
      <c r="C123" s="189"/>
      <c r="D123" s="647"/>
      <c r="E123" s="648"/>
      <c r="F123" s="611"/>
      <c r="G123" s="610">
        <f>IF(OSNOVA!$B$40=1,E123*F123,"")</f>
        <v>0</v>
      </c>
      <c r="H123" s="249"/>
      <c r="I123" s="395"/>
      <c r="J123" s="395"/>
      <c r="K123" s="243"/>
      <c r="L123" s="246"/>
      <c r="M123" s="247"/>
      <c r="N123" s="233"/>
      <c r="O123" s="283"/>
      <c r="P123" s="279"/>
    </row>
    <row r="124" spans="1:16" s="78" customFormat="1" ht="13.5" customHeight="1">
      <c r="A124" s="402" t="str">
        <f>$B$65</f>
        <v>II.</v>
      </c>
      <c r="B124" s="403">
        <f>COUNT($A$67:B123)+1</f>
        <v>9</v>
      </c>
      <c r="C124" s="192" t="s">
        <v>671</v>
      </c>
      <c r="D124" s="647"/>
      <c r="E124" s="648"/>
      <c r="F124" s="611"/>
      <c r="G124" s="610">
        <f>IF(OSNOVA!$B$40=1,E124*F124,"")</f>
        <v>0</v>
      </c>
      <c r="H124" s="249"/>
      <c r="I124" s="395"/>
      <c r="J124" s="395"/>
      <c r="K124" s="243"/>
      <c r="L124" s="246"/>
      <c r="M124" s="247"/>
      <c r="N124" s="233"/>
      <c r="O124" s="283"/>
      <c r="P124" s="279"/>
    </row>
    <row r="125" spans="1:16" s="78" customFormat="1" ht="27" customHeight="1">
      <c r="A125" s="402"/>
      <c r="B125" s="403"/>
      <c r="C125" s="189" t="s">
        <v>672</v>
      </c>
      <c r="D125" s="647"/>
      <c r="E125" s="648"/>
      <c r="F125" s="611"/>
      <c r="G125" s="610">
        <f>IF(OSNOVA!$B$40=1,E125*F125,"")</f>
        <v>0</v>
      </c>
      <c r="H125" s="249"/>
      <c r="I125" s="395"/>
      <c r="J125" s="395"/>
      <c r="K125" s="243"/>
      <c r="L125" s="246"/>
      <c r="M125" s="247"/>
      <c r="N125" s="233"/>
      <c r="O125" s="283"/>
      <c r="P125" s="279"/>
    </row>
    <row r="126" spans="1:16" s="78" customFormat="1" ht="25.5" customHeight="1">
      <c r="A126" s="402"/>
      <c r="B126" s="403"/>
      <c r="C126" s="234" t="s">
        <v>657</v>
      </c>
      <c r="D126" s="647"/>
      <c r="E126" s="648"/>
      <c r="F126" s="611"/>
      <c r="G126" s="610">
        <f>IF(OSNOVA!$B$40=1,E126*F126,"")</f>
        <v>0</v>
      </c>
      <c r="H126" s="249"/>
      <c r="I126" s="395"/>
      <c r="J126" s="395"/>
      <c r="K126" s="243"/>
      <c r="L126" s="246"/>
      <c r="M126" s="247"/>
      <c r="N126" s="233"/>
      <c r="O126" s="283"/>
      <c r="P126" s="279"/>
    </row>
    <row r="127" spans="1:16" s="78" customFormat="1" ht="13.5" customHeight="1">
      <c r="A127" s="402"/>
      <c r="B127" s="403"/>
      <c r="C127" s="189" t="s">
        <v>201</v>
      </c>
      <c r="D127" s="647" t="s">
        <v>9</v>
      </c>
      <c r="E127" s="648">
        <v>3</v>
      </c>
      <c r="F127" s="611"/>
      <c r="G127" s="610">
        <f>IF(OSNOVA!$B$40=1,E127*F127,"")</f>
        <v>0</v>
      </c>
      <c r="H127" s="249"/>
      <c r="I127" s="395"/>
      <c r="J127" s="395"/>
      <c r="K127" s="243"/>
      <c r="L127" s="246"/>
      <c r="M127" s="247"/>
      <c r="N127" s="233"/>
      <c r="O127" s="283"/>
      <c r="P127" s="279"/>
    </row>
    <row r="128" spans="1:16" s="78" customFormat="1" ht="13.5" customHeight="1">
      <c r="A128" s="402"/>
      <c r="B128" s="403"/>
      <c r="C128" s="189"/>
      <c r="D128" s="647"/>
      <c r="E128" s="648"/>
      <c r="F128" s="611"/>
      <c r="G128" s="610">
        <f>IF(OSNOVA!$B$40=1,E128*F128,"")</f>
        <v>0</v>
      </c>
      <c r="H128" s="249"/>
      <c r="I128" s="395"/>
      <c r="J128" s="395"/>
      <c r="K128" s="243"/>
      <c r="L128" s="246"/>
      <c r="M128" s="247"/>
      <c r="N128" s="233"/>
      <c r="O128" s="283"/>
      <c r="P128" s="279"/>
    </row>
    <row r="129" spans="1:16" s="78" customFormat="1" ht="13.5" customHeight="1">
      <c r="A129" s="402" t="str">
        <f>$B$65</f>
        <v>II.</v>
      </c>
      <c r="B129" s="403">
        <f>COUNT($A$67:B128)+1</f>
        <v>10</v>
      </c>
      <c r="C129" s="728" t="s">
        <v>699</v>
      </c>
      <c r="D129" s="647" t="s">
        <v>9</v>
      </c>
      <c r="E129" s="648">
        <v>9</v>
      </c>
      <c r="F129" s="611"/>
      <c r="G129" s="610">
        <f>IF(OSNOVA!$B$40=1,E129*F129,"")</f>
        <v>0</v>
      </c>
      <c r="H129" s="249"/>
      <c r="I129" s="395"/>
      <c r="J129" s="395"/>
      <c r="K129" s="243"/>
      <c r="L129" s="246"/>
      <c r="M129" s="247"/>
      <c r="N129" s="233"/>
      <c r="O129" s="283"/>
      <c r="P129" s="279"/>
    </row>
    <row r="130" spans="1:16" s="78" customFormat="1" ht="51.75" customHeight="1">
      <c r="A130" s="402"/>
      <c r="B130" s="403"/>
      <c r="C130" s="374" t="s">
        <v>700</v>
      </c>
      <c r="D130" s="647"/>
      <c r="E130" s="648"/>
      <c r="F130" s="611"/>
      <c r="G130" s="610">
        <f>IF(OSNOVA!$B$40=1,E130*F130,"")</f>
        <v>0</v>
      </c>
      <c r="H130" s="249"/>
      <c r="I130" s="395"/>
      <c r="J130" s="395"/>
      <c r="K130" s="243"/>
      <c r="L130" s="246"/>
      <c r="M130" s="247"/>
      <c r="N130" s="233"/>
      <c r="O130" s="283"/>
      <c r="P130" s="279"/>
    </row>
    <row r="131" spans="1:16" s="78" customFormat="1" ht="13.5" customHeight="1">
      <c r="A131" s="402"/>
      <c r="B131" s="403"/>
      <c r="C131" s="189"/>
      <c r="D131" s="647"/>
      <c r="E131" s="648"/>
      <c r="F131" s="611"/>
      <c r="G131" s="610">
        <f>IF(OSNOVA!$B$40=1,E131*F131,"")</f>
        <v>0</v>
      </c>
      <c r="H131" s="249"/>
      <c r="I131" s="395"/>
      <c r="J131" s="395"/>
      <c r="K131" s="243"/>
      <c r="L131" s="246"/>
      <c r="M131" s="247"/>
      <c r="N131" s="233"/>
      <c r="O131" s="283"/>
      <c r="P131" s="279"/>
    </row>
    <row r="132" spans="1:16" s="78" customFormat="1" ht="13.5" customHeight="1">
      <c r="A132" s="402" t="str">
        <f>$B$65</f>
        <v>II.</v>
      </c>
      <c r="B132" s="403">
        <f>COUNT($A$67:B131)+1</f>
        <v>11</v>
      </c>
      <c r="C132" s="192" t="s">
        <v>676</v>
      </c>
      <c r="D132" s="647" t="s">
        <v>137</v>
      </c>
      <c r="E132" s="648">
        <v>6</v>
      </c>
      <c r="F132" s="611"/>
      <c r="G132" s="610">
        <f>IF(OSNOVA!$B$40=1,E132*F132,"")</f>
        <v>0</v>
      </c>
      <c r="H132" s="249"/>
      <c r="I132" s="395"/>
      <c r="J132" s="395"/>
      <c r="K132" s="243"/>
      <c r="L132" s="246"/>
      <c r="M132" s="247"/>
      <c r="N132" s="233"/>
      <c r="O132" s="283"/>
      <c r="P132" s="279"/>
    </row>
    <row r="133" spans="1:16" s="78" customFormat="1" ht="131.25" customHeight="1">
      <c r="A133" s="402"/>
      <c r="B133" s="403"/>
      <c r="C133" s="729" t="s">
        <v>677</v>
      </c>
      <c r="D133" s="647"/>
      <c r="E133" s="648"/>
      <c r="F133" s="611"/>
      <c r="G133" s="610">
        <f>IF(OSNOVA!$B$40=1,E133*F133,"")</f>
        <v>0</v>
      </c>
      <c r="H133" s="249"/>
      <c r="I133" s="395"/>
      <c r="J133" s="395"/>
      <c r="K133" s="243"/>
      <c r="L133" s="246"/>
      <c r="M133" s="247"/>
      <c r="N133" s="233"/>
      <c r="O133" s="283"/>
      <c r="P133" s="279"/>
    </row>
    <row r="134" spans="1:16" s="78" customFormat="1" ht="13.5" customHeight="1">
      <c r="A134" s="402"/>
      <c r="B134" s="403"/>
      <c r="C134" s="190" t="s">
        <v>678</v>
      </c>
      <c r="D134" s="647"/>
      <c r="E134" s="648"/>
      <c r="F134" s="611"/>
      <c r="G134" s="610">
        <f>IF(OSNOVA!$B$40=1,E134*F134,"")</f>
        <v>0</v>
      </c>
      <c r="H134" s="249"/>
      <c r="I134" s="395"/>
      <c r="J134" s="395"/>
      <c r="K134" s="243"/>
      <c r="L134" s="246"/>
      <c r="M134" s="247"/>
      <c r="N134" s="233"/>
      <c r="O134" s="283"/>
      <c r="P134" s="279"/>
    </row>
    <row r="135" spans="1:16" s="78" customFormat="1" ht="13.5" customHeight="1">
      <c r="A135" s="402"/>
      <c r="B135" s="403"/>
      <c r="C135" s="335"/>
      <c r="D135" s="647"/>
      <c r="E135" s="648"/>
      <c r="F135" s="611"/>
      <c r="G135" s="610">
        <f>IF(OSNOVA!$B$40=1,E135*F135,"")</f>
        <v>0</v>
      </c>
      <c r="H135" s="249"/>
      <c r="I135" s="395"/>
      <c r="J135" s="395"/>
      <c r="K135" s="243"/>
      <c r="L135" s="246"/>
      <c r="M135" s="247"/>
      <c r="N135" s="233"/>
      <c r="O135" s="283"/>
      <c r="P135" s="279"/>
    </row>
    <row r="136" spans="1:16" s="78" customFormat="1" ht="13.5" customHeight="1">
      <c r="A136" s="402" t="str">
        <f>$B$65</f>
        <v>II.</v>
      </c>
      <c r="B136" s="403">
        <f>COUNT($A$67:B135)+1</f>
        <v>12</v>
      </c>
      <c r="C136" s="195" t="s">
        <v>680</v>
      </c>
      <c r="D136" s="647"/>
      <c r="E136" s="648"/>
      <c r="F136" s="611"/>
      <c r="G136" s="610">
        <f>IF(OSNOVA!$B$40=1,E136*F136,"")</f>
        <v>0</v>
      </c>
      <c r="H136" s="249"/>
      <c r="I136" s="395"/>
      <c r="J136" s="395"/>
      <c r="K136" s="243"/>
      <c r="L136" s="246"/>
      <c r="M136" s="247"/>
      <c r="N136" s="233"/>
      <c r="O136" s="283"/>
      <c r="P136" s="279"/>
    </row>
    <row r="137" spans="1:16" s="78" customFormat="1" ht="36.75" customHeight="1">
      <c r="A137" s="402"/>
      <c r="B137" s="403"/>
      <c r="C137" s="189" t="s">
        <v>716</v>
      </c>
      <c r="D137" s="647"/>
      <c r="E137" s="648"/>
      <c r="F137" s="611"/>
      <c r="G137" s="610">
        <f>IF(OSNOVA!$B$40=1,E137*F137,"")</f>
        <v>0</v>
      </c>
      <c r="H137" s="249"/>
      <c r="I137" s="395"/>
      <c r="J137" s="395"/>
      <c r="K137" s="243"/>
      <c r="L137" s="246"/>
      <c r="M137" s="247"/>
      <c r="N137" s="233"/>
      <c r="O137" s="283"/>
      <c r="P137" s="279"/>
    </row>
    <row r="138" spans="1:16" s="78" customFormat="1" ht="13.5" customHeight="1">
      <c r="A138" s="402"/>
      <c r="B138" s="403"/>
      <c r="C138" s="234" t="s">
        <v>219</v>
      </c>
      <c r="D138" s="211"/>
      <c r="E138" s="212"/>
      <c r="F138" s="609"/>
      <c r="G138" s="610">
        <f>IF(OSNOVA!$B$40=1,E138*F138,"")</f>
        <v>0</v>
      </c>
      <c r="H138" s="248"/>
      <c r="I138" s="298"/>
      <c r="J138" s="298"/>
      <c r="K138" s="243"/>
      <c r="L138" s="246"/>
      <c r="M138" s="247"/>
      <c r="N138" s="233"/>
      <c r="O138" s="283"/>
      <c r="P138" s="279"/>
    </row>
    <row r="139" spans="1:16" s="78" customFormat="1" ht="13.5" customHeight="1">
      <c r="A139" s="402"/>
      <c r="B139" s="403"/>
      <c r="C139" s="234" t="s">
        <v>179</v>
      </c>
      <c r="D139" s="211" t="s">
        <v>9</v>
      </c>
      <c r="E139" s="212">
        <v>2</v>
      </c>
      <c r="F139" s="609"/>
      <c r="G139" s="610">
        <f>IF(OSNOVA!$B$40=1,E139*F139,"")</f>
        <v>0</v>
      </c>
      <c r="H139" s="248"/>
      <c r="I139" s="298"/>
      <c r="J139" s="298"/>
      <c r="K139" s="243"/>
      <c r="L139" s="246"/>
      <c r="M139" s="247"/>
      <c r="N139" s="233"/>
      <c r="O139" s="283"/>
      <c r="P139" s="279"/>
    </row>
    <row r="140" spans="1:16" s="78" customFormat="1" ht="13.5" customHeight="1">
      <c r="A140" s="402"/>
      <c r="B140" s="403"/>
      <c r="C140" s="335"/>
      <c r="D140" s="211"/>
      <c r="E140" s="212"/>
      <c r="F140" s="609"/>
      <c r="G140" s="610">
        <f>IF(OSNOVA!$B$40=1,E140*F140,"")</f>
        <v>0</v>
      </c>
      <c r="H140" s="248"/>
      <c r="I140" s="298"/>
      <c r="J140" s="298"/>
      <c r="K140" s="243"/>
      <c r="L140" s="246"/>
      <c r="M140" s="247"/>
      <c r="N140" s="233"/>
      <c r="O140" s="283"/>
      <c r="P140" s="279"/>
    </row>
    <row r="141" spans="1:16" s="78" customFormat="1" ht="13.5" customHeight="1">
      <c r="A141" s="402" t="str">
        <f>$B$65</f>
        <v>II.</v>
      </c>
      <c r="B141" s="403">
        <f>COUNT($A$67:B140)+1</f>
        <v>13</v>
      </c>
      <c r="C141" s="195" t="s">
        <v>291</v>
      </c>
      <c r="D141" s="211"/>
      <c r="E141" s="212"/>
      <c r="F141" s="611"/>
      <c r="G141" s="610">
        <f>IF(OSNOVA!$B$40=1,E141*F141,"")</f>
        <v>0</v>
      </c>
      <c r="H141" s="249"/>
      <c r="I141" s="395"/>
      <c r="J141" s="395"/>
      <c r="K141" s="243"/>
      <c r="L141" s="246"/>
      <c r="M141" s="247"/>
      <c r="N141" s="233"/>
      <c r="O141" s="283"/>
      <c r="P141" s="279"/>
    </row>
    <row r="142" spans="1:16" s="78" customFormat="1" ht="50.25" customHeight="1">
      <c r="A142" s="402"/>
      <c r="B142" s="403"/>
      <c r="C142" s="189" t="s">
        <v>212</v>
      </c>
      <c r="D142" s="211"/>
      <c r="E142" s="212"/>
      <c r="F142" s="611"/>
      <c r="G142" s="610">
        <f>IF(OSNOVA!$B$40=1,E142*F142,"")</f>
        <v>0</v>
      </c>
      <c r="H142" s="249"/>
      <c r="I142" s="395"/>
      <c r="J142" s="395"/>
      <c r="K142" s="243"/>
      <c r="L142" s="246"/>
      <c r="M142" s="247"/>
      <c r="N142" s="233"/>
      <c r="O142" s="283"/>
      <c r="P142" s="279"/>
    </row>
    <row r="143" spans="1:16" s="78" customFormat="1" ht="13.5" customHeight="1">
      <c r="A143" s="402"/>
      <c r="B143" s="403"/>
      <c r="C143" s="234" t="s">
        <v>211</v>
      </c>
      <c r="D143" s="211"/>
      <c r="E143" s="212"/>
      <c r="F143" s="611"/>
      <c r="G143" s="610">
        <f>IF(OSNOVA!$B$40=1,E143*F143,"")</f>
        <v>0</v>
      </c>
      <c r="H143" s="249"/>
      <c r="I143" s="395"/>
      <c r="J143" s="395"/>
      <c r="K143" s="243"/>
      <c r="L143" s="246"/>
      <c r="M143" s="247"/>
      <c r="N143" s="233"/>
      <c r="O143" s="283"/>
      <c r="P143" s="279"/>
    </row>
    <row r="144" spans="1:16" s="78" customFormat="1" ht="13.5" customHeight="1">
      <c r="A144" s="402"/>
      <c r="B144" s="403"/>
      <c r="C144" s="193" t="s">
        <v>179</v>
      </c>
      <c r="D144" s="211" t="s">
        <v>9</v>
      </c>
      <c r="E144" s="212">
        <v>7</v>
      </c>
      <c r="F144" s="611"/>
      <c r="G144" s="610">
        <f>IF(OSNOVA!$B$40=1,E144*F144,"")</f>
        <v>0</v>
      </c>
      <c r="H144" s="249"/>
      <c r="I144" s="395"/>
      <c r="J144" s="395"/>
      <c r="K144" s="243"/>
      <c r="L144" s="246"/>
      <c r="M144" s="247"/>
      <c r="N144" s="233"/>
      <c r="O144" s="283"/>
      <c r="P144" s="279"/>
    </row>
    <row r="145" spans="1:16" s="78" customFormat="1" ht="13.5" customHeight="1">
      <c r="A145" s="402"/>
      <c r="B145" s="403"/>
      <c r="C145" s="193" t="s">
        <v>180</v>
      </c>
      <c r="D145" s="211" t="s">
        <v>9</v>
      </c>
      <c r="E145" s="212">
        <v>3</v>
      </c>
      <c r="F145" s="611"/>
      <c r="G145" s="610">
        <f>IF(OSNOVA!$B$40=1,E145*F145,"")</f>
        <v>0</v>
      </c>
      <c r="H145" s="249"/>
      <c r="I145" s="395"/>
      <c r="J145" s="395"/>
      <c r="K145" s="243"/>
      <c r="L145" s="246"/>
      <c r="M145" s="247"/>
      <c r="N145" s="233"/>
      <c r="O145" s="283"/>
      <c r="P145" s="279"/>
    </row>
    <row r="146" spans="1:16" s="78" customFormat="1" ht="13.5" customHeight="1">
      <c r="A146" s="402"/>
      <c r="B146" s="403"/>
      <c r="C146" s="193" t="s">
        <v>156</v>
      </c>
      <c r="D146" s="647" t="s">
        <v>9</v>
      </c>
      <c r="E146" s="648">
        <v>7</v>
      </c>
      <c r="F146" s="611"/>
      <c r="G146" s="610">
        <f>IF(OSNOVA!$B$40=1,E146*F146,"")</f>
        <v>0</v>
      </c>
      <c r="H146" s="249"/>
      <c r="I146" s="395"/>
      <c r="J146" s="395"/>
      <c r="K146" s="243"/>
      <c r="L146" s="246"/>
      <c r="M146" s="247"/>
      <c r="N146" s="233"/>
      <c r="O146" s="283"/>
      <c r="P146" s="279"/>
    </row>
    <row r="147" spans="1:16" s="78" customFormat="1" ht="13.5" customHeight="1">
      <c r="A147" s="402"/>
      <c r="B147" s="403"/>
      <c r="C147" s="193"/>
      <c r="D147" s="647"/>
      <c r="E147" s="648"/>
      <c r="F147" s="611"/>
      <c r="G147" s="610">
        <f>IF(OSNOVA!$B$40=1,E147*F147,"")</f>
        <v>0</v>
      </c>
      <c r="H147" s="249"/>
      <c r="I147" s="395"/>
      <c r="J147" s="395"/>
      <c r="K147" s="243"/>
      <c r="L147" s="246"/>
      <c r="M147" s="247"/>
      <c r="N147" s="233"/>
      <c r="O147" s="283"/>
      <c r="P147" s="279"/>
    </row>
    <row r="148" spans="1:16" s="78" customFormat="1" ht="13.5" customHeight="1">
      <c r="A148" s="402" t="str">
        <f>$B$65</f>
        <v>II.</v>
      </c>
      <c r="B148" s="403">
        <f>COUNT($A$67:B147)+1</f>
        <v>14</v>
      </c>
      <c r="C148" s="90" t="s">
        <v>701</v>
      </c>
      <c r="D148" s="647"/>
      <c r="E148" s="648"/>
      <c r="F148" s="611"/>
      <c r="G148" s="610">
        <f>IF(OSNOVA!$B$40=1,E148*F148,"")</f>
        <v>0</v>
      </c>
      <c r="H148" s="249"/>
      <c r="I148" s="395"/>
      <c r="J148" s="395"/>
      <c r="K148" s="243"/>
      <c r="L148" s="246"/>
      <c r="M148" s="247"/>
      <c r="N148" s="233"/>
      <c r="O148" s="283"/>
      <c r="P148" s="279"/>
    </row>
    <row r="149" spans="1:16" s="78" customFormat="1" ht="61.5" customHeight="1">
      <c r="A149" s="402"/>
      <c r="B149" s="403"/>
      <c r="C149" s="189" t="s">
        <v>702</v>
      </c>
      <c r="D149" s="647"/>
      <c r="E149" s="648"/>
      <c r="F149" s="611"/>
      <c r="G149" s="610">
        <f>IF(OSNOVA!$B$40=1,E149*F149,"")</f>
        <v>0</v>
      </c>
      <c r="H149" s="249"/>
      <c r="I149" s="395"/>
      <c r="J149" s="395"/>
      <c r="K149" s="243"/>
      <c r="L149" s="246"/>
      <c r="M149" s="247"/>
      <c r="N149" s="233"/>
      <c r="O149" s="283"/>
      <c r="P149" s="279"/>
    </row>
    <row r="150" spans="1:16" s="78" customFormat="1" ht="13.5" customHeight="1">
      <c r="A150" s="402"/>
      <c r="B150" s="403"/>
      <c r="C150" s="372" t="s">
        <v>156</v>
      </c>
      <c r="D150" s="647" t="s">
        <v>9</v>
      </c>
      <c r="E150" s="648">
        <v>2</v>
      </c>
      <c r="F150" s="611"/>
      <c r="G150" s="610">
        <f>IF(OSNOVA!$B$40=1,E150*F150,"")</f>
        <v>0</v>
      </c>
      <c r="H150" s="249"/>
      <c r="I150" s="395"/>
      <c r="J150" s="395"/>
      <c r="K150" s="243"/>
      <c r="L150" s="246"/>
      <c r="M150" s="247"/>
      <c r="N150" s="233"/>
      <c r="O150" s="283"/>
      <c r="P150" s="279"/>
    </row>
    <row r="151" spans="1:16" s="78" customFormat="1" ht="13.5" customHeight="1">
      <c r="A151" s="402"/>
      <c r="B151" s="403"/>
      <c r="C151" s="372"/>
      <c r="D151" s="647"/>
      <c r="E151" s="648"/>
      <c r="F151" s="611"/>
      <c r="G151" s="610">
        <f>IF(OSNOVA!$B$40=1,E151*F151,"")</f>
        <v>0</v>
      </c>
      <c r="H151" s="249"/>
      <c r="I151" s="395"/>
      <c r="J151" s="395"/>
      <c r="K151" s="243"/>
      <c r="L151" s="246"/>
      <c r="M151" s="247"/>
      <c r="N151" s="233"/>
      <c r="O151" s="283"/>
      <c r="P151" s="279"/>
    </row>
    <row r="152" spans="1:16" s="78" customFormat="1" ht="13.5" customHeight="1">
      <c r="A152" s="402" t="str">
        <f>$B$65</f>
        <v>II.</v>
      </c>
      <c r="B152" s="403">
        <f>COUNT($A$67:B151)+1</f>
        <v>15</v>
      </c>
      <c r="C152" s="730" t="s">
        <v>705</v>
      </c>
      <c r="D152" s="647"/>
      <c r="E152" s="648"/>
      <c r="F152" s="611"/>
      <c r="G152" s="610">
        <f>IF(OSNOVA!$B$40=1,E152*F152,"")</f>
        <v>0</v>
      </c>
      <c r="H152" s="249"/>
      <c r="I152" s="395"/>
      <c r="J152" s="395"/>
      <c r="K152" s="243"/>
      <c r="L152" s="246"/>
      <c r="M152" s="247"/>
      <c r="N152" s="233"/>
      <c r="O152" s="283"/>
      <c r="P152" s="279"/>
    </row>
    <row r="153" spans="1:16" s="78" customFormat="1" ht="54.75" customHeight="1">
      <c r="A153" s="402"/>
      <c r="B153" s="403"/>
      <c r="C153" s="729" t="s">
        <v>706</v>
      </c>
      <c r="D153" s="647"/>
      <c r="E153" s="648"/>
      <c r="F153" s="611"/>
      <c r="G153" s="610">
        <f>IF(OSNOVA!$B$40=1,E153*F153,"")</f>
        <v>0</v>
      </c>
      <c r="H153" s="249"/>
      <c r="I153" s="395"/>
      <c r="J153" s="395"/>
      <c r="K153" s="243"/>
      <c r="L153" s="246"/>
      <c r="M153" s="247"/>
      <c r="N153" s="233"/>
      <c r="O153" s="283"/>
      <c r="P153" s="279"/>
    </row>
    <row r="154" spans="1:16" s="78" customFormat="1" ht="13.5" customHeight="1">
      <c r="A154" s="402"/>
      <c r="B154" s="403"/>
      <c r="C154" s="731" t="s">
        <v>668</v>
      </c>
      <c r="D154" s="647" t="s">
        <v>9</v>
      </c>
      <c r="E154" s="648">
        <v>1</v>
      </c>
      <c r="F154" s="611"/>
      <c r="G154" s="610">
        <f>IF(OSNOVA!$B$40=1,E154*F154,"")</f>
        <v>0</v>
      </c>
      <c r="H154" s="249"/>
      <c r="I154" s="395"/>
      <c r="J154" s="395"/>
      <c r="K154" s="243"/>
      <c r="L154" s="246"/>
      <c r="M154" s="247"/>
      <c r="N154" s="233"/>
      <c r="O154" s="283"/>
      <c r="P154" s="279"/>
    </row>
    <row r="155" spans="1:16" s="78" customFormat="1" ht="13.5" customHeight="1">
      <c r="A155" s="402"/>
      <c r="B155" s="403"/>
      <c r="C155" s="731" t="s">
        <v>50</v>
      </c>
      <c r="D155" s="647" t="s">
        <v>9</v>
      </c>
      <c r="E155" s="648">
        <v>2</v>
      </c>
      <c r="F155" s="611"/>
      <c r="G155" s="610">
        <f>IF(OSNOVA!$B$40=1,E155*F155,"")</f>
        <v>0</v>
      </c>
      <c r="H155" s="249"/>
      <c r="I155" s="395"/>
      <c r="J155" s="395"/>
      <c r="K155" s="243"/>
      <c r="L155" s="246"/>
      <c r="M155" s="247"/>
      <c r="N155" s="233"/>
      <c r="O155" s="283"/>
      <c r="P155" s="279"/>
    </row>
    <row r="156" spans="1:16" s="78" customFormat="1" ht="13.5" customHeight="1">
      <c r="A156" s="402"/>
      <c r="B156" s="403"/>
      <c r="C156" s="372"/>
      <c r="D156" s="647"/>
      <c r="E156" s="648"/>
      <c r="F156" s="611"/>
      <c r="G156" s="610">
        <f>IF(OSNOVA!$B$40=1,E156*F156,"")</f>
        <v>0</v>
      </c>
      <c r="H156" s="249"/>
      <c r="I156" s="395"/>
      <c r="J156" s="395"/>
      <c r="K156" s="243"/>
      <c r="L156" s="246"/>
      <c r="M156" s="247"/>
      <c r="N156" s="233"/>
      <c r="O156" s="283"/>
      <c r="P156" s="279"/>
    </row>
    <row r="157" spans="1:16" s="78" customFormat="1" ht="13.5" customHeight="1">
      <c r="A157" s="402" t="str">
        <f>$B$65</f>
        <v>II.</v>
      </c>
      <c r="B157" s="403">
        <f>COUNT($A$67:B156)+1</f>
        <v>16</v>
      </c>
      <c r="C157" s="195" t="s">
        <v>703</v>
      </c>
      <c r="D157" s="647"/>
      <c r="E157" s="648"/>
      <c r="F157" s="611"/>
      <c r="G157" s="610">
        <f>IF(OSNOVA!$B$40=1,E157*F157,"")</f>
        <v>0</v>
      </c>
      <c r="H157" s="249"/>
      <c r="I157" s="395"/>
      <c r="J157" s="395"/>
      <c r="K157" s="243"/>
      <c r="L157" s="246"/>
      <c r="M157" s="247"/>
      <c r="N157" s="233"/>
      <c r="O157" s="283"/>
      <c r="P157" s="279"/>
    </row>
    <row r="158" spans="1:16" s="78" customFormat="1" ht="13.5" customHeight="1">
      <c r="A158" s="402"/>
      <c r="B158" s="403"/>
      <c r="C158" s="189" t="s">
        <v>704</v>
      </c>
      <c r="D158" s="647"/>
      <c r="E158" s="648"/>
      <c r="F158" s="611"/>
      <c r="G158" s="610">
        <f>IF(OSNOVA!$B$40=1,E158*F158,"")</f>
        <v>0</v>
      </c>
      <c r="H158" s="249"/>
      <c r="I158" s="395"/>
      <c r="J158" s="395"/>
      <c r="K158" s="243"/>
      <c r="L158" s="246"/>
      <c r="M158" s="247"/>
      <c r="N158" s="233"/>
      <c r="O158" s="283"/>
      <c r="P158" s="279"/>
    </row>
    <row r="159" spans="1:16" s="78" customFormat="1" ht="13.5" customHeight="1">
      <c r="A159" s="402"/>
      <c r="B159" s="403"/>
      <c r="C159" s="732" t="s">
        <v>668</v>
      </c>
      <c r="D159" s="647" t="s">
        <v>9</v>
      </c>
      <c r="E159" s="648">
        <v>1</v>
      </c>
      <c r="F159" s="611"/>
      <c r="G159" s="610">
        <f>IF(OSNOVA!$B$40=1,E159*F159,"")</f>
        <v>0</v>
      </c>
      <c r="H159" s="249"/>
      <c r="I159" s="395"/>
      <c r="J159" s="395"/>
      <c r="K159" s="243"/>
      <c r="L159" s="246"/>
      <c r="M159" s="247"/>
      <c r="N159" s="233"/>
      <c r="O159" s="283"/>
      <c r="P159" s="279"/>
    </row>
    <row r="160" spans="1:16" s="78" customFormat="1" ht="13.5" customHeight="1">
      <c r="A160" s="402"/>
      <c r="B160" s="403"/>
      <c r="C160" s="732"/>
      <c r="D160" s="647"/>
      <c r="E160" s="648"/>
      <c r="F160" s="611"/>
      <c r="G160" s="610">
        <f>IF(OSNOVA!$B$40=1,E160*F160,"")</f>
        <v>0</v>
      </c>
      <c r="H160" s="249"/>
      <c r="I160" s="395"/>
      <c r="J160" s="395"/>
      <c r="K160" s="243"/>
      <c r="L160" s="246"/>
      <c r="M160" s="247"/>
      <c r="N160" s="233"/>
      <c r="O160" s="283"/>
      <c r="P160" s="279"/>
    </row>
    <row r="161" spans="1:16" s="78" customFormat="1" ht="13.5" customHeight="1">
      <c r="A161" s="402" t="str">
        <f>$B$65</f>
        <v>II.</v>
      </c>
      <c r="B161" s="403">
        <f>COUNT($A$67:B160)+1</f>
        <v>17</v>
      </c>
      <c r="C161" s="733" t="s">
        <v>170</v>
      </c>
      <c r="D161" s="647" t="s">
        <v>9</v>
      </c>
      <c r="E161" s="648">
        <v>1</v>
      </c>
      <c r="F161" s="611"/>
      <c r="G161" s="610">
        <f>IF(OSNOVA!$B$40=1,E161*F161,"")</f>
        <v>0</v>
      </c>
      <c r="H161" s="249"/>
      <c r="I161" s="395"/>
      <c r="J161" s="395"/>
      <c r="K161" s="243"/>
      <c r="L161" s="246"/>
      <c r="M161" s="247"/>
      <c r="N161" s="233"/>
      <c r="O161" s="283"/>
      <c r="P161" s="279"/>
    </row>
    <row r="162" spans="1:16" s="78" customFormat="1" ht="60.75" customHeight="1">
      <c r="A162" s="402"/>
      <c r="B162" s="403"/>
      <c r="C162" s="734" t="s">
        <v>711</v>
      </c>
      <c r="D162" s="647"/>
      <c r="E162" s="648"/>
      <c r="F162" s="611"/>
      <c r="G162" s="610">
        <f>IF(OSNOVA!$B$40=1,E162*F162,"")</f>
        <v>0</v>
      </c>
      <c r="H162" s="249"/>
      <c r="I162" s="395"/>
      <c r="J162" s="395"/>
      <c r="K162" s="243"/>
      <c r="L162" s="246"/>
      <c r="M162" s="247"/>
      <c r="N162" s="233"/>
      <c r="O162" s="283"/>
      <c r="P162" s="279"/>
    </row>
    <row r="163" spans="1:16" s="78" customFormat="1" ht="13.5" customHeight="1">
      <c r="A163" s="402"/>
      <c r="B163" s="403"/>
      <c r="C163" s="731"/>
      <c r="D163" s="647"/>
      <c r="E163" s="648"/>
      <c r="F163" s="611"/>
      <c r="G163" s="610">
        <f>IF(OSNOVA!$B$40=1,E163*F163,"")</f>
        <v>0</v>
      </c>
      <c r="H163" s="249"/>
      <c r="I163" s="395"/>
      <c r="J163" s="395"/>
      <c r="K163" s="243"/>
      <c r="L163" s="246"/>
      <c r="M163" s="247"/>
      <c r="N163" s="233"/>
      <c r="O163" s="283"/>
      <c r="P163" s="279"/>
    </row>
    <row r="164" spans="1:16" s="78" customFormat="1" ht="13.5" customHeight="1">
      <c r="A164" s="402" t="str">
        <f>$B$65</f>
        <v>II.</v>
      </c>
      <c r="B164" s="403">
        <f>COUNT($A$67:B163)+1</f>
        <v>18</v>
      </c>
      <c r="C164" s="733" t="s">
        <v>169</v>
      </c>
      <c r="D164" s="647" t="s">
        <v>9</v>
      </c>
      <c r="E164" s="648">
        <v>2</v>
      </c>
      <c r="F164" s="611"/>
      <c r="G164" s="610">
        <f>IF(OSNOVA!$B$40=1,E164*F164,"")</f>
        <v>0</v>
      </c>
      <c r="H164" s="249"/>
      <c r="I164" s="395"/>
      <c r="J164" s="395"/>
      <c r="K164" s="243"/>
      <c r="L164" s="246"/>
      <c r="M164" s="247"/>
      <c r="N164" s="233"/>
      <c r="O164" s="283"/>
      <c r="P164" s="279"/>
    </row>
    <row r="165" spans="1:16" s="78" customFormat="1" ht="48.75" customHeight="1">
      <c r="A165" s="402"/>
      <c r="B165" s="403"/>
      <c r="C165" s="734" t="s">
        <v>712</v>
      </c>
      <c r="D165" s="647"/>
      <c r="E165" s="648"/>
      <c r="F165" s="611"/>
      <c r="G165" s="610">
        <f>IF(OSNOVA!$B$40=1,E165*F165,"")</f>
        <v>0</v>
      </c>
      <c r="H165" s="249"/>
      <c r="I165" s="395"/>
      <c r="J165" s="395"/>
      <c r="K165" s="243"/>
      <c r="L165" s="246"/>
      <c r="M165" s="247"/>
      <c r="N165" s="233"/>
      <c r="O165" s="283"/>
      <c r="P165" s="279"/>
    </row>
    <row r="166" spans="1:16" s="78" customFormat="1" ht="13.5" customHeight="1">
      <c r="A166" s="402"/>
      <c r="B166" s="403"/>
      <c r="C166" s="372"/>
      <c r="D166" s="647"/>
      <c r="E166" s="648"/>
      <c r="F166" s="611"/>
      <c r="G166" s="610">
        <f>IF(OSNOVA!$B$40=1,E166*F166,"")</f>
        <v>0</v>
      </c>
      <c r="H166" s="249"/>
      <c r="I166" s="395"/>
      <c r="J166" s="395"/>
      <c r="K166" s="243"/>
      <c r="L166" s="246"/>
      <c r="M166" s="247"/>
      <c r="N166" s="233"/>
      <c r="O166" s="283"/>
      <c r="P166" s="279"/>
    </row>
    <row r="167" spans="1:16" s="78" customFormat="1" ht="13.5" customHeight="1">
      <c r="A167" s="402" t="str">
        <f>$B$65</f>
        <v>II.</v>
      </c>
      <c r="B167" s="403">
        <f>COUNT($A$67:B166)+1</f>
        <v>19</v>
      </c>
      <c r="C167" s="733" t="s">
        <v>707</v>
      </c>
      <c r="D167" s="647" t="s">
        <v>9</v>
      </c>
      <c r="E167" s="648">
        <v>2</v>
      </c>
      <c r="F167" s="611"/>
      <c r="G167" s="610">
        <f>IF(OSNOVA!$B$40=1,E167*F167,"")</f>
        <v>0</v>
      </c>
      <c r="H167" s="249"/>
      <c r="I167" s="395"/>
      <c r="J167" s="395"/>
      <c r="K167" s="243"/>
      <c r="L167" s="246"/>
      <c r="M167" s="247"/>
      <c r="N167" s="233"/>
      <c r="O167" s="283"/>
      <c r="P167" s="279"/>
    </row>
    <row r="168" spans="1:16" s="78" customFormat="1" ht="81" customHeight="1">
      <c r="A168" s="402"/>
      <c r="B168" s="403"/>
      <c r="C168" s="729" t="s">
        <v>708</v>
      </c>
      <c r="D168" s="647"/>
      <c r="E168" s="648"/>
      <c r="F168" s="611"/>
      <c r="G168" s="610">
        <f>IF(OSNOVA!$B$40=1,E168*F168,"")</f>
        <v>0</v>
      </c>
      <c r="H168" s="249"/>
      <c r="I168" s="395"/>
      <c r="J168" s="395"/>
      <c r="K168" s="243"/>
      <c r="L168" s="246"/>
      <c r="M168" s="247"/>
      <c r="N168" s="233"/>
      <c r="O168" s="283"/>
      <c r="P168" s="279"/>
    </row>
    <row r="169" spans="1:16" s="78" customFormat="1" ht="13.5" customHeight="1">
      <c r="A169" s="402"/>
      <c r="B169" s="403"/>
      <c r="C169" s="193"/>
      <c r="D169" s="647"/>
      <c r="E169" s="648"/>
      <c r="F169" s="611"/>
      <c r="G169" s="610">
        <f>IF(OSNOVA!$B$40=1,E169*F169,"")</f>
        <v>0</v>
      </c>
      <c r="H169" s="249"/>
      <c r="I169" s="395"/>
      <c r="J169" s="395"/>
      <c r="K169" s="243"/>
      <c r="L169" s="246"/>
      <c r="M169" s="247"/>
      <c r="N169" s="233"/>
      <c r="O169" s="283"/>
      <c r="P169" s="279"/>
    </row>
    <row r="170" spans="1:16" s="78" customFormat="1" ht="13.5" customHeight="1">
      <c r="A170" s="402" t="str">
        <f>$B$65</f>
        <v>II.</v>
      </c>
      <c r="B170" s="403">
        <f>COUNT($A$67:B169)+1</f>
        <v>20</v>
      </c>
      <c r="C170" s="733" t="s">
        <v>709</v>
      </c>
      <c r="D170" s="647" t="s">
        <v>9</v>
      </c>
      <c r="E170" s="648">
        <v>4</v>
      </c>
      <c r="F170" s="611"/>
      <c r="G170" s="610">
        <f>IF(OSNOVA!$B$40=1,E170*F170,"")</f>
        <v>0</v>
      </c>
      <c r="H170" s="249"/>
      <c r="I170" s="395"/>
      <c r="J170" s="395"/>
      <c r="K170" s="243"/>
      <c r="L170" s="246"/>
      <c r="M170" s="247"/>
      <c r="N170" s="233"/>
      <c r="O170" s="283"/>
      <c r="P170" s="279"/>
    </row>
    <row r="171" spans="1:16" s="78" customFormat="1" ht="75" customHeight="1">
      <c r="A171" s="402"/>
      <c r="B171" s="403"/>
      <c r="C171" s="731" t="s">
        <v>710</v>
      </c>
      <c r="D171" s="647"/>
      <c r="E171" s="648"/>
      <c r="F171" s="611"/>
      <c r="G171" s="610">
        <f>IF(OSNOVA!$B$40=1,E171*F171,"")</f>
        <v>0</v>
      </c>
      <c r="H171" s="249"/>
      <c r="I171" s="395"/>
      <c r="J171" s="395"/>
      <c r="K171" s="243"/>
      <c r="L171" s="246"/>
      <c r="M171" s="247"/>
      <c r="N171" s="233"/>
      <c r="O171" s="283"/>
      <c r="P171" s="279"/>
    </row>
    <row r="172" spans="1:16" s="78" customFormat="1" ht="13.5" customHeight="1">
      <c r="A172" s="402"/>
      <c r="B172" s="403"/>
      <c r="C172" s="193"/>
      <c r="D172" s="647"/>
      <c r="E172" s="648"/>
      <c r="F172" s="611"/>
      <c r="G172" s="610">
        <f>IF(OSNOVA!$B$40=1,E172*F172,"")</f>
        <v>0</v>
      </c>
      <c r="H172" s="249"/>
      <c r="I172" s="395"/>
      <c r="J172" s="395"/>
      <c r="K172" s="243"/>
      <c r="L172" s="246"/>
      <c r="M172" s="247"/>
      <c r="N172" s="233"/>
      <c r="O172" s="283"/>
      <c r="P172" s="279"/>
    </row>
    <row r="173" spans="1:16" s="78" customFormat="1" ht="13.5" customHeight="1">
      <c r="A173" s="402" t="str">
        <f>$B$65</f>
        <v>II.</v>
      </c>
      <c r="B173" s="403">
        <f>COUNT($A$67:B172)+1</f>
        <v>21</v>
      </c>
      <c r="C173" s="90" t="s">
        <v>713</v>
      </c>
      <c r="D173" s="647" t="s">
        <v>9</v>
      </c>
      <c r="E173" s="648">
        <v>1</v>
      </c>
      <c r="F173" s="611"/>
      <c r="G173" s="610">
        <f>IF(OSNOVA!$B$40=1,E173*F173,"")</f>
        <v>0</v>
      </c>
      <c r="H173" s="249"/>
      <c r="I173" s="395"/>
      <c r="J173" s="395"/>
      <c r="K173" s="243"/>
      <c r="L173" s="246"/>
      <c r="M173" s="247"/>
      <c r="N173" s="233"/>
      <c r="O173" s="283"/>
      <c r="P173" s="279"/>
    </row>
    <row r="174" spans="1:16" s="78" customFormat="1" ht="96" customHeight="1">
      <c r="A174" s="402"/>
      <c r="B174" s="403"/>
      <c r="C174" s="369" t="s">
        <v>714</v>
      </c>
      <c r="D174" s="647"/>
      <c r="E174" s="648"/>
      <c r="F174" s="611"/>
      <c r="G174" s="610">
        <f>IF(OSNOVA!$B$40=1,E174*F174,"")</f>
        <v>0</v>
      </c>
      <c r="H174" s="249"/>
      <c r="I174" s="395"/>
      <c r="J174" s="395"/>
      <c r="K174" s="243"/>
      <c r="L174" s="246"/>
      <c r="M174" s="247"/>
      <c r="N174" s="233"/>
      <c r="O174" s="283"/>
      <c r="P174" s="279"/>
    </row>
    <row r="175" spans="1:16" s="78" customFormat="1" ht="13.5" customHeight="1">
      <c r="A175" s="402"/>
      <c r="B175" s="403"/>
      <c r="C175" s="669" t="s">
        <v>715</v>
      </c>
      <c r="D175" s="647"/>
      <c r="E175" s="648"/>
      <c r="F175" s="611"/>
      <c r="G175" s="610">
        <f>IF(OSNOVA!$B$40=1,E175*F175,"")</f>
        <v>0</v>
      </c>
      <c r="H175" s="249"/>
      <c r="I175" s="395"/>
      <c r="J175" s="395"/>
      <c r="K175" s="243"/>
      <c r="L175" s="246"/>
      <c r="M175" s="247"/>
      <c r="N175" s="233"/>
      <c r="O175" s="283"/>
      <c r="P175" s="279"/>
    </row>
    <row r="176" spans="1:16" s="78" customFormat="1" ht="13.5" customHeight="1">
      <c r="A176" s="402"/>
      <c r="B176" s="403"/>
      <c r="C176" s="669"/>
      <c r="D176" s="647"/>
      <c r="E176" s="648"/>
      <c r="F176" s="611"/>
      <c r="G176" s="610">
        <f>IF(OSNOVA!$B$40=1,E176*F176,"")</f>
        <v>0</v>
      </c>
      <c r="H176" s="249"/>
      <c r="I176" s="395"/>
      <c r="J176" s="395"/>
      <c r="K176" s="243"/>
      <c r="L176" s="246"/>
      <c r="M176" s="247"/>
      <c r="N176" s="233"/>
      <c r="O176" s="283"/>
      <c r="P176" s="279"/>
    </row>
    <row r="177" spans="1:16" s="78" customFormat="1" ht="13.5" customHeight="1">
      <c r="A177" s="402" t="str">
        <f>$B$65</f>
        <v>II.</v>
      </c>
      <c r="B177" s="403">
        <f>COUNT($A$67:B176)+1</f>
        <v>22</v>
      </c>
      <c r="C177" s="210" t="s">
        <v>820</v>
      </c>
      <c r="D177" s="647" t="s">
        <v>101</v>
      </c>
      <c r="E177" s="648">
        <v>1</v>
      </c>
      <c r="F177" s="611"/>
      <c r="G177" s="610">
        <f>IF(OSNOVA!$B$40=1,E177*F177,"")</f>
        <v>0</v>
      </c>
      <c r="H177" s="249"/>
      <c r="I177" s="395"/>
      <c r="J177" s="395"/>
      <c r="K177" s="243"/>
      <c r="L177" s="246"/>
      <c r="M177" s="247"/>
      <c r="N177" s="233"/>
      <c r="O177" s="283"/>
      <c r="P177" s="279"/>
    </row>
    <row r="178" spans="1:16" s="78" customFormat="1" ht="135" customHeight="1">
      <c r="A178" s="402"/>
      <c r="B178" s="403"/>
      <c r="C178" s="309" t="s">
        <v>821</v>
      </c>
      <c r="D178" s="647"/>
      <c r="E178" s="648"/>
      <c r="F178" s="611"/>
      <c r="G178" s="610">
        <f>IF(OSNOVA!$B$40=1,E178*F178,"")</f>
        <v>0</v>
      </c>
      <c r="H178" s="249"/>
      <c r="I178" s="395"/>
      <c r="J178" s="395"/>
      <c r="K178" s="243"/>
      <c r="L178" s="246"/>
      <c r="M178" s="247"/>
      <c r="N178" s="233"/>
      <c r="O178" s="283"/>
      <c r="P178" s="279"/>
    </row>
    <row r="179" spans="1:16" s="78" customFormat="1" ht="13.5" customHeight="1">
      <c r="A179" s="402"/>
      <c r="B179" s="403"/>
      <c r="C179" s="234" t="s">
        <v>523</v>
      </c>
      <c r="D179" s="647"/>
      <c r="E179" s="648"/>
      <c r="F179" s="611"/>
      <c r="G179" s="610">
        <f>IF(OSNOVA!$B$40=1,E179*F179,"")</f>
        <v>0</v>
      </c>
      <c r="H179" s="249"/>
      <c r="I179" s="395"/>
      <c r="J179" s="395"/>
      <c r="K179" s="243"/>
      <c r="L179" s="246"/>
      <c r="M179" s="247"/>
      <c r="N179" s="233"/>
      <c r="O179" s="283"/>
      <c r="P179" s="279"/>
    </row>
    <row r="180" spans="1:16" s="78" customFormat="1" ht="13.5" customHeight="1">
      <c r="A180" s="402"/>
      <c r="B180" s="403"/>
      <c r="C180" s="669"/>
      <c r="D180" s="647"/>
      <c r="E180" s="648"/>
      <c r="F180" s="611"/>
      <c r="G180" s="610">
        <f>IF(OSNOVA!$B$40=1,E180*F180,"")</f>
        <v>0</v>
      </c>
      <c r="H180" s="249"/>
      <c r="I180" s="395"/>
      <c r="J180" s="395"/>
      <c r="K180" s="243"/>
      <c r="L180" s="246"/>
      <c r="M180" s="247"/>
      <c r="N180" s="233"/>
      <c r="O180" s="283"/>
      <c r="P180" s="279"/>
    </row>
    <row r="181" spans="1:16" s="78" customFormat="1" ht="13.5" customHeight="1">
      <c r="A181" s="402" t="str">
        <f>$B$65</f>
        <v>II.</v>
      </c>
      <c r="B181" s="403">
        <f>COUNT($A$67:B180)+1</f>
        <v>23</v>
      </c>
      <c r="C181" s="192" t="s">
        <v>822</v>
      </c>
      <c r="D181" s="647" t="s">
        <v>101</v>
      </c>
      <c r="E181" s="648">
        <v>1</v>
      </c>
      <c r="F181" s="611"/>
      <c r="G181" s="610">
        <f>IF(OSNOVA!$B$40=1,E181*F181,"")</f>
        <v>0</v>
      </c>
      <c r="H181" s="249"/>
      <c r="I181" s="395"/>
      <c r="J181" s="395"/>
      <c r="K181" s="243"/>
      <c r="L181" s="246"/>
      <c r="M181" s="247"/>
      <c r="N181" s="233"/>
      <c r="O181" s="283"/>
      <c r="P181" s="279"/>
    </row>
    <row r="182" spans="1:16" s="78" customFormat="1" ht="110.25" customHeight="1">
      <c r="A182" s="402"/>
      <c r="B182" s="403"/>
      <c r="C182" s="735" t="s">
        <v>823</v>
      </c>
      <c r="D182" s="647"/>
      <c r="E182" s="648"/>
      <c r="F182" s="611"/>
      <c r="G182" s="610">
        <f>IF(OSNOVA!$B$40=1,E182*F182,"")</f>
        <v>0</v>
      </c>
      <c r="H182" s="249"/>
      <c r="I182" s="395"/>
      <c r="J182" s="395"/>
      <c r="K182" s="243"/>
      <c r="L182" s="246"/>
      <c r="M182" s="247"/>
      <c r="N182" s="233"/>
      <c r="O182" s="283"/>
      <c r="P182" s="279"/>
    </row>
    <row r="183" spans="1:16" s="78" customFormat="1" ht="39" customHeight="1">
      <c r="A183" s="402"/>
      <c r="B183" s="403"/>
      <c r="C183" s="736" t="s">
        <v>824</v>
      </c>
      <c r="D183" s="647"/>
      <c r="E183" s="648"/>
      <c r="F183" s="611"/>
      <c r="G183" s="610">
        <f>IF(OSNOVA!$B$40=1,E183*F183,"")</f>
        <v>0</v>
      </c>
      <c r="H183" s="249"/>
      <c r="I183" s="395"/>
      <c r="J183" s="395"/>
      <c r="K183" s="243"/>
      <c r="L183" s="246"/>
      <c r="M183" s="247"/>
      <c r="N183" s="233"/>
      <c r="O183" s="283"/>
      <c r="P183" s="279"/>
    </row>
    <row r="184" spans="1:16" s="78" customFormat="1" ht="13.5" customHeight="1">
      <c r="A184" s="402"/>
      <c r="B184" s="403"/>
      <c r="C184" s="335"/>
      <c r="D184" s="647"/>
      <c r="E184" s="648"/>
      <c r="F184" s="611"/>
      <c r="G184" s="610"/>
      <c r="H184" s="249"/>
      <c r="I184" s="395"/>
      <c r="J184" s="395"/>
      <c r="K184" s="243"/>
      <c r="L184" s="246"/>
      <c r="M184" s="247"/>
      <c r="N184" s="233"/>
      <c r="O184" s="283"/>
      <c r="P184" s="279"/>
    </row>
    <row r="185" spans="1:16" s="78" customFormat="1" ht="12">
      <c r="A185" s="402" t="str">
        <f>$B$65</f>
        <v>II.</v>
      </c>
      <c r="B185" s="403">
        <f>COUNT($A$67:B184)+1</f>
        <v>24</v>
      </c>
      <c r="C185" s="195" t="s">
        <v>679</v>
      </c>
      <c r="D185" s="647" t="s">
        <v>9</v>
      </c>
      <c r="E185" s="648">
        <v>4</v>
      </c>
      <c r="F185" s="611"/>
      <c r="G185" s="610">
        <f>IF(OSNOVA!$B$40=1,E185*F185,"")</f>
        <v>0</v>
      </c>
      <c r="H185" s="249"/>
      <c r="I185" s="395"/>
      <c r="J185" s="395"/>
      <c r="K185" s="243"/>
      <c r="L185" s="246"/>
      <c r="M185" s="247"/>
      <c r="N185" s="233"/>
      <c r="O185" s="283"/>
      <c r="P185" s="279"/>
    </row>
    <row r="186" spans="1:16" s="78" customFormat="1" ht="39" customHeight="1">
      <c r="A186" s="402"/>
      <c r="B186" s="403"/>
      <c r="C186" s="189" t="s">
        <v>769</v>
      </c>
      <c r="D186" s="647"/>
      <c r="E186" s="648"/>
      <c r="F186" s="611"/>
      <c r="G186" s="610">
        <f>IF(OSNOVA!$B$40=1,E186*F186,"")</f>
        <v>0</v>
      </c>
      <c r="H186" s="249"/>
      <c r="I186" s="395"/>
      <c r="J186" s="395"/>
      <c r="K186" s="243"/>
      <c r="L186" s="246"/>
      <c r="M186" s="247"/>
      <c r="N186" s="233"/>
      <c r="O186" s="283"/>
      <c r="P186" s="279"/>
    </row>
    <row r="187" spans="1:16" s="78" customFormat="1" ht="12">
      <c r="A187" s="402"/>
      <c r="B187" s="403"/>
      <c r="C187" s="234"/>
      <c r="D187" s="211"/>
      <c r="E187" s="212"/>
      <c r="F187" s="611"/>
      <c r="G187" s="610"/>
      <c r="H187" s="249"/>
      <c r="I187" s="395"/>
      <c r="J187" s="395"/>
      <c r="K187" s="243"/>
      <c r="L187" s="246"/>
      <c r="M187" s="247"/>
      <c r="N187" s="233"/>
      <c r="O187" s="283"/>
      <c r="P187" s="279"/>
    </row>
    <row r="188" spans="1:16" s="78" customFormat="1" ht="12">
      <c r="A188" s="402" t="str">
        <f>$B$65</f>
        <v>II.</v>
      </c>
      <c r="B188" s="403">
        <f>COUNT($A$67:B187)+1</f>
        <v>25</v>
      </c>
      <c r="C188" s="195" t="s">
        <v>616</v>
      </c>
      <c r="D188" s="211" t="s">
        <v>9</v>
      </c>
      <c r="E188" s="212">
        <v>6</v>
      </c>
      <c r="F188" s="611"/>
      <c r="G188" s="610">
        <f>IF(OSNOVA!$B$40=1,E188*F188,"")</f>
        <v>0</v>
      </c>
      <c r="H188" s="249"/>
      <c r="I188" s="395"/>
      <c r="J188" s="395"/>
      <c r="K188" s="243"/>
      <c r="L188" s="246"/>
      <c r="M188" s="247"/>
      <c r="N188" s="233"/>
      <c r="O188" s="283"/>
      <c r="P188" s="279"/>
    </row>
    <row r="189" spans="1:16" s="78" customFormat="1" ht="146.25" customHeight="1">
      <c r="A189" s="402"/>
      <c r="B189" s="403"/>
      <c r="C189" s="189" t="s">
        <v>717</v>
      </c>
      <c r="D189" s="647"/>
      <c r="E189" s="648"/>
      <c r="F189" s="611"/>
      <c r="G189" s="610">
        <f>IF(OSNOVA!$B$40=1,E189*F189,"")</f>
        <v>0</v>
      </c>
      <c r="H189" s="249"/>
      <c r="I189" s="395"/>
      <c r="J189" s="395"/>
      <c r="K189" s="243"/>
      <c r="L189" s="246"/>
      <c r="M189" s="247"/>
      <c r="N189" s="233"/>
      <c r="O189" s="283"/>
      <c r="P189" s="279"/>
    </row>
    <row r="190" spans="1:16" s="78" customFormat="1" ht="12">
      <c r="A190" s="402"/>
      <c r="B190" s="403"/>
      <c r="C190" s="234"/>
      <c r="D190" s="647"/>
      <c r="E190" s="648"/>
      <c r="F190" s="611"/>
      <c r="G190" s="610"/>
      <c r="H190" s="249"/>
      <c r="I190" s="395"/>
      <c r="J190" s="395"/>
      <c r="K190" s="243"/>
      <c r="L190" s="246"/>
      <c r="M190" s="247"/>
      <c r="N190" s="233"/>
      <c r="O190" s="283"/>
      <c r="P190" s="279"/>
    </row>
    <row r="191" spans="1:16" s="78" customFormat="1" ht="12">
      <c r="A191" s="402" t="str">
        <f>$B$65</f>
        <v>II.</v>
      </c>
      <c r="B191" s="403">
        <f>COUNT($A$67:B190)+1</f>
        <v>26</v>
      </c>
      <c r="C191" s="195" t="s">
        <v>617</v>
      </c>
      <c r="D191" s="647"/>
      <c r="E191" s="648"/>
      <c r="F191" s="611"/>
      <c r="G191" s="610"/>
      <c r="H191" s="249"/>
      <c r="I191" s="395"/>
      <c r="J191" s="395"/>
      <c r="K191" s="243"/>
      <c r="L191" s="246"/>
      <c r="M191" s="247"/>
      <c r="N191" s="233"/>
      <c r="O191" s="283"/>
      <c r="P191" s="279"/>
    </row>
    <row r="192" spans="1:16" s="78" customFormat="1" ht="36">
      <c r="A192" s="402"/>
      <c r="B192" s="403"/>
      <c r="C192" s="189" t="s">
        <v>691</v>
      </c>
      <c r="D192" s="647"/>
      <c r="E192" s="648"/>
      <c r="F192" s="611"/>
      <c r="G192" s="610">
        <f>IF(OSNOVA!$B$40=1,E192*F192,"")</f>
        <v>0</v>
      </c>
      <c r="H192" s="249"/>
      <c r="I192" s="395"/>
      <c r="J192" s="395"/>
      <c r="K192" s="243"/>
      <c r="L192" s="246"/>
      <c r="M192" s="247"/>
      <c r="N192" s="233"/>
      <c r="O192" s="283"/>
      <c r="P192" s="279"/>
    </row>
    <row r="193" spans="1:16" s="78" customFormat="1" ht="12.75" customHeight="1">
      <c r="A193" s="402"/>
      <c r="B193" s="403"/>
      <c r="C193" s="234" t="s">
        <v>162</v>
      </c>
      <c r="D193" s="647"/>
      <c r="E193" s="648"/>
      <c r="F193" s="611"/>
      <c r="G193" s="610">
        <f>IF(OSNOVA!$B$40=1,E193*F193,"")</f>
        <v>0</v>
      </c>
      <c r="H193" s="249"/>
      <c r="I193" s="395"/>
      <c r="J193" s="395"/>
      <c r="K193" s="243"/>
      <c r="L193" s="246"/>
      <c r="M193" s="247"/>
      <c r="N193" s="233"/>
      <c r="O193" s="283"/>
      <c r="P193" s="279"/>
    </row>
    <row r="194" spans="1:16" s="78" customFormat="1" ht="12.75" customHeight="1">
      <c r="A194" s="402"/>
      <c r="B194" s="403"/>
      <c r="C194" s="234" t="s">
        <v>618</v>
      </c>
      <c r="D194" s="647" t="s">
        <v>9</v>
      </c>
      <c r="E194" s="648">
        <v>8</v>
      </c>
      <c r="F194" s="611"/>
      <c r="G194" s="610">
        <f>IF(OSNOVA!$B$40=1,E194*F194,"")</f>
        <v>0</v>
      </c>
      <c r="H194" s="249"/>
      <c r="I194" s="395"/>
      <c r="J194" s="395"/>
      <c r="K194" s="243"/>
      <c r="L194" s="246"/>
      <c r="M194" s="247"/>
      <c r="N194" s="233"/>
      <c r="O194" s="283"/>
      <c r="P194" s="279"/>
    </row>
    <row r="195" spans="1:16" s="78" customFormat="1" ht="12.75" customHeight="1">
      <c r="A195" s="402"/>
      <c r="B195" s="403"/>
      <c r="C195" s="234"/>
      <c r="D195" s="647"/>
      <c r="E195" s="648"/>
      <c r="F195" s="611"/>
      <c r="G195" s="610">
        <f>IF(OSNOVA!$B$40=1,E195*F195,"")</f>
        <v>0</v>
      </c>
      <c r="H195" s="249"/>
      <c r="I195" s="395"/>
      <c r="J195" s="395"/>
      <c r="K195" s="243"/>
      <c r="L195" s="246"/>
      <c r="M195" s="247"/>
      <c r="N195" s="233"/>
      <c r="O195" s="283"/>
      <c r="P195" s="279"/>
    </row>
    <row r="196" spans="1:16" s="78" customFormat="1" ht="12.75" customHeight="1">
      <c r="A196" s="402"/>
      <c r="B196" s="403">
        <f>COUNT($A$67:B195)+1</f>
        <v>27</v>
      </c>
      <c r="C196" s="195" t="s">
        <v>617</v>
      </c>
      <c r="D196" s="647"/>
      <c r="E196" s="648"/>
      <c r="F196" s="611"/>
      <c r="G196" s="610">
        <f>IF(OSNOVA!$B$40=1,E196*F196,"")</f>
        <v>0</v>
      </c>
      <c r="H196" s="249"/>
      <c r="I196" s="395"/>
      <c r="J196" s="395"/>
      <c r="K196" s="243"/>
      <c r="L196" s="246"/>
      <c r="M196" s="247"/>
      <c r="N196" s="233"/>
      <c r="O196" s="283"/>
      <c r="P196" s="279"/>
    </row>
    <row r="197" spans="1:16" s="78" customFormat="1" ht="39" customHeight="1">
      <c r="A197" s="402"/>
      <c r="B197" s="403"/>
      <c r="C197" s="189" t="s">
        <v>690</v>
      </c>
      <c r="D197" s="647"/>
      <c r="E197" s="648"/>
      <c r="F197" s="611"/>
      <c r="G197" s="610">
        <f>IF(OSNOVA!$B$40=1,E197*F197,"")</f>
        <v>0</v>
      </c>
      <c r="H197" s="249"/>
      <c r="I197" s="395"/>
      <c r="J197" s="395"/>
      <c r="K197" s="243"/>
      <c r="L197" s="246"/>
      <c r="M197" s="247"/>
      <c r="N197" s="233"/>
      <c r="O197" s="283"/>
      <c r="P197" s="279"/>
    </row>
    <row r="198" spans="1:16" s="78" customFormat="1" ht="12.75" customHeight="1">
      <c r="A198" s="402"/>
      <c r="B198" s="403"/>
      <c r="C198" s="234" t="s">
        <v>162</v>
      </c>
      <c r="D198" s="647"/>
      <c r="E198" s="648"/>
      <c r="F198" s="611"/>
      <c r="G198" s="610">
        <f>IF(OSNOVA!$B$40=1,E198*F198,"")</f>
        <v>0</v>
      </c>
      <c r="H198" s="249"/>
      <c r="I198" s="395"/>
      <c r="J198" s="395"/>
      <c r="K198" s="243"/>
      <c r="L198" s="246"/>
      <c r="M198" s="247"/>
      <c r="N198" s="233"/>
      <c r="O198" s="283"/>
      <c r="P198" s="279"/>
    </row>
    <row r="199" spans="1:16" s="78" customFormat="1" ht="12.75" customHeight="1">
      <c r="A199" s="402"/>
      <c r="B199" s="403"/>
      <c r="C199" s="234" t="s">
        <v>619</v>
      </c>
      <c r="D199" s="647" t="s">
        <v>9</v>
      </c>
      <c r="E199" s="648">
        <v>3</v>
      </c>
      <c r="F199" s="611"/>
      <c r="G199" s="610">
        <f>IF(OSNOVA!$B$40=1,E199*F199,"")</f>
        <v>0</v>
      </c>
      <c r="H199" s="249"/>
      <c r="I199" s="395"/>
      <c r="J199" s="395"/>
      <c r="K199" s="243"/>
      <c r="L199" s="246"/>
      <c r="M199" s="247"/>
      <c r="N199" s="233"/>
      <c r="O199" s="283"/>
      <c r="P199" s="279"/>
    </row>
    <row r="200" spans="1:16" s="78" customFormat="1" ht="12.75" customHeight="1">
      <c r="A200" s="402"/>
      <c r="B200" s="403"/>
      <c r="C200" s="234"/>
      <c r="D200" s="647"/>
      <c r="E200" s="648"/>
      <c r="F200" s="611"/>
      <c r="G200" s="610">
        <f>IF(OSNOVA!$B$40=1,E200*F200,"")</f>
        <v>0</v>
      </c>
      <c r="H200" s="249"/>
      <c r="I200" s="395"/>
      <c r="J200" s="395"/>
      <c r="K200" s="243"/>
      <c r="L200" s="246"/>
      <c r="M200" s="247"/>
      <c r="N200" s="233"/>
      <c r="O200" s="283"/>
      <c r="P200" s="279"/>
    </row>
    <row r="201" spans="1:16" s="78" customFormat="1" ht="12.75" customHeight="1">
      <c r="A201" s="402"/>
      <c r="B201" s="403">
        <f>COUNT($A$67:B199)+1</f>
        <v>28</v>
      </c>
      <c r="C201" s="90" t="s">
        <v>692</v>
      </c>
      <c r="D201" s="647" t="s">
        <v>9</v>
      </c>
      <c r="E201" s="648">
        <v>13</v>
      </c>
      <c r="F201" s="611"/>
      <c r="G201" s="610">
        <f>IF(OSNOVA!$B$40=1,E201*F201,"")</f>
        <v>0</v>
      </c>
      <c r="H201" s="249"/>
      <c r="I201" s="395"/>
      <c r="J201" s="395"/>
      <c r="K201" s="243"/>
      <c r="L201" s="246"/>
      <c r="M201" s="247"/>
      <c r="N201" s="233"/>
      <c r="O201" s="283"/>
      <c r="P201" s="279"/>
    </row>
    <row r="202" spans="1:16" s="78" customFormat="1" ht="76.5" customHeight="1">
      <c r="A202" s="402"/>
      <c r="B202" s="403"/>
      <c r="C202" s="189" t="s">
        <v>693</v>
      </c>
      <c r="D202" s="647"/>
      <c r="E202" s="648"/>
      <c r="F202" s="611"/>
      <c r="G202" s="610">
        <f>IF(OSNOVA!$B$40=1,E202*F202,"")</f>
        <v>0</v>
      </c>
      <c r="H202" s="249"/>
      <c r="I202" s="395"/>
      <c r="J202" s="395"/>
      <c r="K202" s="243"/>
      <c r="L202" s="246"/>
      <c r="M202" s="247"/>
      <c r="N202" s="233"/>
      <c r="O202" s="283"/>
      <c r="P202" s="279"/>
    </row>
    <row r="203" spans="1:16" s="78" customFormat="1" ht="12.75" customHeight="1">
      <c r="A203" s="402"/>
      <c r="B203" s="403"/>
      <c r="C203" s="234"/>
      <c r="D203" s="647"/>
      <c r="E203" s="648"/>
      <c r="F203" s="611"/>
      <c r="G203" s="610">
        <f>IF(OSNOVA!$B$40=1,E203*F203,"")</f>
        <v>0</v>
      </c>
      <c r="H203" s="249"/>
      <c r="I203" s="395"/>
      <c r="J203" s="395"/>
      <c r="K203" s="243"/>
      <c r="L203" s="246"/>
      <c r="M203" s="247"/>
      <c r="N203" s="233"/>
      <c r="O203" s="283"/>
      <c r="P203" s="279"/>
    </row>
    <row r="204" spans="1:16" s="78" customFormat="1" ht="12">
      <c r="A204" s="402" t="str">
        <f>$B$65</f>
        <v>II.</v>
      </c>
      <c r="B204" s="403">
        <f>COUNT($A$67:B203)+1</f>
        <v>29</v>
      </c>
      <c r="C204" s="195" t="s">
        <v>289</v>
      </c>
      <c r="D204" s="647" t="s">
        <v>9</v>
      </c>
      <c r="E204" s="648">
        <v>3</v>
      </c>
      <c r="F204" s="611"/>
      <c r="G204" s="610">
        <f>IF(OSNOVA!$B$40=1,E204*F204,"")</f>
        <v>0</v>
      </c>
      <c r="H204" s="249"/>
      <c r="I204" s="395"/>
      <c r="J204" s="395"/>
      <c r="K204" s="243"/>
      <c r="L204" s="246"/>
      <c r="M204" s="247"/>
      <c r="N204" s="233"/>
      <c r="O204" s="283"/>
      <c r="P204" s="279"/>
    </row>
    <row r="205" spans="1:16" s="78" customFormat="1" ht="25.5" customHeight="1">
      <c r="A205" s="402"/>
      <c r="B205" s="403"/>
      <c r="C205" s="189" t="s">
        <v>689</v>
      </c>
      <c r="D205" s="647"/>
      <c r="E205" s="648"/>
      <c r="F205" s="611"/>
      <c r="G205" s="610">
        <f>IF(OSNOVA!$B$40=1,E205*F205,"")</f>
        <v>0</v>
      </c>
      <c r="H205" s="249"/>
      <c r="I205" s="395"/>
      <c r="J205" s="395"/>
      <c r="K205" s="243"/>
      <c r="L205" s="246"/>
      <c r="M205" s="247"/>
      <c r="N205" s="233"/>
      <c r="O205" s="283"/>
      <c r="P205" s="279"/>
    </row>
    <row r="206" spans="1:16" s="78" customFormat="1" ht="12">
      <c r="A206" s="402"/>
      <c r="B206" s="403"/>
      <c r="C206" s="234" t="s">
        <v>287</v>
      </c>
      <c r="D206" s="647"/>
      <c r="E206" s="648"/>
      <c r="F206" s="611"/>
      <c r="G206" s="610">
        <f>IF(OSNOVA!$B$40=1,E206*F206,"")</f>
        <v>0</v>
      </c>
      <c r="H206" s="249"/>
      <c r="I206" s="395"/>
      <c r="J206" s="395"/>
      <c r="K206" s="243"/>
      <c r="L206" s="246"/>
      <c r="M206" s="247"/>
      <c r="N206" s="233"/>
      <c r="O206" s="283"/>
      <c r="P206" s="279"/>
    </row>
    <row r="207" spans="1:16" s="78" customFormat="1" ht="12">
      <c r="A207" s="402"/>
      <c r="B207" s="403"/>
      <c r="C207" s="234" t="s">
        <v>288</v>
      </c>
      <c r="D207" s="647"/>
      <c r="E207" s="648"/>
      <c r="F207" s="611"/>
      <c r="G207" s="610">
        <f>IF(OSNOVA!$B$40=1,E207*F207,"")</f>
        <v>0</v>
      </c>
      <c r="H207" s="249"/>
      <c r="I207" s="395"/>
      <c r="J207" s="395"/>
      <c r="K207" s="243"/>
      <c r="L207" s="246"/>
      <c r="M207" s="247"/>
      <c r="N207" s="233"/>
      <c r="O207" s="283"/>
      <c r="P207" s="279"/>
    </row>
    <row r="208" spans="1:16" s="78" customFormat="1" ht="12">
      <c r="A208" s="402"/>
      <c r="B208" s="403"/>
      <c r="C208" s="234"/>
      <c r="D208" s="647"/>
      <c r="E208" s="648"/>
      <c r="F208" s="611"/>
      <c r="G208" s="610">
        <f>IF(OSNOVA!$B$40=1,E208*F208,"")</f>
        <v>0</v>
      </c>
      <c r="H208" s="249"/>
      <c r="I208" s="395"/>
      <c r="J208" s="395"/>
      <c r="K208" s="243"/>
      <c r="L208" s="246"/>
      <c r="M208" s="247"/>
      <c r="N208" s="233"/>
      <c r="O208" s="283"/>
      <c r="P208" s="279"/>
    </row>
    <row r="209" spans="1:16" s="78" customFormat="1" ht="12">
      <c r="A209" s="402" t="str">
        <f>$B$65</f>
        <v>II.</v>
      </c>
      <c r="B209" s="403">
        <f>COUNT($A$67:B208)+1</f>
        <v>30</v>
      </c>
      <c r="C209" s="195" t="s">
        <v>220</v>
      </c>
      <c r="D209" s="647" t="s">
        <v>9</v>
      </c>
      <c r="E209" s="648">
        <v>4</v>
      </c>
      <c r="F209" s="611"/>
      <c r="G209" s="610">
        <f>IF(OSNOVA!$B$40=1,E209*F209,"")</f>
        <v>0</v>
      </c>
      <c r="H209" s="249"/>
      <c r="I209" s="395"/>
      <c r="J209" s="395"/>
      <c r="K209" s="243"/>
      <c r="L209" s="246"/>
      <c r="M209" s="247"/>
      <c r="N209" s="233"/>
      <c r="O209" s="283"/>
      <c r="P209" s="279"/>
    </row>
    <row r="210" spans="1:16" s="78" customFormat="1" ht="72">
      <c r="A210" s="402"/>
      <c r="B210" s="403"/>
      <c r="C210" s="189" t="s">
        <v>163</v>
      </c>
      <c r="D210" s="647"/>
      <c r="E210" s="648"/>
      <c r="F210" s="611"/>
      <c r="G210" s="610">
        <f>IF(OSNOVA!$B$40=1,E210*F210,"")</f>
        <v>0</v>
      </c>
      <c r="H210" s="249"/>
      <c r="I210" s="395"/>
      <c r="J210" s="395"/>
      <c r="K210" s="243"/>
      <c r="L210" s="246"/>
      <c r="M210" s="247"/>
      <c r="N210" s="233"/>
      <c r="O210" s="283"/>
      <c r="P210" s="279"/>
    </row>
    <row r="211" spans="1:16" s="78" customFormat="1" ht="12">
      <c r="A211" s="402"/>
      <c r="B211" s="403"/>
      <c r="C211" s="189" t="s">
        <v>694</v>
      </c>
      <c r="D211" s="647"/>
      <c r="E211" s="648"/>
      <c r="F211" s="611"/>
      <c r="G211" s="610"/>
      <c r="H211" s="249"/>
      <c r="I211" s="395"/>
      <c r="J211" s="395"/>
      <c r="K211" s="243"/>
      <c r="L211" s="246"/>
      <c r="M211" s="247"/>
      <c r="N211" s="233"/>
      <c r="O211" s="283"/>
      <c r="P211" s="279"/>
    </row>
    <row r="212" spans="1:16" s="78" customFormat="1" ht="12">
      <c r="A212" s="402"/>
      <c r="B212" s="403"/>
      <c r="C212" s="234" t="s">
        <v>164</v>
      </c>
      <c r="D212" s="647"/>
      <c r="E212" s="648"/>
      <c r="F212" s="611"/>
      <c r="G212" s="610">
        <f>IF(OSNOVA!$B$40=1,E212*F212,"")</f>
        <v>0</v>
      </c>
      <c r="H212" s="249"/>
      <c r="I212" s="395"/>
      <c r="J212" s="395"/>
      <c r="K212" s="243"/>
      <c r="L212" s="246"/>
      <c r="M212" s="247"/>
      <c r="N212" s="233"/>
      <c r="O212" s="283"/>
      <c r="P212" s="279"/>
    </row>
    <row r="213" spans="1:16" s="78" customFormat="1" ht="12">
      <c r="A213" s="402"/>
      <c r="B213" s="403"/>
      <c r="C213" s="234"/>
      <c r="D213" s="647"/>
      <c r="E213" s="648"/>
      <c r="F213" s="611"/>
      <c r="G213" s="610"/>
      <c r="H213" s="249"/>
      <c r="I213" s="395"/>
      <c r="J213" s="395"/>
      <c r="K213" s="243"/>
      <c r="L213" s="246"/>
      <c r="M213" s="247"/>
      <c r="N213" s="233"/>
      <c r="O213" s="283"/>
      <c r="P213" s="279"/>
    </row>
    <row r="214" spans="1:16" s="78" customFormat="1" ht="12">
      <c r="A214" s="402" t="str">
        <f>$B$65</f>
        <v>II.</v>
      </c>
      <c r="B214" s="403">
        <f>COUNT($A$67:B213)+1</f>
        <v>31</v>
      </c>
      <c r="C214" s="195" t="s">
        <v>698</v>
      </c>
      <c r="D214" s="647" t="s">
        <v>101</v>
      </c>
      <c r="E214" s="648">
        <v>1</v>
      </c>
      <c r="F214" s="611"/>
      <c r="G214" s="610">
        <f>IF(OSNOVA!$B$40=1,E214*F214,"")</f>
        <v>0</v>
      </c>
      <c r="H214" s="249"/>
      <c r="I214" s="395"/>
      <c r="J214" s="395"/>
      <c r="K214" s="243"/>
      <c r="L214" s="246"/>
      <c r="M214" s="247"/>
      <c r="N214" s="233"/>
      <c r="O214" s="283"/>
      <c r="P214" s="279"/>
    </row>
    <row r="215" spans="1:16" s="78" customFormat="1" ht="26.25" customHeight="1">
      <c r="A215" s="402"/>
      <c r="B215" s="403"/>
      <c r="C215" s="189" t="s">
        <v>996</v>
      </c>
      <c r="D215" s="647"/>
      <c r="E215" s="648"/>
      <c r="F215" s="611"/>
      <c r="G215" s="610">
        <f>IF(OSNOVA!$B$40=1,E215*F215,"")</f>
        <v>0</v>
      </c>
      <c r="H215" s="249"/>
      <c r="I215" s="395"/>
      <c r="J215" s="395"/>
      <c r="K215" s="243"/>
      <c r="L215" s="246"/>
      <c r="M215" s="247"/>
      <c r="N215" s="233"/>
      <c r="O215" s="283"/>
      <c r="P215" s="279"/>
    </row>
    <row r="216" spans="1:16" s="78" customFormat="1" ht="12">
      <c r="A216" s="402"/>
      <c r="B216" s="403"/>
      <c r="C216" s="234"/>
      <c r="D216" s="647"/>
      <c r="E216" s="648"/>
      <c r="F216" s="611"/>
      <c r="G216" s="610">
        <f>IF(OSNOVA!$B$40=1,E216*F216,"")</f>
        <v>0</v>
      </c>
      <c r="H216" s="249"/>
      <c r="I216" s="395"/>
      <c r="J216" s="395"/>
      <c r="K216" s="243"/>
      <c r="L216" s="246"/>
      <c r="M216" s="247"/>
      <c r="N216" s="233"/>
      <c r="O216" s="283"/>
      <c r="P216" s="279"/>
    </row>
    <row r="217" spans="1:16" s="78" customFormat="1" ht="12">
      <c r="A217" s="402" t="str">
        <f>$B$65</f>
        <v>II.</v>
      </c>
      <c r="B217" s="403">
        <f>COUNT($A$67:B216)+1</f>
        <v>32</v>
      </c>
      <c r="C217" s="737" t="s">
        <v>695</v>
      </c>
      <c r="D217" s="647"/>
      <c r="E217" s="648"/>
      <c r="F217" s="611"/>
      <c r="G217" s="610">
        <f>IF(OSNOVA!$B$40=1,E217*F217,"")</f>
        <v>0</v>
      </c>
      <c r="H217" s="249"/>
      <c r="I217" s="395"/>
      <c r="J217" s="395"/>
      <c r="K217" s="243"/>
      <c r="L217" s="246"/>
      <c r="M217" s="247"/>
      <c r="N217" s="233"/>
      <c r="O217" s="283"/>
      <c r="P217" s="279"/>
    </row>
    <row r="218" spans="1:16" s="78" customFormat="1" ht="28.5" customHeight="1">
      <c r="A218" s="402"/>
      <c r="B218" s="403"/>
      <c r="C218" s="234" t="s">
        <v>696</v>
      </c>
      <c r="D218" s="647"/>
      <c r="E218" s="648"/>
      <c r="F218" s="611"/>
      <c r="G218" s="610">
        <f>IF(OSNOVA!$B$40=1,E218*F218,"")</f>
        <v>0</v>
      </c>
      <c r="H218" s="249"/>
      <c r="I218" s="395"/>
      <c r="J218" s="395"/>
      <c r="K218" s="243"/>
      <c r="L218" s="246"/>
      <c r="M218" s="247"/>
      <c r="N218" s="233"/>
      <c r="O218" s="283"/>
      <c r="P218" s="279"/>
    </row>
    <row r="219" spans="1:16" s="78" customFormat="1" ht="12">
      <c r="A219" s="402"/>
      <c r="B219" s="403"/>
      <c r="C219" s="366" t="s">
        <v>661</v>
      </c>
      <c r="D219" s="647" t="s">
        <v>9</v>
      </c>
      <c r="E219" s="648">
        <v>1</v>
      </c>
      <c r="F219" s="611"/>
      <c r="G219" s="610">
        <f>IF(OSNOVA!$B$40=1,E219*F219,"")</f>
        <v>0</v>
      </c>
      <c r="H219" s="249"/>
      <c r="I219" s="395"/>
      <c r="J219" s="395"/>
      <c r="K219" s="243"/>
      <c r="L219" s="246"/>
      <c r="M219" s="247"/>
      <c r="N219" s="233"/>
      <c r="O219" s="283"/>
      <c r="P219" s="279"/>
    </row>
    <row r="220" spans="1:16" s="78" customFormat="1" ht="12">
      <c r="A220" s="402"/>
      <c r="B220" s="403"/>
      <c r="C220" s="366" t="s">
        <v>656</v>
      </c>
      <c r="D220" s="647" t="s">
        <v>9</v>
      </c>
      <c r="E220" s="648">
        <v>1</v>
      </c>
      <c r="F220" s="611"/>
      <c r="G220" s="610">
        <f>IF(OSNOVA!$B$40=1,E220*F220,"")</f>
        <v>0</v>
      </c>
      <c r="H220" s="249"/>
      <c r="I220" s="395"/>
      <c r="J220" s="395"/>
      <c r="K220" s="243"/>
      <c r="L220" s="246"/>
      <c r="M220" s="247"/>
      <c r="N220" s="233"/>
      <c r="O220" s="283"/>
      <c r="P220" s="279"/>
    </row>
    <row r="221" spans="1:16" s="78" customFormat="1" ht="12">
      <c r="A221" s="402"/>
      <c r="B221" s="403"/>
      <c r="C221" s="366" t="s">
        <v>200</v>
      </c>
      <c r="D221" s="647" t="s">
        <v>9</v>
      </c>
      <c r="E221" s="648">
        <v>1</v>
      </c>
      <c r="F221" s="611"/>
      <c r="G221" s="610">
        <f>IF(OSNOVA!$B$40=1,E221*F221,"")</f>
        <v>0</v>
      </c>
      <c r="H221" s="249"/>
      <c r="I221" s="395"/>
      <c r="J221" s="395"/>
      <c r="K221" s="243"/>
      <c r="L221" s="246"/>
      <c r="M221" s="247"/>
      <c r="N221" s="233"/>
      <c r="O221" s="283"/>
      <c r="P221" s="279"/>
    </row>
    <row r="222" spans="1:16" s="78" customFormat="1" ht="12">
      <c r="A222" s="402"/>
      <c r="B222" s="403"/>
      <c r="C222" s="366" t="s">
        <v>697</v>
      </c>
      <c r="D222" s="647" t="s">
        <v>9</v>
      </c>
      <c r="E222" s="648">
        <v>1</v>
      </c>
      <c r="F222" s="611"/>
      <c r="G222" s="610">
        <f>IF(OSNOVA!$B$40=1,E222*F222,"")</f>
        <v>0</v>
      </c>
      <c r="H222" s="249"/>
      <c r="I222" s="395"/>
      <c r="J222" s="395"/>
      <c r="K222" s="243"/>
      <c r="L222" s="246"/>
      <c r="M222" s="247"/>
      <c r="N222" s="233"/>
      <c r="O222" s="283"/>
      <c r="P222" s="279"/>
    </row>
    <row r="223" spans="1:16" s="78" customFormat="1" ht="12">
      <c r="A223" s="402"/>
      <c r="B223" s="403"/>
      <c r="C223" s="366"/>
      <c r="D223" s="647"/>
      <c r="E223" s="648"/>
      <c r="F223" s="611"/>
      <c r="G223" s="610">
        <f>IF(OSNOVA!$B$40=1,E223*F223,"")</f>
        <v>0</v>
      </c>
      <c r="H223" s="249"/>
      <c r="I223" s="395"/>
      <c r="J223" s="395"/>
      <c r="K223" s="243"/>
      <c r="L223" s="246"/>
      <c r="M223" s="247"/>
      <c r="N223" s="233"/>
      <c r="O223" s="283"/>
      <c r="P223" s="279"/>
    </row>
    <row r="224" spans="1:16" s="78" customFormat="1" ht="12">
      <c r="A224" s="402" t="str">
        <f>$B$65</f>
        <v>II.</v>
      </c>
      <c r="B224" s="403">
        <f>COUNT($A$67:B223)+1</f>
        <v>33</v>
      </c>
      <c r="C224" s="192" t="s">
        <v>730</v>
      </c>
      <c r="D224" s="647" t="s">
        <v>101</v>
      </c>
      <c r="E224" s="648">
        <v>1</v>
      </c>
      <c r="F224" s="611"/>
      <c r="G224" s="610">
        <f>IF(OSNOVA!$B$40=1,E224*F224,"")</f>
        <v>0</v>
      </c>
      <c r="H224" s="249"/>
      <c r="I224" s="395"/>
      <c r="J224" s="395"/>
      <c r="K224" s="243"/>
      <c r="L224" s="246"/>
      <c r="M224" s="247"/>
      <c r="N224" s="233"/>
      <c r="O224" s="283"/>
      <c r="P224" s="279"/>
    </row>
    <row r="225" spans="1:16" s="78" customFormat="1" ht="60">
      <c r="A225" s="402"/>
      <c r="B225" s="403"/>
      <c r="C225" s="191" t="s">
        <v>731</v>
      </c>
      <c r="D225" s="647"/>
      <c r="E225" s="648"/>
      <c r="F225" s="611"/>
      <c r="G225" s="610">
        <f>IF(OSNOVA!$B$40=1,E225*F225,"")</f>
        <v>0</v>
      </c>
      <c r="H225" s="249"/>
      <c r="I225" s="395"/>
      <c r="J225" s="395"/>
      <c r="K225" s="243"/>
      <c r="L225" s="246"/>
      <c r="M225" s="247"/>
      <c r="N225" s="233"/>
      <c r="O225" s="283"/>
      <c r="P225" s="279"/>
    </row>
    <row r="226" spans="1:16" s="78" customFormat="1" ht="12">
      <c r="A226" s="402"/>
      <c r="B226" s="403"/>
      <c r="C226" s="191"/>
      <c r="D226" s="647"/>
      <c r="E226" s="648"/>
      <c r="F226" s="611"/>
      <c r="G226" s="610">
        <f>IF(OSNOVA!$B$40=1,E226*F226,"")</f>
        <v>0</v>
      </c>
      <c r="H226" s="249"/>
      <c r="I226" s="395"/>
      <c r="J226" s="395"/>
      <c r="K226" s="243"/>
      <c r="L226" s="246"/>
      <c r="M226" s="247"/>
      <c r="N226" s="233"/>
      <c r="O226" s="283"/>
      <c r="P226" s="279"/>
    </row>
    <row r="227" spans="1:16" s="78" customFormat="1" ht="12">
      <c r="A227" s="402" t="str">
        <f>$B$65</f>
        <v>II.</v>
      </c>
      <c r="B227" s="403">
        <f>COUNT($A$67:B226)+1</f>
        <v>34</v>
      </c>
      <c r="C227" s="192" t="s">
        <v>732</v>
      </c>
      <c r="D227" s="394" t="s">
        <v>101</v>
      </c>
      <c r="E227" s="351">
        <v>1</v>
      </c>
      <c r="F227" s="611"/>
      <c r="G227" s="610">
        <f>IF(OSNOVA!$B$40=1,E227*F227,"")</f>
        <v>0</v>
      </c>
      <c r="H227" s="249"/>
      <c r="I227" s="395"/>
      <c r="J227" s="395"/>
      <c r="K227" s="243"/>
      <c r="L227" s="246"/>
      <c r="M227" s="247"/>
      <c r="N227" s="233"/>
      <c r="O227" s="283"/>
      <c r="P227" s="279"/>
    </row>
    <row r="228" spans="1:16" s="78" customFormat="1" ht="48">
      <c r="A228" s="402"/>
      <c r="B228" s="403"/>
      <c r="C228" s="191" t="s">
        <v>735</v>
      </c>
      <c r="D228" s="394"/>
      <c r="E228" s="351"/>
      <c r="F228" s="611"/>
      <c r="G228" s="610">
        <f>IF(OSNOVA!$B$40=1,E228*F228,"")</f>
        <v>0</v>
      </c>
      <c r="H228" s="249"/>
      <c r="I228" s="395"/>
      <c r="J228" s="395"/>
      <c r="K228" s="243"/>
      <c r="L228" s="246"/>
      <c r="M228" s="247"/>
      <c r="N228" s="233"/>
      <c r="O228" s="283"/>
      <c r="P228" s="279"/>
    </row>
    <row r="229" spans="1:16" s="78" customFormat="1" ht="12">
      <c r="A229" s="402"/>
      <c r="B229" s="403"/>
      <c r="C229" s="191"/>
      <c r="D229" s="394"/>
      <c r="E229" s="351"/>
      <c r="F229" s="611"/>
      <c r="G229" s="610">
        <f>IF(OSNOVA!$B$40=1,E229*F229,"")</f>
        <v>0</v>
      </c>
      <c r="H229" s="249"/>
      <c r="I229" s="395"/>
      <c r="J229" s="395"/>
      <c r="K229" s="243"/>
      <c r="L229" s="246"/>
      <c r="M229" s="247"/>
      <c r="N229" s="233"/>
      <c r="O229" s="283"/>
      <c r="P229" s="279"/>
    </row>
    <row r="230" spans="1:16" s="78" customFormat="1" ht="12">
      <c r="A230" s="402" t="str">
        <f>$B$65</f>
        <v>II.</v>
      </c>
      <c r="B230" s="403">
        <f>COUNT($A$67:B229)+1</f>
        <v>35</v>
      </c>
      <c r="C230" s="192" t="s">
        <v>733</v>
      </c>
      <c r="D230" s="394" t="s">
        <v>101</v>
      </c>
      <c r="E230" s="351">
        <v>1</v>
      </c>
      <c r="F230" s="611"/>
      <c r="G230" s="610">
        <f>IF(OSNOVA!$B$40=1,E230*F230,"")</f>
        <v>0</v>
      </c>
      <c r="H230" s="249"/>
      <c r="I230" s="395"/>
      <c r="J230" s="395"/>
      <c r="K230" s="243"/>
      <c r="L230" s="246"/>
      <c r="M230" s="247"/>
      <c r="N230" s="233"/>
      <c r="O230" s="283"/>
      <c r="P230" s="279"/>
    </row>
    <row r="231" spans="1:16" s="78" customFormat="1" ht="24">
      <c r="A231" s="402"/>
      <c r="B231" s="403"/>
      <c r="C231" s="191" t="s">
        <v>734</v>
      </c>
      <c r="D231" s="394"/>
      <c r="E231" s="351"/>
      <c r="F231" s="611"/>
      <c r="G231" s="610">
        <f>IF(OSNOVA!$B$40=1,E231*F231,"")</f>
        <v>0</v>
      </c>
      <c r="H231" s="249"/>
      <c r="I231" s="395"/>
      <c r="J231" s="395"/>
      <c r="K231" s="243"/>
      <c r="L231" s="246"/>
      <c r="M231" s="247"/>
      <c r="N231" s="233"/>
      <c r="O231" s="283"/>
      <c r="P231" s="279"/>
    </row>
    <row r="232" spans="1:16" s="78" customFormat="1" ht="12">
      <c r="A232" s="402"/>
      <c r="B232" s="403"/>
      <c r="C232" s="234"/>
      <c r="D232" s="647"/>
      <c r="E232" s="648"/>
      <c r="F232" s="611"/>
      <c r="G232" s="610"/>
      <c r="H232" s="249"/>
      <c r="I232" s="395"/>
      <c r="J232" s="395"/>
      <c r="K232" s="243"/>
      <c r="L232" s="246"/>
      <c r="M232" s="247"/>
      <c r="N232" s="233"/>
      <c r="O232" s="283"/>
      <c r="P232" s="279"/>
    </row>
    <row r="233" spans="1:16" s="579" customFormat="1" ht="12">
      <c r="A233" s="402" t="str">
        <f>$B$65</f>
        <v>II.</v>
      </c>
      <c r="B233" s="403">
        <f>COUNT($A$67:B216)+1</f>
        <v>32</v>
      </c>
      <c r="C233" s="195" t="s">
        <v>138</v>
      </c>
      <c r="D233" s="350" t="s">
        <v>8</v>
      </c>
      <c r="E233" s="351">
        <v>25</v>
      </c>
      <c r="F233" s="611"/>
      <c r="G233" s="610">
        <f>IF(OSNOVA!$B$40=1,E233*F233,"")</f>
        <v>0</v>
      </c>
      <c r="H233" s="249"/>
      <c r="I233" s="574"/>
      <c r="J233" s="574"/>
      <c r="K233" s="572"/>
      <c r="L233" s="575"/>
      <c r="M233" s="576"/>
      <c r="N233" s="571"/>
      <c r="O233" s="577"/>
      <c r="P233" s="578"/>
    </row>
    <row r="234" spans="1:16" s="579" customFormat="1" ht="72" customHeight="1">
      <c r="A234" s="402"/>
      <c r="B234" s="403"/>
      <c r="C234" s="189" t="s">
        <v>173</v>
      </c>
      <c r="D234" s="394"/>
      <c r="E234" s="351"/>
      <c r="F234" s="611"/>
      <c r="G234" s="610"/>
      <c r="H234" s="249"/>
      <c r="I234" s="574"/>
      <c r="J234" s="574"/>
      <c r="K234" s="572"/>
      <c r="L234" s="575"/>
      <c r="M234" s="576"/>
      <c r="N234" s="571"/>
      <c r="O234" s="577"/>
      <c r="P234" s="578"/>
    </row>
    <row r="235" spans="1:16" s="579" customFormat="1" ht="12">
      <c r="A235" s="402"/>
      <c r="B235" s="403"/>
      <c r="C235" s="234" t="s">
        <v>174</v>
      </c>
      <c r="D235" s="350"/>
      <c r="E235" s="351"/>
      <c r="F235" s="611"/>
      <c r="G235" s="610"/>
      <c r="H235" s="249"/>
      <c r="I235" s="574"/>
      <c r="J235" s="574"/>
      <c r="K235" s="572"/>
      <c r="L235" s="575"/>
      <c r="M235" s="576"/>
      <c r="N235" s="571"/>
      <c r="O235" s="577"/>
      <c r="P235" s="578"/>
    </row>
    <row r="236" spans="1:16" s="579" customFormat="1" ht="12" customHeight="1">
      <c r="A236" s="617"/>
      <c r="B236" s="403"/>
      <c r="C236" s="450"/>
      <c r="D236" s="394"/>
      <c r="E236" s="351"/>
      <c r="F236" s="611"/>
      <c r="G236" s="611"/>
      <c r="H236" s="249"/>
      <c r="I236" s="574"/>
      <c r="J236" s="574"/>
      <c r="K236" s="572"/>
      <c r="L236" s="575"/>
      <c r="M236" s="576"/>
      <c r="N236" s="571"/>
      <c r="O236" s="577"/>
      <c r="P236" s="578"/>
    </row>
    <row r="237" spans="1:16" s="78" customFormat="1" ht="13.5" thickBot="1">
      <c r="A237" s="618"/>
      <c r="B237" s="622"/>
      <c r="C237" s="120" t="str">
        <f>CONCATENATE(B65," ",C65," - SKUPAJ:")</f>
        <v>II. RAZVODI - SKUPAJ:</v>
      </c>
      <c r="D237" s="316"/>
      <c r="E237" s="316"/>
      <c r="F237" s="624"/>
      <c r="G237" s="624">
        <f>SUM(G66:G236)</f>
        <v>0</v>
      </c>
      <c r="H237" s="249"/>
      <c r="I237" s="395"/>
      <c r="J237" s="395"/>
      <c r="K237" s="243"/>
      <c r="L237" s="246"/>
      <c r="M237" s="247"/>
      <c r="N237" s="233"/>
      <c r="O237" s="283"/>
      <c r="P237" s="279"/>
    </row>
    <row r="238" spans="1:16" s="78" customFormat="1" ht="12.75">
      <c r="A238" s="619"/>
      <c r="B238" s="241"/>
      <c r="C238" s="305"/>
      <c r="D238" s="318"/>
      <c r="E238" s="318"/>
      <c r="F238" s="625"/>
      <c r="G238" s="625"/>
      <c r="H238" s="249"/>
      <c r="I238" s="395"/>
      <c r="J238" s="395"/>
      <c r="K238" s="243"/>
      <c r="L238" s="246"/>
      <c r="M238" s="247"/>
      <c r="N238" s="233"/>
      <c r="O238" s="283"/>
      <c r="P238" s="279"/>
    </row>
    <row r="239" spans="1:16" s="836" customFormat="1" ht="13.5" thickBot="1">
      <c r="A239" s="815"/>
      <c r="B239" s="816" t="s">
        <v>153</v>
      </c>
      <c r="C239" s="817" t="s">
        <v>206</v>
      </c>
      <c r="D239" s="637"/>
      <c r="E239" s="638"/>
      <c r="F239" s="628"/>
      <c r="G239" s="628"/>
      <c r="H239" s="825"/>
      <c r="I239" s="830"/>
      <c r="J239" s="830"/>
      <c r="K239" s="831"/>
      <c r="L239" s="832"/>
      <c r="M239" s="833"/>
      <c r="N239" s="834"/>
      <c r="O239" s="835"/>
      <c r="P239" s="831"/>
    </row>
    <row r="240" spans="1:16" s="78" customFormat="1" ht="12.75">
      <c r="A240" s="616"/>
      <c r="B240" s="630"/>
      <c r="C240" s="439"/>
      <c r="D240" s="318"/>
      <c r="E240" s="475"/>
      <c r="F240" s="611"/>
      <c r="G240" s="610"/>
      <c r="H240" s="249"/>
      <c r="I240" s="395"/>
      <c r="J240" s="395"/>
      <c r="K240" s="243"/>
      <c r="L240" s="246"/>
      <c r="M240" s="247"/>
      <c r="N240" s="233"/>
      <c r="O240" s="283"/>
      <c r="P240" s="279"/>
    </row>
    <row r="241" spans="1:16" s="78" customFormat="1" ht="12.75">
      <c r="A241" s="616"/>
      <c r="B241" s="630"/>
      <c r="C241" s="631" t="s">
        <v>113</v>
      </c>
      <c r="D241" s="318"/>
      <c r="E241" s="475"/>
      <c r="F241" s="611"/>
      <c r="G241" s="610"/>
      <c r="H241" s="249"/>
      <c r="I241" s="395"/>
      <c r="J241" s="395"/>
      <c r="K241" s="243"/>
      <c r="L241" s="246"/>
      <c r="M241" s="247"/>
      <c r="N241" s="233"/>
      <c r="O241" s="283"/>
      <c r="P241" s="279"/>
    </row>
    <row r="242" spans="1:16" s="78" customFormat="1" ht="25.5">
      <c r="A242" s="616"/>
      <c r="B242" s="630"/>
      <c r="C242" s="631" t="s">
        <v>736</v>
      </c>
      <c r="D242" s="318"/>
      <c r="E242" s="475"/>
      <c r="F242" s="611"/>
      <c r="G242" s="610"/>
      <c r="H242" s="249"/>
      <c r="I242" s="395"/>
      <c r="J242" s="395"/>
      <c r="K242" s="243"/>
      <c r="L242" s="246"/>
      <c r="M242" s="247"/>
      <c r="N242" s="233"/>
      <c r="O242" s="283"/>
      <c r="P242" s="279"/>
    </row>
    <row r="243" spans="1:16" s="78" customFormat="1" ht="12.75">
      <c r="A243" s="616"/>
      <c r="B243" s="630"/>
      <c r="C243" s="631"/>
      <c r="D243" s="318"/>
      <c r="E243" s="475"/>
      <c r="F243" s="611"/>
      <c r="G243" s="610"/>
      <c r="H243" s="249"/>
      <c r="I243" s="395"/>
      <c r="J243" s="395"/>
      <c r="K243" s="243"/>
      <c r="L243" s="246"/>
      <c r="M243" s="247"/>
      <c r="N243" s="233"/>
      <c r="O243" s="283"/>
      <c r="P243" s="279"/>
    </row>
    <row r="244" spans="1:16" s="78" customFormat="1" ht="12">
      <c r="A244" s="402" t="str">
        <f>$B$239</f>
        <v>III.</v>
      </c>
      <c r="B244" s="403">
        <f>COUNT(#REF!)+1</f>
        <v>1</v>
      </c>
      <c r="C244" s="642" t="s">
        <v>737</v>
      </c>
      <c r="D244" s="647" t="s">
        <v>101</v>
      </c>
      <c r="E244" s="648">
        <v>9</v>
      </c>
      <c r="F244" s="611"/>
      <c r="G244" s="610">
        <f>IF(OSNOVA!$B$40=1,E244*F244,"")</f>
        <v>0</v>
      </c>
      <c r="H244" s="249"/>
      <c r="I244" s="395"/>
      <c r="J244" s="395"/>
      <c r="K244" s="243"/>
      <c r="L244" s="246"/>
      <c r="M244" s="247"/>
      <c r="N244" s="233"/>
      <c r="O244" s="283"/>
      <c r="P244" s="279"/>
    </row>
    <row r="245" spans="1:16" s="78" customFormat="1" ht="36.75" customHeight="1">
      <c r="A245" s="402"/>
      <c r="B245" s="403"/>
      <c r="C245" s="738" t="s">
        <v>738</v>
      </c>
      <c r="D245" s="647"/>
      <c r="E245" s="648"/>
      <c r="F245" s="611"/>
      <c r="G245" s="610">
        <f>IF(OSNOVA!$B$40=1,E245*F245,"")</f>
        <v>0</v>
      </c>
      <c r="H245" s="249"/>
      <c r="I245" s="395"/>
      <c r="J245" s="395"/>
      <c r="K245" s="243"/>
      <c r="L245" s="246"/>
      <c r="M245" s="247"/>
      <c r="N245" s="233"/>
      <c r="O245" s="283"/>
      <c r="P245" s="279"/>
    </row>
    <row r="246" spans="1:16" s="78" customFormat="1" ht="25.5" customHeight="1">
      <c r="A246" s="402"/>
      <c r="B246" s="403"/>
      <c r="C246" s="739" t="s">
        <v>739</v>
      </c>
      <c r="D246" s="647"/>
      <c r="E246" s="648"/>
      <c r="F246" s="611"/>
      <c r="G246" s="610">
        <f>IF(OSNOVA!$B$40=1,E246*F246,"")</f>
        <v>0</v>
      </c>
      <c r="H246" s="249"/>
      <c r="I246" s="395"/>
      <c r="J246" s="395"/>
      <c r="K246" s="243"/>
      <c r="L246" s="246"/>
      <c r="M246" s="247"/>
      <c r="N246" s="233"/>
      <c r="O246" s="283"/>
      <c r="P246" s="279"/>
    </row>
    <row r="247" spans="1:16" s="78" customFormat="1" ht="12">
      <c r="A247" s="402"/>
      <c r="B247" s="403"/>
      <c r="C247" s="213"/>
      <c r="D247" s="647"/>
      <c r="E247" s="648"/>
      <c r="F247" s="611"/>
      <c r="G247" s="610">
        <f>IF(OSNOVA!$B$40=1,E247*F247,"")</f>
        <v>0</v>
      </c>
      <c r="H247" s="249"/>
      <c r="I247" s="395"/>
      <c r="J247" s="395"/>
      <c r="K247" s="243"/>
      <c r="L247" s="246"/>
      <c r="M247" s="247"/>
      <c r="N247" s="233"/>
      <c r="O247" s="283"/>
      <c r="P247" s="279"/>
    </row>
    <row r="248" spans="1:16" s="78" customFormat="1" ht="12">
      <c r="A248" s="402" t="str">
        <f>$B$239</f>
        <v>III.</v>
      </c>
      <c r="B248" s="403">
        <f>COUNT($A$244:B247)+1</f>
        <v>2</v>
      </c>
      <c r="C248" s="210" t="s">
        <v>740</v>
      </c>
      <c r="D248" s="647" t="s">
        <v>101</v>
      </c>
      <c r="E248" s="648">
        <v>9</v>
      </c>
      <c r="F248" s="611"/>
      <c r="G248" s="610">
        <f>IF(OSNOVA!$B$40=1,E248*F248,"")</f>
        <v>0</v>
      </c>
      <c r="H248" s="249"/>
      <c r="I248" s="395"/>
      <c r="J248" s="395"/>
      <c r="K248" s="243"/>
      <c r="L248" s="246"/>
      <c r="M248" s="247"/>
      <c r="N248" s="233"/>
      <c r="O248" s="283"/>
      <c r="P248" s="279"/>
    </row>
    <row r="249" spans="1:16" s="78" customFormat="1" ht="60">
      <c r="A249" s="402"/>
      <c r="B249" s="403"/>
      <c r="C249" s="330" t="s">
        <v>741</v>
      </c>
      <c r="D249" s="647"/>
      <c r="E249" s="648"/>
      <c r="F249" s="611"/>
      <c r="G249" s="610">
        <f>IF(OSNOVA!$B$40=1,E249*F249,"")</f>
        <v>0</v>
      </c>
      <c r="H249" s="249"/>
      <c r="I249" s="395"/>
      <c r="J249" s="395"/>
      <c r="K249" s="243"/>
      <c r="L249" s="246"/>
      <c r="M249" s="247"/>
      <c r="N249" s="233"/>
      <c r="O249" s="283"/>
      <c r="P249" s="279"/>
    </row>
    <row r="250" spans="1:16" s="78" customFormat="1" ht="24">
      <c r="A250" s="402"/>
      <c r="B250" s="403"/>
      <c r="C250" s="330" t="s">
        <v>742</v>
      </c>
      <c r="D250" s="647"/>
      <c r="E250" s="648"/>
      <c r="F250" s="611"/>
      <c r="G250" s="610">
        <f>IF(OSNOVA!$B$40=1,E250*F250,"")</f>
        <v>0</v>
      </c>
      <c r="H250" s="249"/>
      <c r="I250" s="395"/>
      <c r="J250" s="395"/>
      <c r="K250" s="243"/>
      <c r="L250" s="246"/>
      <c r="M250" s="247"/>
      <c r="N250" s="233"/>
      <c r="O250" s="283"/>
      <c r="P250" s="279"/>
    </row>
    <row r="251" spans="1:16" s="78" customFormat="1" ht="12">
      <c r="A251" s="402"/>
      <c r="B251" s="403"/>
      <c r="C251" s="213"/>
      <c r="D251" s="647"/>
      <c r="E251" s="648"/>
      <c r="F251" s="611"/>
      <c r="G251" s="610">
        <f>IF(OSNOVA!$B$40=1,E251*F251,"")</f>
        <v>0</v>
      </c>
      <c r="H251" s="249"/>
      <c r="I251" s="395"/>
      <c r="J251" s="395"/>
      <c r="K251" s="243"/>
      <c r="L251" s="246"/>
      <c r="M251" s="247"/>
      <c r="N251" s="233"/>
      <c r="O251" s="283"/>
      <c r="P251" s="279"/>
    </row>
    <row r="252" spans="1:16" s="78" customFormat="1" ht="12">
      <c r="A252" s="402" t="str">
        <f>$B$239</f>
        <v>III.</v>
      </c>
      <c r="B252" s="403">
        <f>COUNT($A$244:B251)+1</f>
        <v>3</v>
      </c>
      <c r="C252" s="642" t="s">
        <v>743</v>
      </c>
      <c r="D252" s="647" t="s">
        <v>101</v>
      </c>
      <c r="E252" s="648">
        <v>9</v>
      </c>
      <c r="F252" s="611"/>
      <c r="G252" s="610">
        <f>IF(OSNOVA!$B$40=1,E252*F252,"")</f>
        <v>0</v>
      </c>
      <c r="H252" s="249"/>
      <c r="I252" s="395"/>
      <c r="J252" s="395"/>
      <c r="K252" s="243"/>
      <c r="L252" s="246"/>
      <c r="M252" s="247"/>
      <c r="N252" s="233"/>
      <c r="O252" s="283"/>
      <c r="P252" s="279"/>
    </row>
    <row r="253" spans="1:16" s="78" customFormat="1" ht="48">
      <c r="A253" s="402"/>
      <c r="B253" s="403"/>
      <c r="C253" s="330" t="s">
        <v>744</v>
      </c>
      <c r="D253" s="647"/>
      <c r="E253" s="648"/>
      <c r="F253" s="611"/>
      <c r="G253" s="610">
        <f>IF(OSNOVA!$B$40=1,E253*F253,"")</f>
        <v>0</v>
      </c>
      <c r="H253" s="249"/>
      <c r="I253" s="395"/>
      <c r="J253" s="395"/>
      <c r="K253" s="243"/>
      <c r="L253" s="246"/>
      <c r="M253" s="247"/>
      <c r="N253" s="233"/>
      <c r="O253" s="283"/>
      <c r="P253" s="279"/>
    </row>
    <row r="254" spans="1:16" s="78" customFormat="1" ht="12">
      <c r="A254" s="402"/>
      <c r="B254" s="403"/>
      <c r="C254" s="739" t="s">
        <v>745</v>
      </c>
      <c r="D254" s="647"/>
      <c r="E254" s="648"/>
      <c r="F254" s="611"/>
      <c r="G254" s="610">
        <f>IF(OSNOVA!$B$40=1,E254*F254,"")</f>
        <v>0</v>
      </c>
      <c r="H254" s="249"/>
      <c r="I254" s="395"/>
      <c r="J254" s="395"/>
      <c r="K254" s="243"/>
      <c r="L254" s="246"/>
      <c r="M254" s="247"/>
      <c r="N254" s="233"/>
      <c r="O254" s="283"/>
      <c r="P254" s="279"/>
    </row>
    <row r="255" spans="1:16" s="78" customFormat="1" ht="12">
      <c r="A255" s="402"/>
      <c r="B255" s="403"/>
      <c r="C255" s="739"/>
      <c r="D255" s="647"/>
      <c r="E255" s="648"/>
      <c r="F255" s="611"/>
      <c r="G255" s="610">
        <f>IF(OSNOVA!$B$40=1,E255*F255,"")</f>
        <v>0</v>
      </c>
      <c r="H255" s="249"/>
      <c r="I255" s="395"/>
      <c r="J255" s="395"/>
      <c r="K255" s="243"/>
      <c r="L255" s="246"/>
      <c r="M255" s="247"/>
      <c r="N255" s="233"/>
      <c r="O255" s="283"/>
      <c r="P255" s="279"/>
    </row>
    <row r="256" spans="1:16" s="78" customFormat="1" ht="12">
      <c r="A256" s="402" t="str">
        <f>$B$239</f>
        <v>III.</v>
      </c>
      <c r="B256" s="403">
        <f>COUNT($A$244:B255)+1</f>
        <v>4</v>
      </c>
      <c r="C256" s="642" t="s">
        <v>746</v>
      </c>
      <c r="D256" s="647" t="s">
        <v>101</v>
      </c>
      <c r="E256" s="648">
        <v>8</v>
      </c>
      <c r="F256" s="611"/>
      <c r="G256" s="610">
        <f>IF(OSNOVA!$B$40=1,E256*F256,"")</f>
        <v>0</v>
      </c>
      <c r="H256" s="249"/>
      <c r="I256" s="395"/>
      <c r="J256" s="395"/>
      <c r="K256" s="243"/>
      <c r="L256" s="246"/>
      <c r="M256" s="247"/>
      <c r="N256" s="233"/>
      <c r="O256" s="283"/>
      <c r="P256" s="279"/>
    </row>
    <row r="257" spans="1:16" s="78" customFormat="1" ht="24">
      <c r="A257" s="402"/>
      <c r="B257" s="403"/>
      <c r="C257" s="330" t="s">
        <v>747</v>
      </c>
      <c r="D257" s="647"/>
      <c r="E257" s="648"/>
      <c r="F257" s="611"/>
      <c r="G257" s="610">
        <f>IF(OSNOVA!$B$40=1,E257*F257,"")</f>
        <v>0</v>
      </c>
      <c r="H257" s="249"/>
      <c r="I257" s="395"/>
      <c r="J257" s="395"/>
      <c r="K257" s="243"/>
      <c r="L257" s="246"/>
      <c r="M257" s="247"/>
      <c r="N257" s="233"/>
      <c r="O257" s="283"/>
      <c r="P257" s="279"/>
    </row>
    <row r="258" spans="1:16" s="78" customFormat="1" ht="12">
      <c r="A258" s="402"/>
      <c r="B258" s="403"/>
      <c r="C258" s="623" t="s">
        <v>748</v>
      </c>
      <c r="D258" s="647"/>
      <c r="E258" s="648"/>
      <c r="F258" s="611"/>
      <c r="G258" s="610">
        <f>IF(OSNOVA!$B$40=1,E258*F258,"")</f>
        <v>0</v>
      </c>
      <c r="H258" s="249"/>
      <c r="I258" s="395"/>
      <c r="J258" s="395"/>
      <c r="K258" s="243"/>
      <c r="L258" s="246"/>
      <c r="M258" s="247"/>
      <c r="N258" s="233"/>
      <c r="O258" s="283"/>
      <c r="P258" s="279"/>
    </row>
    <row r="259" spans="1:16" s="78" customFormat="1" ht="12">
      <c r="A259" s="402"/>
      <c r="B259" s="403"/>
      <c r="C259" s="739"/>
      <c r="D259" s="647"/>
      <c r="E259" s="648"/>
      <c r="F259" s="611"/>
      <c r="G259" s="610"/>
      <c r="H259" s="249"/>
      <c r="I259" s="395"/>
      <c r="J259" s="395"/>
      <c r="K259" s="243"/>
      <c r="L259" s="246"/>
      <c r="M259" s="247"/>
      <c r="N259" s="233"/>
      <c r="O259" s="283"/>
      <c r="P259" s="279"/>
    </row>
    <row r="260" spans="1:16" s="78" customFormat="1" ht="12">
      <c r="A260" s="402" t="str">
        <f>$B$239</f>
        <v>III.</v>
      </c>
      <c r="B260" s="403">
        <f>COUNT($A$244:B259)+1</f>
        <v>5</v>
      </c>
      <c r="C260" s="642" t="s">
        <v>580</v>
      </c>
      <c r="D260" s="647" t="s">
        <v>101</v>
      </c>
      <c r="E260" s="648">
        <v>7</v>
      </c>
      <c r="F260" s="611"/>
      <c r="G260" s="610">
        <f>IF(OSNOVA!$B$40=1,E260*F260,"")</f>
        <v>0</v>
      </c>
      <c r="H260" s="249"/>
      <c r="I260" s="395"/>
      <c r="J260" s="395"/>
      <c r="K260" s="243"/>
      <c r="L260" s="246"/>
      <c r="M260" s="247"/>
      <c r="N260" s="233"/>
      <c r="O260" s="283"/>
      <c r="P260" s="279"/>
    </row>
    <row r="261" spans="1:16" s="78" customFormat="1" ht="96">
      <c r="A261" s="402"/>
      <c r="B261" s="403"/>
      <c r="C261" s="740" t="s">
        <v>749</v>
      </c>
      <c r="D261" s="647"/>
      <c r="E261" s="648"/>
      <c r="F261" s="611"/>
      <c r="G261" s="610">
        <f>IF(OSNOVA!$B$40=1,E261*F261,"")</f>
        <v>0</v>
      </c>
      <c r="H261" s="249"/>
      <c r="I261" s="395"/>
      <c r="J261" s="395"/>
      <c r="K261" s="243"/>
      <c r="L261" s="246"/>
      <c r="M261" s="247"/>
      <c r="N261" s="233"/>
      <c r="O261" s="283"/>
      <c r="P261" s="279"/>
    </row>
    <row r="262" spans="1:16" s="78" customFormat="1" ht="24">
      <c r="A262" s="402"/>
      <c r="B262" s="403"/>
      <c r="C262" s="234" t="s">
        <v>750</v>
      </c>
      <c r="D262" s="647"/>
      <c r="E262" s="648"/>
      <c r="F262" s="611"/>
      <c r="G262" s="610">
        <f>IF(OSNOVA!$B$40=1,E262*F262,"")</f>
        <v>0</v>
      </c>
      <c r="H262" s="249"/>
      <c r="I262" s="395"/>
      <c r="J262" s="395"/>
      <c r="K262" s="243"/>
      <c r="L262" s="246"/>
      <c r="M262" s="247"/>
      <c r="N262" s="233"/>
      <c r="O262" s="283"/>
      <c r="P262" s="279"/>
    </row>
    <row r="263" spans="1:16" s="78" customFormat="1" ht="12">
      <c r="A263" s="402"/>
      <c r="B263" s="403"/>
      <c r="C263" s="192"/>
      <c r="D263" s="647"/>
      <c r="E263" s="648"/>
      <c r="F263" s="611"/>
      <c r="G263" s="610">
        <f>IF(OSNOVA!$B$40=1,E263*F263,"")</f>
        <v>0</v>
      </c>
      <c r="H263" s="249"/>
      <c r="I263" s="395"/>
      <c r="J263" s="395"/>
      <c r="K263" s="243"/>
      <c r="L263" s="246"/>
      <c r="M263" s="247"/>
      <c r="N263" s="233"/>
      <c r="O263" s="283"/>
      <c r="P263" s="279"/>
    </row>
    <row r="264" spans="1:16" s="78" customFormat="1" ht="12">
      <c r="A264" s="402" t="str">
        <f>$B$239</f>
        <v>III.</v>
      </c>
      <c r="B264" s="403">
        <f>COUNT($A$244:B263)+1</f>
        <v>6</v>
      </c>
      <c r="C264" s="642" t="s">
        <v>751</v>
      </c>
      <c r="D264" s="647" t="s">
        <v>101</v>
      </c>
      <c r="E264" s="648">
        <v>7</v>
      </c>
      <c r="F264" s="611"/>
      <c r="G264" s="610">
        <f>IF(OSNOVA!$B$40=1,E264*F264,"")</f>
        <v>0</v>
      </c>
      <c r="H264" s="249"/>
      <c r="I264" s="395"/>
      <c r="J264" s="395"/>
      <c r="K264" s="243"/>
      <c r="L264" s="246"/>
      <c r="M264" s="247"/>
      <c r="N264" s="233"/>
      <c r="O264" s="283"/>
      <c r="P264" s="279"/>
    </row>
    <row r="265" spans="1:16" s="78" customFormat="1" ht="60">
      <c r="A265" s="402"/>
      <c r="B265" s="403"/>
      <c r="C265" s="330" t="s">
        <v>752</v>
      </c>
      <c r="D265" s="647"/>
      <c r="E265" s="648"/>
      <c r="F265" s="611"/>
      <c r="G265" s="610">
        <f>IF(OSNOVA!$B$40=1,E265*F265,"")</f>
        <v>0</v>
      </c>
      <c r="H265" s="249"/>
      <c r="I265" s="395"/>
      <c r="J265" s="395"/>
      <c r="K265" s="243"/>
      <c r="L265" s="246"/>
      <c r="M265" s="247"/>
      <c r="N265" s="233"/>
      <c r="O265" s="283"/>
      <c r="P265" s="279"/>
    </row>
    <row r="266" spans="1:16" s="78" customFormat="1" ht="12" customHeight="1">
      <c r="A266" s="402"/>
      <c r="B266" s="403"/>
      <c r="C266" s="741" t="s">
        <v>753</v>
      </c>
      <c r="D266" s="647"/>
      <c r="E266" s="648"/>
      <c r="F266" s="611"/>
      <c r="G266" s="610">
        <f>IF(OSNOVA!$B$40=1,E266*F266,"")</f>
        <v>0</v>
      </c>
      <c r="H266" s="249"/>
      <c r="I266" s="395"/>
      <c r="J266" s="395"/>
      <c r="K266" s="243"/>
      <c r="L266" s="246"/>
      <c r="M266" s="247"/>
      <c r="N266" s="233"/>
      <c r="O266" s="283"/>
      <c r="P266" s="279"/>
    </row>
    <row r="267" spans="1:16" s="78" customFormat="1" ht="12">
      <c r="A267" s="402"/>
      <c r="B267" s="403"/>
      <c r="C267" s="213"/>
      <c r="D267" s="647"/>
      <c r="E267" s="648"/>
      <c r="F267" s="611"/>
      <c r="G267" s="610">
        <f>IF(OSNOVA!$B$40=1,E267*F267,"")</f>
        <v>0</v>
      </c>
      <c r="H267" s="249"/>
      <c r="I267" s="395"/>
      <c r="J267" s="395"/>
      <c r="K267" s="243"/>
      <c r="L267" s="246"/>
      <c r="M267" s="247"/>
      <c r="N267" s="233"/>
      <c r="O267" s="283"/>
      <c r="P267" s="279"/>
    </row>
    <row r="268" spans="1:16" s="78" customFormat="1" ht="12">
      <c r="A268" s="402" t="str">
        <f>$B$239</f>
        <v>III.</v>
      </c>
      <c r="B268" s="403">
        <f>COUNT($A$244:B267)+1</f>
        <v>7</v>
      </c>
      <c r="C268" s="742" t="s">
        <v>754</v>
      </c>
      <c r="D268" s="647" t="s">
        <v>101</v>
      </c>
      <c r="E268" s="648">
        <v>7</v>
      </c>
      <c r="F268" s="611"/>
      <c r="G268" s="610">
        <f>IF(OSNOVA!$B$40=1,E268*F268,"")</f>
        <v>0</v>
      </c>
      <c r="H268" s="249"/>
      <c r="I268" s="395"/>
      <c r="J268" s="395"/>
      <c r="K268" s="243"/>
      <c r="L268" s="246"/>
      <c r="M268" s="247"/>
      <c r="N268" s="233"/>
      <c r="O268" s="283"/>
      <c r="P268" s="279"/>
    </row>
    <row r="269" spans="1:16" s="78" customFormat="1" ht="24">
      <c r="A269" s="402"/>
      <c r="B269" s="403"/>
      <c r="C269" s="743" t="s">
        <v>755</v>
      </c>
      <c r="D269" s="647"/>
      <c r="E269" s="648"/>
      <c r="F269" s="611"/>
      <c r="G269" s="610">
        <f>IF(OSNOVA!$B$40=1,E269*F269,"")</f>
        <v>0</v>
      </c>
      <c r="H269" s="249"/>
      <c r="I269" s="395"/>
      <c r="J269" s="395"/>
      <c r="K269" s="243"/>
      <c r="L269" s="246"/>
      <c r="M269" s="247"/>
      <c r="N269" s="233"/>
      <c r="O269" s="283"/>
      <c r="P269" s="279"/>
    </row>
    <row r="270" spans="1:16" s="78" customFormat="1" ht="24">
      <c r="A270" s="402"/>
      <c r="B270" s="403"/>
      <c r="C270" s="741" t="s">
        <v>756</v>
      </c>
      <c r="D270" s="647"/>
      <c r="E270" s="648"/>
      <c r="F270" s="611"/>
      <c r="G270" s="610">
        <f>IF(OSNOVA!$B$40=1,E270*F270,"")</f>
        <v>0</v>
      </c>
      <c r="H270" s="249"/>
      <c r="I270" s="395"/>
      <c r="J270" s="395"/>
      <c r="K270" s="243"/>
      <c r="L270" s="246"/>
      <c r="M270" s="247"/>
      <c r="N270" s="233"/>
      <c r="O270" s="283"/>
      <c r="P270" s="279"/>
    </row>
    <row r="271" spans="1:16" s="78" customFormat="1" ht="12">
      <c r="A271" s="402"/>
      <c r="B271" s="403"/>
      <c r="C271" s="192"/>
      <c r="D271" s="647"/>
      <c r="E271" s="648"/>
      <c r="F271" s="611"/>
      <c r="G271" s="610">
        <f>IF(OSNOVA!$B$40=1,E271*F271,"")</f>
        <v>0</v>
      </c>
      <c r="H271" s="249"/>
      <c r="I271" s="395"/>
      <c r="J271" s="395"/>
      <c r="K271" s="243"/>
      <c r="L271" s="246"/>
      <c r="M271" s="247"/>
      <c r="N271" s="233"/>
      <c r="O271" s="283"/>
      <c r="P271" s="279"/>
    </row>
    <row r="272" spans="1:16" s="78" customFormat="1" ht="12">
      <c r="A272" s="402" t="str">
        <f>$B$239</f>
        <v>III.</v>
      </c>
      <c r="B272" s="403">
        <f>COUNT($A$244:B271)+1</f>
        <v>8</v>
      </c>
      <c r="C272" s="192" t="s">
        <v>757</v>
      </c>
      <c r="D272" s="647" t="s">
        <v>9</v>
      </c>
      <c r="E272" s="648">
        <v>4</v>
      </c>
      <c r="F272" s="611"/>
      <c r="G272" s="610">
        <f>IF(OSNOVA!$B$40=1,E272*F272,"")</f>
        <v>0</v>
      </c>
      <c r="H272" s="249"/>
      <c r="I272" s="395"/>
      <c r="J272" s="395"/>
      <c r="K272" s="243"/>
      <c r="L272" s="246"/>
      <c r="M272" s="247"/>
      <c r="N272" s="233"/>
      <c r="O272" s="283"/>
      <c r="P272" s="279"/>
    </row>
    <row r="273" spans="1:16" s="78" customFormat="1" ht="40.5" customHeight="1">
      <c r="A273" s="402"/>
      <c r="B273" s="403"/>
      <c r="C273" s="191" t="s">
        <v>758</v>
      </c>
      <c r="D273" s="647"/>
      <c r="E273" s="648"/>
      <c r="F273" s="611"/>
      <c r="G273" s="610">
        <f>IF(OSNOVA!$B$40=1,E273*F273,"")</f>
        <v>0</v>
      </c>
      <c r="H273" s="249"/>
      <c r="I273" s="395"/>
      <c r="J273" s="395"/>
      <c r="K273" s="243"/>
      <c r="L273" s="246"/>
      <c r="M273" s="247"/>
      <c r="N273" s="233"/>
      <c r="O273" s="283"/>
      <c r="P273" s="279"/>
    </row>
    <row r="274" spans="1:16" s="78" customFormat="1" ht="24">
      <c r="A274" s="402"/>
      <c r="B274" s="403"/>
      <c r="C274" s="330" t="s">
        <v>766</v>
      </c>
      <c r="D274" s="647"/>
      <c r="E274" s="648"/>
      <c r="F274" s="611"/>
      <c r="G274" s="610">
        <f>IF(OSNOVA!$B$40=1,E274*F274,"")</f>
        <v>0</v>
      </c>
      <c r="H274" s="249"/>
      <c r="I274" s="395"/>
      <c r="J274" s="395"/>
      <c r="K274" s="243"/>
      <c r="L274" s="246"/>
      <c r="M274" s="247"/>
      <c r="N274" s="233"/>
      <c r="O274" s="283"/>
      <c r="P274" s="279"/>
    </row>
    <row r="275" spans="1:16" s="78" customFormat="1" ht="12">
      <c r="A275" s="402"/>
      <c r="B275" s="403"/>
      <c r="C275" s="623"/>
      <c r="D275" s="647"/>
      <c r="E275" s="648"/>
      <c r="F275" s="611"/>
      <c r="G275" s="610">
        <f>IF(OSNOVA!$B$40=1,E275*F275,"")</f>
        <v>0</v>
      </c>
      <c r="H275" s="249"/>
      <c r="I275" s="395"/>
      <c r="J275" s="395"/>
      <c r="K275" s="243"/>
      <c r="L275" s="246"/>
      <c r="M275" s="247"/>
      <c r="N275" s="233"/>
      <c r="O275" s="283"/>
      <c r="P275" s="279"/>
    </row>
    <row r="276" spans="1:16" s="78" customFormat="1" ht="12">
      <c r="A276" s="402" t="str">
        <f>$B$239</f>
        <v>III.</v>
      </c>
      <c r="B276" s="403">
        <f>COUNT($A$244:B275)+1</f>
        <v>9</v>
      </c>
      <c r="C276" s="192" t="s">
        <v>759</v>
      </c>
      <c r="D276" s="647" t="s">
        <v>9</v>
      </c>
      <c r="E276" s="648">
        <v>4</v>
      </c>
      <c r="F276" s="611"/>
      <c r="G276" s="610">
        <f>IF(OSNOVA!$B$40=1,E276*F276,"")</f>
        <v>0</v>
      </c>
      <c r="H276" s="249"/>
      <c r="I276" s="395"/>
      <c r="J276" s="395"/>
      <c r="K276" s="243"/>
      <c r="L276" s="246"/>
      <c r="M276" s="247"/>
      <c r="N276" s="233"/>
      <c r="O276" s="283"/>
      <c r="P276" s="279"/>
    </row>
    <row r="277" spans="1:16" s="78" customFormat="1" ht="51" customHeight="1">
      <c r="A277" s="402"/>
      <c r="B277" s="403"/>
      <c r="C277" s="191" t="s">
        <v>760</v>
      </c>
      <c r="D277" s="647"/>
      <c r="E277" s="648"/>
      <c r="F277" s="611"/>
      <c r="G277" s="610">
        <f>IF(OSNOVA!$B$40=1,E277*F277,"")</f>
        <v>0</v>
      </c>
      <c r="H277" s="249"/>
      <c r="I277" s="395"/>
      <c r="J277" s="395"/>
      <c r="K277" s="243"/>
      <c r="L277" s="246"/>
      <c r="M277" s="247"/>
      <c r="N277" s="233"/>
      <c r="O277" s="283"/>
      <c r="P277" s="279"/>
    </row>
    <row r="278" spans="1:16" s="78" customFormat="1" ht="24">
      <c r="A278" s="402"/>
      <c r="B278" s="403"/>
      <c r="C278" s="330" t="s">
        <v>767</v>
      </c>
      <c r="D278" s="647"/>
      <c r="E278" s="648"/>
      <c r="F278" s="611"/>
      <c r="G278" s="610">
        <f>IF(OSNOVA!$B$40=1,E278*F278,"")</f>
        <v>0</v>
      </c>
      <c r="H278" s="249"/>
      <c r="I278" s="395"/>
      <c r="J278" s="395"/>
      <c r="K278" s="243"/>
      <c r="L278" s="246"/>
      <c r="M278" s="247"/>
      <c r="N278" s="233"/>
      <c r="O278" s="283"/>
      <c r="P278" s="279"/>
    </row>
    <row r="279" spans="1:16" s="78" customFormat="1" ht="12">
      <c r="A279" s="402"/>
      <c r="B279" s="403"/>
      <c r="C279" s="623"/>
      <c r="D279" s="647"/>
      <c r="E279" s="648"/>
      <c r="F279" s="611"/>
      <c r="G279" s="610">
        <f>IF(OSNOVA!$B$40=1,E279*F279,"")</f>
        <v>0</v>
      </c>
      <c r="H279" s="249"/>
      <c r="I279" s="395"/>
      <c r="J279" s="395"/>
      <c r="K279" s="243"/>
      <c r="L279" s="246"/>
      <c r="M279" s="247"/>
      <c r="N279" s="233"/>
      <c r="O279" s="283"/>
      <c r="P279" s="279"/>
    </row>
    <row r="280" spans="1:16" s="78" customFormat="1" ht="12">
      <c r="A280" s="402" t="str">
        <f>$B$239</f>
        <v>III.</v>
      </c>
      <c r="B280" s="403">
        <f>COUNT($A$244:B279)+1</f>
        <v>10</v>
      </c>
      <c r="C280" s="192" t="s">
        <v>761</v>
      </c>
      <c r="D280" s="647" t="s">
        <v>9</v>
      </c>
      <c r="E280" s="648">
        <v>4</v>
      </c>
      <c r="F280" s="611"/>
      <c r="G280" s="610">
        <f>IF(OSNOVA!$B$40=1,E280*F280,"")</f>
        <v>0</v>
      </c>
      <c r="H280" s="249"/>
      <c r="I280" s="395"/>
      <c r="J280" s="395"/>
      <c r="K280" s="243"/>
      <c r="L280" s="246"/>
      <c r="M280" s="247"/>
      <c r="N280" s="233"/>
      <c r="O280" s="283"/>
      <c r="P280" s="279"/>
    </row>
    <row r="281" spans="1:16" s="78" customFormat="1" ht="24">
      <c r="A281" s="402"/>
      <c r="B281" s="403"/>
      <c r="C281" s="191" t="s">
        <v>762</v>
      </c>
      <c r="D281" s="647"/>
      <c r="E281" s="648"/>
      <c r="F281" s="611"/>
      <c r="G281" s="610">
        <f>IF(OSNOVA!$B$40=1,E281*F281,"")</f>
        <v>0</v>
      </c>
      <c r="H281" s="249"/>
      <c r="I281" s="395"/>
      <c r="J281" s="395"/>
      <c r="K281" s="243"/>
      <c r="L281" s="246"/>
      <c r="M281" s="247"/>
      <c r="N281" s="233"/>
      <c r="O281" s="283"/>
      <c r="P281" s="279"/>
    </row>
    <row r="282" spans="1:16" s="78" customFormat="1" ht="24">
      <c r="A282" s="402"/>
      <c r="B282" s="403"/>
      <c r="C282" s="330" t="s">
        <v>763</v>
      </c>
      <c r="D282" s="647"/>
      <c r="E282" s="648"/>
      <c r="F282" s="611"/>
      <c r="G282" s="610">
        <f>IF(OSNOVA!$B$40=1,E282*F282,"")</f>
        <v>0</v>
      </c>
      <c r="H282" s="249"/>
      <c r="I282" s="395"/>
      <c r="J282" s="395"/>
      <c r="K282" s="243"/>
      <c r="L282" s="246"/>
      <c r="M282" s="247"/>
      <c r="N282" s="233"/>
      <c r="O282" s="283"/>
      <c r="P282" s="279"/>
    </row>
    <row r="283" spans="1:16" s="78" customFormat="1" ht="12">
      <c r="A283" s="402"/>
      <c r="B283" s="403"/>
      <c r="C283" s="330"/>
      <c r="D283" s="647"/>
      <c r="E283" s="648"/>
      <c r="F283" s="611"/>
      <c r="G283" s="610">
        <f>IF(OSNOVA!$B$40=1,E283*F283,"")</f>
        <v>0</v>
      </c>
      <c r="H283" s="249"/>
      <c r="I283" s="395"/>
      <c r="J283" s="395"/>
      <c r="K283" s="243"/>
      <c r="L283" s="246"/>
      <c r="M283" s="247"/>
      <c r="N283" s="233"/>
      <c r="O283" s="283"/>
      <c r="P283" s="279"/>
    </row>
    <row r="284" spans="1:16" s="78" customFormat="1" ht="12">
      <c r="A284" s="402" t="str">
        <f>$B$239</f>
        <v>III.</v>
      </c>
      <c r="B284" s="403">
        <f>COUNT($A$244:B283)+1</f>
        <v>11</v>
      </c>
      <c r="C284" s="642" t="s">
        <v>764</v>
      </c>
      <c r="D284" s="647"/>
      <c r="E284" s="648"/>
      <c r="F284" s="611"/>
      <c r="G284" s="610">
        <f>IF(OSNOVA!$B$40=1,E284*F284,"")</f>
        <v>0</v>
      </c>
      <c r="H284" s="249"/>
      <c r="I284" s="395"/>
      <c r="J284" s="395"/>
      <c r="K284" s="243"/>
      <c r="L284" s="246"/>
      <c r="M284" s="247"/>
      <c r="N284" s="233"/>
      <c r="O284" s="283"/>
      <c r="P284" s="279"/>
    </row>
    <row r="285" spans="1:16" s="78" customFormat="1" ht="60.75" customHeight="1">
      <c r="A285" s="617"/>
      <c r="B285" s="403"/>
      <c r="C285" s="330" t="s">
        <v>765</v>
      </c>
      <c r="D285" s="647"/>
      <c r="E285" s="648"/>
      <c r="F285" s="611"/>
      <c r="G285" s="610">
        <f>IF(OSNOVA!$B$40=1,E285*F285,"")</f>
        <v>0</v>
      </c>
      <c r="H285" s="249"/>
      <c r="I285" s="395"/>
      <c r="J285" s="395"/>
      <c r="K285" s="243"/>
      <c r="L285" s="246"/>
      <c r="M285" s="247"/>
      <c r="N285" s="233"/>
      <c r="O285" s="283"/>
      <c r="P285" s="279"/>
    </row>
    <row r="286" spans="1:16" s="78" customFormat="1" ht="12">
      <c r="A286" s="617"/>
      <c r="B286" s="403"/>
      <c r="C286" s="330" t="s">
        <v>768</v>
      </c>
      <c r="D286" s="647"/>
      <c r="E286" s="648"/>
      <c r="F286" s="611"/>
      <c r="G286" s="610">
        <f>IF(OSNOVA!$B$40=1,E286*F286,"")</f>
        <v>0</v>
      </c>
      <c r="H286" s="249"/>
      <c r="I286" s="395"/>
      <c r="J286" s="395"/>
      <c r="K286" s="243"/>
      <c r="L286" s="246"/>
      <c r="M286" s="247"/>
      <c r="N286" s="233"/>
      <c r="O286" s="283"/>
      <c r="P286" s="279"/>
    </row>
    <row r="287" spans="1:16" s="78" customFormat="1" ht="12">
      <c r="A287" s="617"/>
      <c r="B287" s="403"/>
      <c r="C287" s="213"/>
      <c r="D287" s="647"/>
      <c r="E287" s="648"/>
      <c r="F287" s="611"/>
      <c r="G287" s="610">
        <f>IF(OSNOVA!$B$40=1,E287*F287,"")</f>
        <v>0</v>
      </c>
      <c r="H287" s="249"/>
      <c r="I287" s="395"/>
      <c r="J287" s="395"/>
      <c r="K287" s="243"/>
      <c r="L287" s="246"/>
      <c r="M287" s="247"/>
      <c r="N287" s="233"/>
      <c r="O287" s="283"/>
      <c r="P287" s="279"/>
    </row>
    <row r="288" spans="1:16" s="579" customFormat="1" ht="12">
      <c r="A288" s="402" t="str">
        <f>$B$239</f>
        <v>III.</v>
      </c>
      <c r="B288" s="403">
        <f>COUNT($A$244:B287)+1</f>
        <v>12</v>
      </c>
      <c r="C288" s="632" t="s">
        <v>581</v>
      </c>
      <c r="D288" s="350" t="s">
        <v>9</v>
      </c>
      <c r="E288" s="351">
        <v>3</v>
      </c>
      <c r="F288" s="611"/>
      <c r="G288" s="610">
        <f>IF(OSNOVA!$B$40=1,E288*F288,"")</f>
        <v>0</v>
      </c>
      <c r="H288" s="573"/>
      <c r="I288" s="574"/>
      <c r="J288" s="574"/>
      <c r="K288" s="572"/>
      <c r="L288" s="575"/>
      <c r="M288" s="576"/>
      <c r="N288" s="571"/>
      <c r="O288" s="577"/>
      <c r="P288" s="578"/>
    </row>
    <row r="289" spans="1:16" s="579" customFormat="1" ht="132">
      <c r="A289" s="617"/>
      <c r="B289" s="403"/>
      <c r="C289" s="336" t="s">
        <v>612</v>
      </c>
      <c r="D289" s="639"/>
      <c r="E289" s="351"/>
      <c r="F289" s="611"/>
      <c r="G289" s="610">
        <f>IF(OSNOVA!$B$40=1,E289*F289,"")</f>
        <v>0</v>
      </c>
      <c r="H289" s="573"/>
      <c r="I289" s="574"/>
      <c r="J289" s="574"/>
      <c r="K289" s="572"/>
      <c r="L289" s="575"/>
      <c r="M289" s="576"/>
      <c r="N289" s="571"/>
      <c r="O289" s="577"/>
      <c r="P289" s="578"/>
    </row>
    <row r="290" spans="1:16" s="78" customFormat="1" ht="12">
      <c r="A290" s="617"/>
      <c r="B290" s="403"/>
      <c r="C290" s="213"/>
      <c r="D290" s="647"/>
      <c r="E290" s="648"/>
      <c r="F290" s="611"/>
      <c r="G290" s="610">
        <f>IF(OSNOVA!$B$40=1,E290*F290,"")</f>
        <v>0</v>
      </c>
      <c r="H290" s="249"/>
      <c r="I290" s="395"/>
      <c r="J290" s="395"/>
      <c r="K290" s="243"/>
      <c r="L290" s="246"/>
      <c r="M290" s="247"/>
      <c r="N290" s="233"/>
      <c r="O290" s="283"/>
      <c r="P290" s="279"/>
    </row>
    <row r="291" spans="1:16" s="78" customFormat="1" ht="12">
      <c r="A291" s="402" t="str">
        <f>$B$239</f>
        <v>III.</v>
      </c>
      <c r="B291" s="403">
        <f>COUNT($A$244:B290)+1</f>
        <v>13</v>
      </c>
      <c r="C291" s="192" t="s">
        <v>770</v>
      </c>
      <c r="D291" s="350" t="s">
        <v>9</v>
      </c>
      <c r="E291" s="351">
        <v>1</v>
      </c>
      <c r="F291" s="611"/>
      <c r="G291" s="610">
        <f>IF(OSNOVA!$B$40=1,E291*F291,"")</f>
        <v>0</v>
      </c>
      <c r="H291" s="249"/>
      <c r="I291" s="395"/>
      <c r="J291" s="395"/>
      <c r="K291" s="243"/>
      <c r="L291" s="246"/>
      <c r="M291" s="247"/>
      <c r="N291" s="233"/>
      <c r="O291" s="283"/>
      <c r="P291" s="279"/>
    </row>
    <row r="292" spans="1:16" s="78" customFormat="1" ht="60">
      <c r="A292" s="617"/>
      <c r="B292" s="403"/>
      <c r="C292" s="330" t="s">
        <v>771</v>
      </c>
      <c r="D292" s="639"/>
      <c r="E292" s="351"/>
      <c r="F292" s="611"/>
      <c r="G292" s="610">
        <f>IF(OSNOVA!$B$40=1,E292*F292,"")</f>
        <v>0</v>
      </c>
      <c r="H292" s="249"/>
      <c r="I292" s="395"/>
      <c r="J292" s="395"/>
      <c r="K292" s="243"/>
      <c r="L292" s="246"/>
      <c r="M292" s="247"/>
      <c r="N292" s="233"/>
      <c r="O292" s="283"/>
      <c r="P292" s="279"/>
    </row>
    <row r="293" spans="1:16" s="78" customFormat="1" ht="24">
      <c r="A293" s="617"/>
      <c r="B293" s="403"/>
      <c r="C293" s="330" t="s">
        <v>772</v>
      </c>
      <c r="D293" s="639"/>
      <c r="E293" s="351"/>
      <c r="F293" s="611"/>
      <c r="G293" s="610">
        <f>IF(OSNOVA!$B$40=1,E293*F293,"")</f>
        <v>0</v>
      </c>
      <c r="H293" s="249"/>
      <c r="I293" s="395"/>
      <c r="J293" s="395"/>
      <c r="K293" s="243"/>
      <c r="L293" s="246"/>
      <c r="M293" s="247"/>
      <c r="N293" s="233"/>
      <c r="O293" s="283"/>
      <c r="P293" s="279"/>
    </row>
    <row r="294" spans="1:16" s="78" customFormat="1" ht="12">
      <c r="A294" s="617"/>
      <c r="B294" s="403"/>
      <c r="C294" s="234"/>
      <c r="D294" s="639"/>
      <c r="E294" s="351"/>
      <c r="F294" s="611"/>
      <c r="G294" s="610">
        <f>IF(OSNOVA!$B$40=1,E294*F294,"")</f>
        <v>0</v>
      </c>
      <c r="H294" s="249"/>
      <c r="I294" s="395"/>
      <c r="J294" s="395"/>
      <c r="K294" s="243"/>
      <c r="L294" s="246"/>
      <c r="M294" s="247"/>
      <c r="N294" s="233"/>
      <c r="O294" s="283"/>
      <c r="P294" s="279"/>
    </row>
    <row r="295" spans="1:16" s="78" customFormat="1" ht="12">
      <c r="A295" s="402" t="str">
        <f>$B$239</f>
        <v>III.</v>
      </c>
      <c r="B295" s="403">
        <f>COUNT($A$244:B294)+1</f>
        <v>14</v>
      </c>
      <c r="C295" s="632" t="s">
        <v>582</v>
      </c>
      <c r="D295" s="350" t="s">
        <v>9</v>
      </c>
      <c r="E295" s="351">
        <v>1</v>
      </c>
      <c r="F295" s="611"/>
      <c r="G295" s="610">
        <f>IF(OSNOVA!$B$40=1,E295*F295,"")</f>
        <v>0</v>
      </c>
      <c r="H295" s="249"/>
      <c r="I295" s="395"/>
      <c r="J295" s="395"/>
      <c r="K295" s="243"/>
      <c r="L295" s="246"/>
      <c r="M295" s="247"/>
      <c r="N295" s="233"/>
      <c r="O295" s="283"/>
      <c r="P295" s="279"/>
    </row>
    <row r="296" spans="1:16" s="78" customFormat="1" ht="24">
      <c r="A296" s="617"/>
      <c r="B296" s="403"/>
      <c r="C296" s="336" t="s">
        <v>583</v>
      </c>
      <c r="D296" s="639"/>
      <c r="E296" s="351"/>
      <c r="F296" s="611"/>
      <c r="G296" s="610">
        <f>IF(OSNOVA!$B$40=1,E296*F296,"")</f>
        <v>0</v>
      </c>
      <c r="H296" s="249"/>
      <c r="I296" s="395"/>
      <c r="J296" s="395"/>
      <c r="K296" s="243"/>
      <c r="L296" s="246"/>
      <c r="M296" s="247"/>
      <c r="N296" s="233"/>
      <c r="O296" s="283"/>
      <c r="P296" s="279"/>
    </row>
    <row r="297" spans="1:16" s="78" customFormat="1" ht="12">
      <c r="A297" s="617"/>
      <c r="B297" s="403"/>
      <c r="C297" s="234" t="s">
        <v>584</v>
      </c>
      <c r="D297" s="639"/>
      <c r="E297" s="351"/>
      <c r="F297" s="611"/>
      <c r="G297" s="610">
        <f>IF(OSNOVA!$B$40=1,E297*F297,"")</f>
        <v>0</v>
      </c>
      <c r="H297" s="249"/>
      <c r="I297" s="395"/>
      <c r="J297" s="395"/>
      <c r="K297" s="243"/>
      <c r="L297" s="246"/>
      <c r="M297" s="247"/>
      <c r="N297" s="233"/>
      <c r="O297" s="283"/>
      <c r="P297" s="279"/>
    </row>
    <row r="298" spans="1:16" s="78" customFormat="1" ht="12">
      <c r="A298" s="617"/>
      <c r="B298" s="403"/>
      <c r="C298" s="234"/>
      <c r="D298" s="639"/>
      <c r="E298" s="351"/>
      <c r="F298" s="611"/>
      <c r="G298" s="610">
        <f>IF(OSNOVA!$B$40=1,E298*F298,"")</f>
        <v>0</v>
      </c>
      <c r="H298" s="249"/>
      <c r="I298" s="395"/>
      <c r="J298" s="395"/>
      <c r="K298" s="243"/>
      <c r="L298" s="246"/>
      <c r="M298" s="247"/>
      <c r="N298" s="233"/>
      <c r="O298" s="283"/>
      <c r="P298" s="279"/>
    </row>
    <row r="299" spans="1:16" s="78" customFormat="1" ht="12">
      <c r="A299" s="402" t="str">
        <f>$B$239</f>
        <v>III.</v>
      </c>
      <c r="B299" s="403">
        <f>COUNT($A$244:B298)+1</f>
        <v>15</v>
      </c>
      <c r="C299" s="192" t="s">
        <v>284</v>
      </c>
      <c r="D299" s="350" t="s">
        <v>101</v>
      </c>
      <c r="E299" s="351">
        <v>1</v>
      </c>
      <c r="F299" s="611"/>
      <c r="G299" s="610">
        <f>IF(OSNOVA!$B$40=1,E299*F299,"")</f>
        <v>0</v>
      </c>
      <c r="H299" s="249"/>
      <c r="I299" s="395"/>
      <c r="J299" s="395"/>
      <c r="K299" s="243"/>
      <c r="L299" s="246"/>
      <c r="M299" s="247"/>
      <c r="N299" s="233"/>
      <c r="O299" s="283"/>
      <c r="P299" s="279"/>
    </row>
    <row r="300" spans="1:16" s="78" customFormat="1" ht="38.25" customHeight="1">
      <c r="A300" s="402"/>
      <c r="B300" s="403"/>
      <c r="C300" s="191" t="s">
        <v>775</v>
      </c>
      <c r="D300" s="639"/>
      <c r="E300" s="351"/>
      <c r="F300" s="611"/>
      <c r="G300" s="610">
        <f>IF(OSNOVA!$B$40=1,E300*F300,"")</f>
        <v>0</v>
      </c>
      <c r="H300" s="249"/>
      <c r="I300" s="395"/>
      <c r="J300" s="395"/>
      <c r="K300" s="243"/>
      <c r="L300" s="246"/>
      <c r="M300" s="247"/>
      <c r="N300" s="233"/>
      <c r="O300" s="283"/>
      <c r="P300" s="279"/>
    </row>
    <row r="301" spans="1:16" s="78" customFormat="1" ht="24">
      <c r="A301" s="402"/>
      <c r="B301" s="403"/>
      <c r="C301" s="330" t="s">
        <v>776</v>
      </c>
      <c r="D301" s="639"/>
      <c r="E301" s="351"/>
      <c r="F301" s="611"/>
      <c r="G301" s="610">
        <f>IF(OSNOVA!$B$40=1,E301*F301,"")</f>
        <v>0</v>
      </c>
      <c r="H301" s="249"/>
      <c r="I301" s="395"/>
      <c r="J301" s="395"/>
      <c r="K301" s="243"/>
      <c r="L301" s="246"/>
      <c r="M301" s="247"/>
      <c r="N301" s="233"/>
      <c r="O301" s="283"/>
      <c r="P301" s="279"/>
    </row>
    <row r="302" spans="1:16" s="78" customFormat="1" ht="12">
      <c r="A302" s="402"/>
      <c r="B302" s="403"/>
      <c r="C302" s="191"/>
      <c r="D302" s="639"/>
      <c r="E302" s="351"/>
      <c r="F302" s="611"/>
      <c r="G302" s="610">
        <f>IF(OSNOVA!$B$40=1,E302*F302,"")</f>
        <v>0</v>
      </c>
      <c r="H302" s="249"/>
      <c r="I302" s="395"/>
      <c r="J302" s="395"/>
      <c r="K302" s="243"/>
      <c r="L302" s="246"/>
      <c r="M302" s="247"/>
      <c r="N302" s="233"/>
      <c r="O302" s="283"/>
      <c r="P302" s="279"/>
    </row>
    <row r="303" spans="1:16" s="78" customFormat="1" ht="12">
      <c r="A303" s="402" t="str">
        <f>$B$239</f>
        <v>III.</v>
      </c>
      <c r="B303" s="403">
        <f>COUNT($A$244:B302)+1</f>
        <v>16</v>
      </c>
      <c r="C303" s="192" t="s">
        <v>777</v>
      </c>
      <c r="D303" s="639" t="s">
        <v>9</v>
      </c>
      <c r="E303" s="351">
        <v>1</v>
      </c>
      <c r="F303" s="611"/>
      <c r="G303" s="610">
        <f>IF(OSNOVA!$B$40=1,E303*F303,"")</f>
        <v>0</v>
      </c>
      <c r="H303" s="249"/>
      <c r="I303" s="395"/>
      <c r="J303" s="395"/>
      <c r="K303" s="243"/>
      <c r="L303" s="246"/>
      <c r="M303" s="247"/>
      <c r="N303" s="233"/>
      <c r="O303" s="283"/>
      <c r="P303" s="279"/>
    </row>
    <row r="304" spans="1:16" s="78" customFormat="1" ht="24">
      <c r="A304" s="402"/>
      <c r="B304" s="403"/>
      <c r="C304" s="191" t="s">
        <v>778</v>
      </c>
      <c r="D304" s="639"/>
      <c r="E304" s="351"/>
      <c r="F304" s="611"/>
      <c r="G304" s="610">
        <f>IF(OSNOVA!$B$40=1,E304*F304,"")</f>
        <v>0</v>
      </c>
      <c r="H304" s="249"/>
      <c r="I304" s="395"/>
      <c r="J304" s="395"/>
      <c r="K304" s="243"/>
      <c r="L304" s="246"/>
      <c r="M304" s="247"/>
      <c r="N304" s="233"/>
      <c r="O304" s="283"/>
      <c r="P304" s="279"/>
    </row>
    <row r="305" spans="1:16" s="78" customFormat="1" ht="24">
      <c r="A305" s="402"/>
      <c r="B305" s="403"/>
      <c r="C305" s="330" t="s">
        <v>779</v>
      </c>
      <c r="D305" s="639"/>
      <c r="E305" s="351"/>
      <c r="F305" s="611"/>
      <c r="G305" s="610">
        <f>IF(OSNOVA!$B$40=1,E305*F305,"")</f>
        <v>0</v>
      </c>
      <c r="H305" s="249"/>
      <c r="I305" s="395"/>
      <c r="J305" s="395"/>
      <c r="K305" s="243"/>
      <c r="L305" s="246"/>
      <c r="M305" s="247"/>
      <c r="N305" s="233"/>
      <c r="O305" s="283"/>
      <c r="P305" s="279"/>
    </row>
    <row r="306" spans="1:16" s="78" customFormat="1" ht="12">
      <c r="A306" s="402"/>
      <c r="B306" s="403"/>
      <c r="C306" s="191"/>
      <c r="D306" s="639"/>
      <c r="E306" s="351"/>
      <c r="F306" s="611"/>
      <c r="G306" s="610">
        <f>IF(OSNOVA!$B$40=1,E306*F306,"")</f>
        <v>0</v>
      </c>
      <c r="H306" s="249"/>
      <c r="I306" s="395"/>
      <c r="J306" s="395"/>
      <c r="K306" s="243"/>
      <c r="L306" s="246"/>
      <c r="M306" s="247"/>
      <c r="N306" s="233"/>
      <c r="O306" s="283"/>
      <c r="P306" s="279"/>
    </row>
    <row r="307" spans="1:16" s="78" customFormat="1" ht="12">
      <c r="A307" s="402" t="str">
        <f>$B$239</f>
        <v>III.</v>
      </c>
      <c r="B307" s="403">
        <f>COUNT($A$244:B306)+1</f>
        <v>17</v>
      </c>
      <c r="C307" s="192" t="s">
        <v>780</v>
      </c>
      <c r="D307" s="639" t="s">
        <v>9</v>
      </c>
      <c r="E307" s="351">
        <v>1</v>
      </c>
      <c r="F307" s="611"/>
      <c r="G307" s="610">
        <f>IF(OSNOVA!$B$40=1,E307*F307,"")</f>
        <v>0</v>
      </c>
      <c r="H307" s="249"/>
      <c r="I307" s="395"/>
      <c r="J307" s="395"/>
      <c r="K307" s="243"/>
      <c r="L307" s="246"/>
      <c r="M307" s="247"/>
      <c r="N307" s="233"/>
      <c r="O307" s="283"/>
      <c r="P307" s="279"/>
    </row>
    <row r="308" spans="1:16" s="78" customFormat="1" ht="60">
      <c r="A308" s="402"/>
      <c r="B308" s="403"/>
      <c r="C308" s="330" t="s">
        <v>781</v>
      </c>
      <c r="D308" s="639"/>
      <c r="E308" s="351"/>
      <c r="F308" s="611"/>
      <c r="G308" s="610">
        <f>IF(OSNOVA!$B$40=1,E308*F308,"")</f>
        <v>0</v>
      </c>
      <c r="H308" s="249"/>
      <c r="I308" s="395"/>
      <c r="J308" s="395"/>
      <c r="K308" s="243"/>
      <c r="L308" s="246"/>
      <c r="M308" s="247"/>
      <c r="N308" s="233"/>
      <c r="O308" s="283"/>
      <c r="P308" s="279"/>
    </row>
    <row r="309" spans="1:16" s="78" customFormat="1" ht="12">
      <c r="A309" s="402"/>
      <c r="B309" s="403"/>
      <c r="C309" s="330" t="s">
        <v>782</v>
      </c>
      <c r="D309" s="639"/>
      <c r="E309" s="351"/>
      <c r="F309" s="611"/>
      <c r="G309" s="610">
        <f>IF(OSNOVA!$B$40=1,E309*F309,"")</f>
        <v>0</v>
      </c>
      <c r="H309" s="249"/>
      <c r="I309" s="395"/>
      <c r="J309" s="395"/>
      <c r="K309" s="243"/>
      <c r="L309" s="246"/>
      <c r="M309" s="247"/>
      <c r="N309" s="233"/>
      <c r="O309" s="283"/>
      <c r="P309" s="279"/>
    </row>
    <row r="310" spans="1:16" s="78" customFormat="1" ht="12">
      <c r="A310" s="402"/>
      <c r="B310" s="403"/>
      <c r="C310" s="330"/>
      <c r="D310" s="639"/>
      <c r="E310" s="351"/>
      <c r="F310" s="611"/>
      <c r="G310" s="610">
        <f>IF(OSNOVA!$B$40=1,E310*F310,"")</f>
        <v>0</v>
      </c>
      <c r="H310" s="249"/>
      <c r="I310" s="395"/>
      <c r="J310" s="395"/>
      <c r="K310" s="243"/>
      <c r="L310" s="246"/>
      <c r="M310" s="247"/>
      <c r="N310" s="233"/>
      <c r="O310" s="283"/>
      <c r="P310" s="279"/>
    </row>
    <row r="311" spans="1:16" s="78" customFormat="1" ht="12">
      <c r="A311" s="402" t="str">
        <f>$B$239</f>
        <v>III.</v>
      </c>
      <c r="B311" s="403">
        <f>COUNT($A$244:B310)+1</f>
        <v>18</v>
      </c>
      <c r="C311" s="642" t="s">
        <v>783</v>
      </c>
      <c r="D311" s="639" t="s">
        <v>9</v>
      </c>
      <c r="E311" s="351">
        <v>1</v>
      </c>
      <c r="F311" s="611"/>
      <c r="G311" s="610">
        <f>IF(OSNOVA!$B$40=1,E311*F311,"")</f>
        <v>0</v>
      </c>
      <c r="H311" s="249"/>
      <c r="I311" s="395"/>
      <c r="J311" s="395"/>
      <c r="K311" s="243"/>
      <c r="L311" s="246"/>
      <c r="M311" s="247"/>
      <c r="N311" s="233"/>
      <c r="O311" s="283"/>
      <c r="P311" s="279"/>
    </row>
    <row r="312" spans="1:16" s="78" customFormat="1" ht="48">
      <c r="A312" s="617"/>
      <c r="B312" s="403"/>
      <c r="C312" s="330" t="s">
        <v>784</v>
      </c>
      <c r="D312" s="639"/>
      <c r="E312" s="351"/>
      <c r="F312" s="611"/>
      <c r="G312" s="610">
        <f>IF(OSNOVA!$B$40=1,E312*F312,"")</f>
        <v>0</v>
      </c>
      <c r="H312" s="249"/>
      <c r="I312" s="395"/>
      <c r="J312" s="395"/>
      <c r="K312" s="243"/>
      <c r="L312" s="246"/>
      <c r="M312" s="247"/>
      <c r="N312" s="233"/>
      <c r="O312" s="283"/>
      <c r="P312" s="279"/>
    </row>
    <row r="313" spans="1:16" s="78" customFormat="1" ht="12">
      <c r="A313" s="617"/>
      <c r="B313" s="403"/>
      <c r="C313" s="234"/>
      <c r="D313" s="639"/>
      <c r="E313" s="351"/>
      <c r="F313" s="611"/>
      <c r="G313" s="610">
        <f>IF(OSNOVA!$B$40=1,E313*F313,"")</f>
        <v>0</v>
      </c>
      <c r="H313" s="249"/>
      <c r="I313" s="395"/>
      <c r="J313" s="395"/>
      <c r="K313" s="243"/>
      <c r="L313" s="246"/>
      <c r="M313" s="247"/>
      <c r="N313" s="233"/>
      <c r="O313" s="283"/>
      <c r="P313" s="279"/>
    </row>
    <row r="314" spans="1:16" s="78" customFormat="1" ht="12.75">
      <c r="A314" s="402" t="str">
        <f>$B$239</f>
        <v>III.</v>
      </c>
      <c r="B314" s="403">
        <f>COUNT($A$244:B313)+1</f>
        <v>19</v>
      </c>
      <c r="C314" s="633" t="s">
        <v>773</v>
      </c>
      <c r="D314" s="211" t="s">
        <v>9</v>
      </c>
      <c r="E314" s="212">
        <v>1</v>
      </c>
      <c r="F314" s="611"/>
      <c r="G314" s="610">
        <f>IF(OSNOVA!$B$40=1,E314*F314,"")</f>
        <v>0</v>
      </c>
      <c r="H314" s="249"/>
      <c r="I314" s="395"/>
      <c r="J314" s="395"/>
      <c r="K314" s="243"/>
      <c r="L314" s="246"/>
      <c r="M314" s="247"/>
      <c r="N314" s="233"/>
      <c r="O314" s="283"/>
      <c r="P314" s="279"/>
    </row>
    <row r="315" spans="1:16" s="78" customFormat="1" ht="37.5" customHeight="1">
      <c r="A315" s="617"/>
      <c r="B315" s="403"/>
      <c r="C315" s="415" t="s">
        <v>774</v>
      </c>
      <c r="D315" s="639"/>
      <c r="E315" s="351"/>
      <c r="F315" s="611"/>
      <c r="G315" s="610">
        <f>IF(OSNOVA!$B$40=1,E315*F315,"")</f>
        <v>0</v>
      </c>
      <c r="H315" s="249"/>
      <c r="I315" s="395"/>
      <c r="J315" s="395"/>
      <c r="K315" s="243"/>
      <c r="L315" s="246"/>
      <c r="M315" s="247"/>
      <c r="N315" s="233"/>
      <c r="O315" s="283"/>
      <c r="P315" s="279"/>
    </row>
    <row r="316" spans="1:16" s="78" customFormat="1" ht="12">
      <c r="A316" s="617"/>
      <c r="B316" s="403"/>
      <c r="C316" s="330"/>
      <c r="D316" s="639"/>
      <c r="E316" s="351"/>
      <c r="F316" s="611"/>
      <c r="G316" s="610">
        <f>IF(OSNOVA!$B$40=1,E316*F316,"")</f>
        <v>0</v>
      </c>
      <c r="H316" s="249"/>
      <c r="I316" s="395"/>
      <c r="J316" s="395"/>
      <c r="K316" s="243"/>
      <c r="L316" s="246"/>
      <c r="M316" s="247"/>
      <c r="N316" s="233"/>
      <c r="O316" s="283"/>
      <c r="P316" s="279"/>
    </row>
    <row r="317" spans="1:16" s="78" customFormat="1" ht="12">
      <c r="A317" s="402" t="str">
        <f>$B$239</f>
        <v>III.</v>
      </c>
      <c r="B317" s="403">
        <f>COUNT($A$244:B316)+1</f>
        <v>20</v>
      </c>
      <c r="C317" s="192" t="s">
        <v>785</v>
      </c>
      <c r="D317" s="350" t="s">
        <v>9</v>
      </c>
      <c r="E317" s="351">
        <v>1</v>
      </c>
      <c r="F317" s="611"/>
      <c r="G317" s="610">
        <f>IF(OSNOVA!$B$40=1,E317*F317,"")</f>
        <v>0</v>
      </c>
      <c r="H317" s="249"/>
      <c r="I317" s="395"/>
      <c r="J317" s="395"/>
      <c r="K317" s="243"/>
      <c r="L317" s="246"/>
      <c r="M317" s="247"/>
      <c r="N317" s="233"/>
      <c r="O317" s="283"/>
      <c r="P317" s="279"/>
    </row>
    <row r="318" spans="1:16" s="78" customFormat="1" ht="48">
      <c r="A318" s="617"/>
      <c r="B318" s="403"/>
      <c r="C318" s="191" t="s">
        <v>786</v>
      </c>
      <c r="D318" s="639"/>
      <c r="E318" s="351"/>
      <c r="F318" s="611"/>
      <c r="G318" s="610">
        <f>IF(OSNOVA!$B$40=1,E318*F318,"")</f>
        <v>0</v>
      </c>
      <c r="H318" s="249"/>
      <c r="I318" s="395"/>
      <c r="J318" s="395"/>
      <c r="K318" s="243"/>
      <c r="L318" s="246"/>
      <c r="M318" s="247"/>
      <c r="N318" s="233"/>
      <c r="O318" s="283"/>
      <c r="P318" s="279"/>
    </row>
    <row r="319" spans="1:16" s="78" customFormat="1" ht="12">
      <c r="A319" s="617"/>
      <c r="B319" s="403"/>
      <c r="C319" s="330" t="s">
        <v>745</v>
      </c>
      <c r="D319" s="639"/>
      <c r="E319" s="351"/>
      <c r="F319" s="611"/>
      <c r="G319" s="610">
        <f>IF(OSNOVA!$B$40=1,E319*F319,"")</f>
        <v>0</v>
      </c>
      <c r="H319" s="249"/>
      <c r="I319" s="395"/>
      <c r="J319" s="395"/>
      <c r="K319" s="243"/>
      <c r="L319" s="246"/>
      <c r="M319" s="247"/>
      <c r="N319" s="233"/>
      <c r="O319" s="283"/>
      <c r="P319" s="279"/>
    </row>
    <row r="320" spans="1:16" s="78" customFormat="1" ht="12">
      <c r="A320" s="617"/>
      <c r="B320" s="403"/>
      <c r="C320" s="234"/>
      <c r="D320" s="639"/>
      <c r="E320" s="351"/>
      <c r="F320" s="611"/>
      <c r="G320" s="610">
        <f>IF(OSNOVA!$B$40=1,E320*F320,"")</f>
        <v>0</v>
      </c>
      <c r="H320" s="249"/>
      <c r="I320" s="395"/>
      <c r="J320" s="395"/>
      <c r="K320" s="243"/>
      <c r="L320" s="246"/>
      <c r="M320" s="247"/>
      <c r="N320" s="233"/>
      <c r="O320" s="283"/>
      <c r="P320" s="279"/>
    </row>
    <row r="321" spans="1:16" s="78" customFormat="1" ht="12">
      <c r="A321" s="402" t="str">
        <f>$B$239</f>
        <v>III.</v>
      </c>
      <c r="B321" s="403">
        <f>COUNT($A$244:B320)+1</f>
        <v>21</v>
      </c>
      <c r="C321" s="192" t="s">
        <v>787</v>
      </c>
      <c r="D321" s="350" t="s">
        <v>9</v>
      </c>
      <c r="E321" s="351">
        <v>1</v>
      </c>
      <c r="F321" s="611"/>
      <c r="G321" s="610">
        <f>IF(OSNOVA!$B$40=1,E321*F321,"")</f>
        <v>0</v>
      </c>
      <c r="H321" s="249"/>
      <c r="I321" s="395"/>
      <c r="J321" s="395"/>
      <c r="K321" s="243"/>
      <c r="L321" s="246"/>
      <c r="M321" s="247"/>
      <c r="N321" s="233"/>
      <c r="O321" s="283"/>
      <c r="P321" s="279"/>
    </row>
    <row r="322" spans="1:16" s="78" customFormat="1" ht="24">
      <c r="A322" s="617"/>
      <c r="B322" s="403"/>
      <c r="C322" s="330" t="s">
        <v>788</v>
      </c>
      <c r="D322" s="639"/>
      <c r="E322" s="351"/>
      <c r="F322" s="611"/>
      <c r="G322" s="610">
        <f>IF(OSNOVA!$B$40=1,E322*F322,"")</f>
        <v>0</v>
      </c>
      <c r="H322" s="249"/>
      <c r="I322" s="395"/>
      <c r="J322" s="395"/>
      <c r="K322" s="243"/>
      <c r="L322" s="246"/>
      <c r="M322" s="247"/>
      <c r="N322" s="233"/>
      <c r="O322" s="283"/>
      <c r="P322" s="279"/>
    </row>
    <row r="323" spans="1:16" s="78" customFormat="1" ht="12">
      <c r="A323" s="617"/>
      <c r="B323" s="403"/>
      <c r="C323" s="234"/>
      <c r="D323" s="639"/>
      <c r="E323" s="351"/>
      <c r="F323" s="611"/>
      <c r="G323" s="610">
        <f>IF(OSNOVA!$B$40=1,E323*F323,"")</f>
        <v>0</v>
      </c>
      <c r="H323" s="249"/>
      <c r="I323" s="395"/>
      <c r="J323" s="395"/>
      <c r="K323" s="243"/>
      <c r="L323" s="246"/>
      <c r="M323" s="247"/>
      <c r="N323" s="233"/>
      <c r="O323" s="283"/>
      <c r="P323" s="279"/>
    </row>
    <row r="324" spans="1:16" s="78" customFormat="1" ht="12">
      <c r="A324" s="402" t="str">
        <f>$B$239</f>
        <v>III.</v>
      </c>
      <c r="B324" s="403">
        <f>COUNT($A$244:B323)+1</f>
        <v>22</v>
      </c>
      <c r="C324" s="195" t="s">
        <v>585</v>
      </c>
      <c r="D324" s="350" t="s">
        <v>9</v>
      </c>
      <c r="E324" s="351">
        <v>1</v>
      </c>
      <c r="F324" s="611"/>
      <c r="G324" s="610">
        <f>IF(OSNOVA!$B$40=1,E324*F324,"")</f>
        <v>0</v>
      </c>
      <c r="H324" s="249"/>
      <c r="I324" s="395"/>
      <c r="J324" s="395"/>
      <c r="K324" s="243"/>
      <c r="L324" s="246"/>
      <c r="M324" s="247"/>
      <c r="N324" s="233"/>
      <c r="O324" s="283"/>
      <c r="P324" s="279"/>
    </row>
    <row r="325" spans="1:16" s="78" customFormat="1" ht="24">
      <c r="A325" s="402"/>
      <c r="B325" s="403"/>
      <c r="C325" s="330" t="s">
        <v>586</v>
      </c>
      <c r="D325" s="639"/>
      <c r="E325" s="351"/>
      <c r="F325" s="611"/>
      <c r="G325" s="610">
        <f>IF(OSNOVA!$B$40=1,E325*F325,"")</f>
        <v>0</v>
      </c>
      <c r="H325" s="249"/>
      <c r="I325" s="395"/>
      <c r="J325" s="395"/>
      <c r="K325" s="243"/>
      <c r="L325" s="246"/>
      <c r="M325" s="247"/>
      <c r="N325" s="233"/>
      <c r="O325" s="283"/>
      <c r="P325" s="279"/>
    </row>
    <row r="326" spans="1:16" s="78" customFormat="1" ht="12">
      <c r="A326" s="402"/>
      <c r="B326" s="403"/>
      <c r="C326" s="234" t="s">
        <v>998</v>
      </c>
      <c r="D326" s="639"/>
      <c r="E326" s="351"/>
      <c r="F326" s="611"/>
      <c r="G326" s="610">
        <f>IF(OSNOVA!$B$40=1,E326*F326,"")</f>
        <v>0</v>
      </c>
      <c r="H326" s="249"/>
      <c r="I326" s="395"/>
      <c r="J326" s="395"/>
      <c r="K326" s="243"/>
      <c r="L326" s="246"/>
      <c r="M326" s="247"/>
      <c r="N326" s="233"/>
      <c r="O326" s="283"/>
      <c r="P326" s="279"/>
    </row>
    <row r="327" spans="1:16" s="78" customFormat="1" ht="12">
      <c r="A327" s="402"/>
      <c r="B327" s="403"/>
      <c r="C327" s="234"/>
      <c r="D327" s="639"/>
      <c r="E327" s="351"/>
      <c r="F327" s="611"/>
      <c r="G327" s="610">
        <f>IF(OSNOVA!$B$40=1,E327*F327,"")</f>
        <v>0</v>
      </c>
      <c r="H327" s="249"/>
      <c r="I327" s="395"/>
      <c r="J327" s="395"/>
      <c r="K327" s="243"/>
      <c r="L327" s="246"/>
      <c r="M327" s="247"/>
      <c r="N327" s="233"/>
      <c r="O327" s="283"/>
      <c r="P327" s="279"/>
    </row>
    <row r="328" spans="1:16" s="78" customFormat="1" ht="12">
      <c r="A328" s="402" t="str">
        <f>$B$239</f>
        <v>III.</v>
      </c>
      <c r="B328" s="403">
        <f>COUNT($A$244:B327)+1</f>
        <v>23</v>
      </c>
      <c r="C328" s="192" t="s">
        <v>819</v>
      </c>
      <c r="D328" s="639" t="s">
        <v>9</v>
      </c>
      <c r="E328" s="351">
        <v>1</v>
      </c>
      <c r="F328" s="611"/>
      <c r="G328" s="610">
        <f>IF(OSNOVA!$B$40=1,E328*F328,"")</f>
        <v>0</v>
      </c>
      <c r="H328" s="249"/>
      <c r="I328" s="395"/>
      <c r="J328" s="395"/>
      <c r="K328" s="243"/>
      <c r="L328" s="246"/>
      <c r="M328" s="247"/>
      <c r="N328" s="233"/>
      <c r="O328" s="283"/>
      <c r="P328" s="279"/>
    </row>
    <row r="329" spans="1:16" s="78" customFormat="1" ht="60">
      <c r="A329" s="617"/>
      <c r="B329" s="403"/>
      <c r="C329" s="191" t="s">
        <v>997</v>
      </c>
      <c r="D329" s="639"/>
      <c r="E329" s="351"/>
      <c r="F329" s="611"/>
      <c r="G329" s="610">
        <f>IF(OSNOVA!$B$40=1,E329*F329,"")</f>
        <v>0</v>
      </c>
      <c r="H329" s="249"/>
      <c r="I329" s="395"/>
      <c r="J329" s="395"/>
      <c r="K329" s="243"/>
      <c r="L329" s="246"/>
      <c r="M329" s="247"/>
      <c r="N329" s="233"/>
      <c r="O329" s="283"/>
      <c r="P329" s="279"/>
    </row>
    <row r="330" spans="1:16" s="78" customFormat="1" ht="12">
      <c r="A330" s="617"/>
      <c r="B330" s="403"/>
      <c r="C330" s="330" t="s">
        <v>745</v>
      </c>
      <c r="D330" s="639"/>
      <c r="E330" s="351"/>
      <c r="F330" s="611"/>
      <c r="G330" s="610">
        <f>IF(OSNOVA!$B$40=1,E330*F330,"")</f>
        <v>0</v>
      </c>
      <c r="H330" s="249"/>
      <c r="I330" s="395"/>
      <c r="J330" s="395"/>
      <c r="K330" s="243"/>
      <c r="L330" s="246"/>
      <c r="M330" s="247"/>
      <c r="N330" s="233"/>
      <c r="O330" s="283"/>
      <c r="P330" s="279"/>
    </row>
    <row r="331" spans="1:16" s="266" customFormat="1" ht="12">
      <c r="A331" s="387"/>
      <c r="B331" s="386"/>
      <c r="C331" s="234"/>
      <c r="D331" s="639"/>
      <c r="E331" s="351"/>
      <c r="F331" s="611"/>
      <c r="G331" s="610">
        <f>IF(OSNOVA!$B$40=1,E331*F331,"")</f>
        <v>0</v>
      </c>
      <c r="H331" s="249"/>
      <c r="I331" s="395"/>
      <c r="J331" s="395"/>
      <c r="K331" s="349"/>
      <c r="L331" s="357"/>
      <c r="M331" s="358"/>
      <c r="N331" s="250"/>
      <c r="O331" s="281"/>
      <c r="P331" s="281"/>
    </row>
    <row r="332" spans="1:16" s="266" customFormat="1" ht="12">
      <c r="A332" s="385" t="str">
        <f>$B$239</f>
        <v>III.</v>
      </c>
      <c r="B332" s="386">
        <f>COUNT($A$244:B331)+1</f>
        <v>24</v>
      </c>
      <c r="C332" s="210" t="s">
        <v>587</v>
      </c>
      <c r="D332" s="639"/>
      <c r="E332" s="351"/>
      <c r="F332" s="611"/>
      <c r="G332" s="610">
        <f>IF(OSNOVA!$B$40=1,E332*F332,"")</f>
        <v>0</v>
      </c>
      <c r="H332" s="249"/>
      <c r="I332" s="395"/>
      <c r="J332" s="395"/>
      <c r="K332" s="349"/>
      <c r="L332" s="357"/>
      <c r="M332" s="358"/>
      <c r="N332" s="250"/>
      <c r="O332" s="281"/>
      <c r="P332" s="281"/>
    </row>
    <row r="333" spans="1:16" s="266" customFormat="1" ht="24">
      <c r="A333" s="387"/>
      <c r="B333" s="386"/>
      <c r="C333" s="191" t="s">
        <v>588</v>
      </c>
      <c r="D333" s="639"/>
      <c r="E333" s="351"/>
      <c r="F333" s="611"/>
      <c r="G333" s="610">
        <f>IF(OSNOVA!$B$40=1,E333*F333,"")</f>
        <v>0</v>
      </c>
      <c r="H333" s="249"/>
      <c r="I333" s="395"/>
      <c r="J333" s="395"/>
      <c r="K333" s="349"/>
      <c r="L333" s="357"/>
      <c r="M333" s="358"/>
      <c r="N333" s="250"/>
      <c r="O333" s="281"/>
      <c r="P333" s="281"/>
    </row>
    <row r="334" spans="1:16" s="266" customFormat="1" ht="12">
      <c r="A334" s="387"/>
      <c r="B334" s="386"/>
      <c r="C334" s="234" t="s">
        <v>789</v>
      </c>
      <c r="D334" s="350"/>
      <c r="E334" s="351"/>
      <c r="F334" s="640"/>
      <c r="G334" s="641">
        <f>IF(OSNOVA!$B$40=1,E334*F334,"")</f>
        <v>0</v>
      </c>
      <c r="H334" s="249"/>
      <c r="I334" s="395"/>
      <c r="J334" s="395"/>
      <c r="K334" s="349"/>
      <c r="L334" s="357"/>
      <c r="M334" s="358"/>
      <c r="N334" s="250"/>
      <c r="O334" s="281"/>
      <c r="P334" s="281"/>
    </row>
    <row r="335" spans="1:16" s="266" customFormat="1" ht="12">
      <c r="A335" s="387"/>
      <c r="B335" s="386"/>
      <c r="C335" s="623" t="s">
        <v>791</v>
      </c>
      <c r="D335" s="350" t="s">
        <v>9</v>
      </c>
      <c r="E335" s="351">
        <v>7</v>
      </c>
      <c r="F335" s="640"/>
      <c r="G335" s="641">
        <f>IF(OSNOVA!$B$40=1,E335*F335,"")</f>
        <v>0</v>
      </c>
      <c r="H335" s="249"/>
      <c r="I335" s="395"/>
      <c r="J335" s="395"/>
      <c r="K335" s="349"/>
      <c r="L335" s="357"/>
      <c r="M335" s="358"/>
      <c r="N335" s="250"/>
      <c r="O335" s="281"/>
      <c r="P335" s="281"/>
    </row>
    <row r="336" spans="1:16" s="266" customFormat="1" ht="12">
      <c r="A336" s="387"/>
      <c r="B336" s="386"/>
      <c r="C336" s="623" t="s">
        <v>589</v>
      </c>
      <c r="D336" s="350" t="s">
        <v>9</v>
      </c>
      <c r="E336" s="351">
        <v>9</v>
      </c>
      <c r="F336" s="640"/>
      <c r="G336" s="641">
        <f>IF(OSNOVA!$B$40=1,E336*F336,"")</f>
        <v>0</v>
      </c>
      <c r="H336" s="249"/>
      <c r="I336" s="395"/>
      <c r="J336" s="395"/>
      <c r="K336" s="349"/>
      <c r="L336" s="357"/>
      <c r="M336" s="358"/>
      <c r="N336" s="250"/>
      <c r="O336" s="281"/>
      <c r="P336" s="281"/>
    </row>
    <row r="337" spans="1:16" s="266" customFormat="1" ht="12">
      <c r="A337" s="387"/>
      <c r="B337" s="386"/>
      <c r="C337" s="623" t="s">
        <v>790</v>
      </c>
      <c r="D337" s="350" t="s">
        <v>9</v>
      </c>
      <c r="E337" s="351">
        <v>9</v>
      </c>
      <c r="F337" s="640"/>
      <c r="G337" s="641">
        <f>IF(OSNOVA!$B$40=1,E337*F337,"")</f>
        <v>0</v>
      </c>
      <c r="H337" s="249"/>
      <c r="I337" s="395"/>
      <c r="J337" s="395"/>
      <c r="K337" s="349"/>
      <c r="L337" s="357"/>
      <c r="M337" s="358"/>
      <c r="N337" s="250"/>
      <c r="O337" s="281"/>
      <c r="P337" s="281"/>
    </row>
    <row r="338" spans="1:16" s="266" customFormat="1" ht="12">
      <c r="A338" s="387"/>
      <c r="B338" s="386"/>
      <c r="C338" s="623" t="s">
        <v>590</v>
      </c>
      <c r="D338" s="350" t="s">
        <v>9</v>
      </c>
      <c r="E338" s="351">
        <v>7</v>
      </c>
      <c r="F338" s="640"/>
      <c r="G338" s="641">
        <f>IF(OSNOVA!$B$40=1,E338*F338,"")</f>
        <v>0</v>
      </c>
      <c r="H338" s="249"/>
      <c r="I338" s="395"/>
      <c r="J338" s="395"/>
      <c r="K338" s="349"/>
      <c r="L338" s="357"/>
      <c r="M338" s="358"/>
      <c r="N338" s="250"/>
      <c r="O338" s="281"/>
      <c r="P338" s="281"/>
    </row>
    <row r="339" spans="1:16" s="266" customFormat="1" ht="12">
      <c r="A339" s="387"/>
      <c r="B339" s="386"/>
      <c r="C339" s="623" t="s">
        <v>591</v>
      </c>
      <c r="D339" s="350" t="s">
        <v>9</v>
      </c>
      <c r="E339" s="351">
        <v>9</v>
      </c>
      <c r="F339" s="640"/>
      <c r="G339" s="641">
        <f>IF(OSNOVA!$B$40=1,E339*F339,"")</f>
        <v>0</v>
      </c>
      <c r="H339" s="249"/>
      <c r="I339" s="395"/>
      <c r="J339" s="395"/>
      <c r="K339" s="349"/>
      <c r="L339" s="357"/>
      <c r="M339" s="358"/>
      <c r="N339" s="250"/>
      <c r="O339" s="281"/>
      <c r="P339" s="281"/>
    </row>
    <row r="340" spans="1:16" s="266" customFormat="1" ht="12">
      <c r="A340" s="387"/>
      <c r="B340" s="386"/>
      <c r="C340" s="623" t="s">
        <v>815</v>
      </c>
      <c r="D340" s="350" t="s">
        <v>9</v>
      </c>
      <c r="E340" s="351">
        <v>7</v>
      </c>
      <c r="F340" s="640"/>
      <c r="G340" s="641">
        <f>IF(OSNOVA!$B$40=1,E340*F340,"")</f>
        <v>0</v>
      </c>
      <c r="H340" s="249"/>
      <c r="I340" s="395"/>
      <c r="J340" s="395"/>
      <c r="K340" s="349"/>
      <c r="L340" s="357"/>
      <c r="M340" s="358"/>
      <c r="N340" s="250"/>
      <c r="O340" s="281"/>
      <c r="P340" s="281"/>
    </row>
    <row r="341" spans="1:16" s="266" customFormat="1" ht="12">
      <c r="A341" s="387"/>
      <c r="B341" s="386"/>
      <c r="C341" s="330"/>
      <c r="D341" s="639"/>
      <c r="E341" s="351"/>
      <c r="F341" s="640"/>
      <c r="G341" s="641">
        <f>IF(OSNOVA!$B$40=1,E341*F341,"")</f>
        <v>0</v>
      </c>
      <c r="H341" s="249"/>
      <c r="I341" s="395"/>
      <c r="J341" s="395"/>
      <c r="K341" s="349"/>
      <c r="L341" s="357"/>
      <c r="M341" s="358"/>
      <c r="N341" s="250"/>
      <c r="O341" s="281"/>
      <c r="P341" s="281"/>
    </row>
    <row r="342" spans="1:16" s="78" customFormat="1" ht="12">
      <c r="A342" s="402" t="str">
        <f>$B$239</f>
        <v>III.</v>
      </c>
      <c r="B342" s="403">
        <f>COUNT($A$244:B341)+1</f>
        <v>25</v>
      </c>
      <c r="C342" s="195" t="s">
        <v>792</v>
      </c>
      <c r="D342" s="211" t="s">
        <v>9</v>
      </c>
      <c r="E342" s="212">
        <v>9</v>
      </c>
      <c r="F342" s="611"/>
      <c r="G342" s="610">
        <f>IF(OSNOVA!$B$40=1,E342*F342,"")</f>
        <v>0</v>
      </c>
      <c r="H342" s="249"/>
      <c r="I342" s="395"/>
      <c r="J342" s="395"/>
      <c r="K342" s="243"/>
      <c r="L342" s="246"/>
      <c r="M342" s="247"/>
      <c r="N342" s="233"/>
      <c r="O342" s="283"/>
      <c r="P342" s="279"/>
    </row>
    <row r="343" spans="1:16" s="78" customFormat="1" ht="48">
      <c r="A343" s="617"/>
      <c r="B343" s="403"/>
      <c r="C343" s="189" t="s">
        <v>793</v>
      </c>
      <c r="D343" s="211"/>
      <c r="E343" s="212"/>
      <c r="F343" s="611"/>
      <c r="G343" s="610">
        <f>IF(OSNOVA!$B$40=1,E343*F343,"")</f>
        <v>0</v>
      </c>
      <c r="H343" s="249"/>
      <c r="I343" s="395"/>
      <c r="J343" s="395"/>
      <c r="K343" s="243"/>
      <c r="L343" s="246"/>
      <c r="M343" s="247"/>
      <c r="N343" s="233"/>
      <c r="O343" s="283"/>
      <c r="P343" s="279"/>
    </row>
    <row r="344" spans="1:16" s="78" customFormat="1" ht="12">
      <c r="A344" s="617"/>
      <c r="B344" s="403"/>
      <c r="C344" s="234" t="s">
        <v>270</v>
      </c>
      <c r="D344" s="647"/>
      <c r="E344" s="648"/>
      <c r="F344" s="611"/>
      <c r="G344" s="610">
        <f>IF(OSNOVA!$B$40=1,E344*F344,"")</f>
        <v>0</v>
      </c>
      <c r="H344" s="249"/>
      <c r="I344" s="395"/>
      <c r="J344" s="395"/>
      <c r="K344" s="243"/>
      <c r="L344" s="246"/>
      <c r="M344" s="247"/>
      <c r="N344" s="233"/>
      <c r="O344" s="283"/>
      <c r="P344" s="279"/>
    </row>
    <row r="345" spans="1:16" s="78" customFormat="1" ht="12">
      <c r="A345" s="617"/>
      <c r="B345" s="403"/>
      <c r="C345" s="234"/>
      <c r="D345" s="647"/>
      <c r="E345" s="648"/>
      <c r="F345" s="611"/>
      <c r="G345" s="610">
        <f>IF(OSNOVA!$B$40=1,E345*F345,"")</f>
        <v>0</v>
      </c>
      <c r="H345" s="249"/>
      <c r="I345" s="395"/>
      <c r="J345" s="395"/>
      <c r="K345" s="243"/>
      <c r="L345" s="246"/>
      <c r="M345" s="247"/>
      <c r="N345" s="233"/>
      <c r="O345" s="283"/>
      <c r="P345" s="279"/>
    </row>
    <row r="346" spans="1:16" s="78" customFormat="1" ht="12" customHeight="1">
      <c r="A346" s="402" t="str">
        <f>$B$239</f>
        <v>III.</v>
      </c>
      <c r="B346" s="403">
        <f>COUNT($A$244:B345)+1</f>
        <v>26</v>
      </c>
      <c r="C346" s="192" t="s">
        <v>803</v>
      </c>
      <c r="D346" s="647" t="s">
        <v>9</v>
      </c>
      <c r="E346" s="648">
        <v>1</v>
      </c>
      <c r="F346" s="611"/>
      <c r="G346" s="610">
        <f>IF(OSNOVA!$B$40=1,E346*F346,"")</f>
        <v>0</v>
      </c>
      <c r="H346" s="249"/>
      <c r="I346" s="395"/>
      <c r="J346" s="395"/>
      <c r="K346" s="243"/>
      <c r="L346" s="246"/>
      <c r="M346" s="247"/>
      <c r="N346" s="233"/>
      <c r="O346" s="283"/>
      <c r="P346" s="279"/>
    </row>
    <row r="347" spans="1:16" s="78" customFormat="1" ht="38.25" customHeight="1">
      <c r="A347" s="402"/>
      <c r="B347" s="403"/>
      <c r="C347" s="738" t="s">
        <v>794</v>
      </c>
      <c r="D347" s="647"/>
      <c r="E347" s="648"/>
      <c r="F347" s="611"/>
      <c r="G347" s="610">
        <f>IF(OSNOVA!$B$40=1,E347*F347,"")</f>
        <v>0</v>
      </c>
      <c r="H347" s="249"/>
      <c r="I347" s="395"/>
      <c r="J347" s="395"/>
      <c r="K347" s="243"/>
      <c r="L347" s="246"/>
      <c r="M347" s="247"/>
      <c r="N347" s="233"/>
      <c r="O347" s="283"/>
      <c r="P347" s="279"/>
    </row>
    <row r="348" spans="1:16" s="78" customFormat="1" ht="24">
      <c r="A348" s="402"/>
      <c r="B348" s="403"/>
      <c r="C348" s="739" t="s">
        <v>795</v>
      </c>
      <c r="D348" s="647"/>
      <c r="E348" s="648"/>
      <c r="F348" s="611"/>
      <c r="G348" s="610">
        <f>IF(OSNOVA!$B$40=1,E348*F348,"")</f>
        <v>0</v>
      </c>
      <c r="H348" s="249"/>
      <c r="I348" s="395"/>
      <c r="J348" s="395"/>
      <c r="K348" s="243"/>
      <c r="L348" s="246"/>
      <c r="M348" s="247"/>
      <c r="N348" s="233"/>
      <c r="O348" s="283"/>
      <c r="P348" s="279"/>
    </row>
    <row r="349" spans="1:16" s="78" customFormat="1" ht="12">
      <c r="A349" s="402"/>
      <c r="B349" s="403"/>
      <c r="C349" s="623"/>
      <c r="D349" s="647" t="s">
        <v>9</v>
      </c>
      <c r="E349" s="648">
        <v>1</v>
      </c>
      <c r="F349" s="611"/>
      <c r="G349" s="610">
        <f>IF(OSNOVA!$B$40=1,E349*F349,"")</f>
        <v>0</v>
      </c>
      <c r="H349" s="249"/>
      <c r="I349" s="395"/>
      <c r="J349" s="395"/>
      <c r="K349" s="243"/>
      <c r="L349" s="246"/>
      <c r="M349" s="247"/>
      <c r="N349" s="233"/>
      <c r="O349" s="283"/>
      <c r="P349" s="279"/>
    </row>
    <row r="350" spans="1:16" s="78" customFormat="1" ht="12">
      <c r="A350" s="402" t="str">
        <f>$B$239</f>
        <v>III.</v>
      </c>
      <c r="B350" s="403">
        <f>COUNT($A$244:B349)+1</f>
        <v>27</v>
      </c>
      <c r="C350" s="667" t="s">
        <v>796</v>
      </c>
      <c r="D350" s="647"/>
      <c r="E350" s="648"/>
      <c r="F350" s="611"/>
      <c r="G350" s="610">
        <f>IF(OSNOVA!$B$40=1,E350*F350,"")</f>
        <v>0</v>
      </c>
      <c r="H350" s="249"/>
      <c r="I350" s="395"/>
      <c r="J350" s="395"/>
      <c r="K350" s="243"/>
      <c r="L350" s="246"/>
      <c r="M350" s="247"/>
      <c r="N350" s="233"/>
      <c r="O350" s="283"/>
      <c r="P350" s="279"/>
    </row>
    <row r="351" spans="1:16" s="78" customFormat="1" ht="36">
      <c r="A351" s="402"/>
      <c r="B351" s="403"/>
      <c r="C351" s="213" t="s">
        <v>797</v>
      </c>
      <c r="D351" s="647"/>
      <c r="E351" s="648"/>
      <c r="F351" s="611"/>
      <c r="G351" s="610">
        <f>IF(OSNOVA!$B$40=1,E351*F351,"")</f>
        <v>0</v>
      </c>
      <c r="H351" s="249"/>
      <c r="I351" s="395"/>
      <c r="J351" s="395"/>
      <c r="K351" s="243"/>
      <c r="L351" s="246"/>
      <c r="M351" s="247"/>
      <c r="N351" s="233"/>
      <c r="O351" s="283"/>
      <c r="P351" s="279"/>
    </row>
    <row r="352" spans="1:16" s="78" customFormat="1" ht="24">
      <c r="A352" s="402"/>
      <c r="B352" s="403"/>
      <c r="C352" s="739" t="s">
        <v>798</v>
      </c>
      <c r="D352" s="647"/>
      <c r="E352" s="648"/>
      <c r="F352" s="611"/>
      <c r="G352" s="610">
        <f>IF(OSNOVA!$B$40=1,E352*F352,"")</f>
        <v>0</v>
      </c>
      <c r="H352" s="249"/>
      <c r="I352" s="395"/>
      <c r="J352" s="395"/>
      <c r="K352" s="243"/>
      <c r="L352" s="246"/>
      <c r="M352" s="247"/>
      <c r="N352" s="233"/>
      <c r="O352" s="283"/>
      <c r="P352" s="279"/>
    </row>
    <row r="353" spans="1:16" s="78" customFormat="1" ht="12">
      <c r="A353" s="402"/>
      <c r="B353" s="403"/>
      <c r="C353" s="623"/>
      <c r="D353" s="647"/>
      <c r="E353" s="648"/>
      <c r="F353" s="611"/>
      <c r="G353" s="610">
        <f>IF(OSNOVA!$B$40=1,E353*F353,"")</f>
        <v>0</v>
      </c>
      <c r="H353" s="249"/>
      <c r="I353" s="395"/>
      <c r="J353" s="395"/>
      <c r="K353" s="243"/>
      <c r="L353" s="246"/>
      <c r="M353" s="247"/>
      <c r="N353" s="233"/>
      <c r="O353" s="283"/>
      <c r="P353" s="279"/>
    </row>
    <row r="354" spans="1:16" s="78" customFormat="1" ht="12">
      <c r="A354" s="402" t="str">
        <f>$B$239</f>
        <v>III.</v>
      </c>
      <c r="B354" s="403">
        <f>COUNT($A$244:B353)+1</f>
        <v>28</v>
      </c>
      <c r="C354" s="210" t="s">
        <v>799</v>
      </c>
      <c r="D354" s="744" t="s">
        <v>101</v>
      </c>
      <c r="E354" s="648">
        <v>1</v>
      </c>
      <c r="F354" s="611"/>
      <c r="G354" s="610">
        <f>IF(OSNOVA!$B$40=1,E354*F354,"")</f>
        <v>0</v>
      </c>
      <c r="H354" s="249"/>
      <c r="I354" s="395"/>
      <c r="J354" s="395"/>
      <c r="K354" s="243"/>
      <c r="L354" s="246"/>
      <c r="M354" s="247"/>
      <c r="N354" s="233"/>
      <c r="O354" s="283"/>
      <c r="P354" s="279"/>
    </row>
    <row r="355" spans="1:16" s="78" customFormat="1" ht="60">
      <c r="A355" s="402"/>
      <c r="B355" s="403"/>
      <c r="C355" s="330" t="s">
        <v>800</v>
      </c>
      <c r="D355" s="744"/>
      <c r="E355" s="648"/>
      <c r="F355" s="611"/>
      <c r="G355" s="610">
        <f>IF(OSNOVA!$B$40=1,E355*F355,"")</f>
        <v>0</v>
      </c>
      <c r="H355" s="249"/>
      <c r="I355" s="395"/>
      <c r="J355" s="395"/>
      <c r="K355" s="243"/>
      <c r="L355" s="246"/>
      <c r="M355" s="247"/>
      <c r="N355" s="233"/>
      <c r="O355" s="283"/>
      <c r="P355" s="279"/>
    </row>
    <row r="356" spans="1:16" s="78" customFormat="1" ht="12">
      <c r="A356" s="402"/>
      <c r="B356" s="403"/>
      <c r="C356" s="330" t="s">
        <v>745</v>
      </c>
      <c r="D356" s="744"/>
      <c r="E356" s="648"/>
      <c r="F356" s="611"/>
      <c r="G356" s="610">
        <f>IF(OSNOVA!$B$40=1,E356*F356,"")</f>
        <v>0</v>
      </c>
      <c r="H356" s="249"/>
      <c r="I356" s="395"/>
      <c r="J356" s="395"/>
      <c r="K356" s="243"/>
      <c r="L356" s="246"/>
      <c r="M356" s="247"/>
      <c r="N356" s="233"/>
      <c r="O356" s="283"/>
      <c r="P356" s="279"/>
    </row>
    <row r="357" spans="1:16" s="78" customFormat="1" ht="12">
      <c r="A357" s="402"/>
      <c r="B357" s="403"/>
      <c r="C357" s="623"/>
      <c r="D357" s="647"/>
      <c r="E357" s="648"/>
      <c r="F357" s="611"/>
      <c r="G357" s="610">
        <f>IF(OSNOVA!$B$40=1,E357*F357,"")</f>
        <v>0</v>
      </c>
      <c r="H357" s="249"/>
      <c r="I357" s="395"/>
      <c r="J357" s="395"/>
      <c r="K357" s="243"/>
      <c r="L357" s="246"/>
      <c r="M357" s="247"/>
      <c r="N357" s="233"/>
      <c r="O357" s="283"/>
      <c r="P357" s="279"/>
    </row>
    <row r="358" spans="1:16" s="78" customFormat="1" ht="12">
      <c r="A358" s="402" t="str">
        <f>$B$239</f>
        <v>III.</v>
      </c>
      <c r="B358" s="403">
        <f>COUNT($A$244:B357)+1</f>
        <v>29</v>
      </c>
      <c r="C358" s="642" t="s">
        <v>801</v>
      </c>
      <c r="D358" s="647" t="s">
        <v>9</v>
      </c>
      <c r="E358" s="648">
        <v>1</v>
      </c>
      <c r="F358" s="611"/>
      <c r="G358" s="610">
        <f>IF(OSNOVA!$B$40=1,E358*F358,"")</f>
        <v>0</v>
      </c>
      <c r="H358" s="249"/>
      <c r="I358" s="395"/>
      <c r="J358" s="395"/>
      <c r="K358" s="243"/>
      <c r="L358" s="246"/>
      <c r="M358" s="247"/>
      <c r="N358" s="233"/>
      <c r="O358" s="283"/>
      <c r="P358" s="279"/>
    </row>
    <row r="359" spans="1:16" s="78" customFormat="1" ht="48">
      <c r="A359" s="617"/>
      <c r="B359" s="403"/>
      <c r="C359" s="330" t="s">
        <v>802</v>
      </c>
      <c r="D359" s="647"/>
      <c r="E359" s="648"/>
      <c r="F359" s="611"/>
      <c r="G359" s="610">
        <f>IF(OSNOVA!$B$40=1,E359*F359,"")</f>
        <v>0</v>
      </c>
      <c r="H359" s="249"/>
      <c r="I359" s="395"/>
      <c r="J359" s="395"/>
      <c r="K359" s="243"/>
      <c r="L359" s="246"/>
      <c r="M359" s="247"/>
      <c r="N359" s="233"/>
      <c r="O359" s="283"/>
      <c r="P359" s="279"/>
    </row>
    <row r="360" spans="1:16" s="78" customFormat="1" ht="16.5" customHeight="1">
      <c r="A360" s="617"/>
      <c r="B360" s="403"/>
      <c r="C360" s="739" t="s">
        <v>804</v>
      </c>
      <c r="D360" s="647"/>
      <c r="E360" s="648"/>
      <c r="F360" s="611"/>
      <c r="G360" s="610">
        <f>IF(OSNOVA!$B$40=1,E360*F360,"")</f>
        <v>0</v>
      </c>
      <c r="H360" s="249"/>
      <c r="I360" s="395"/>
      <c r="J360" s="395"/>
      <c r="K360" s="243"/>
      <c r="L360" s="246"/>
      <c r="M360" s="247"/>
      <c r="N360" s="233"/>
      <c r="O360" s="283"/>
      <c r="P360" s="279"/>
    </row>
    <row r="361" spans="1:16" s="78" customFormat="1" ht="12">
      <c r="A361" s="402"/>
      <c r="B361" s="403"/>
      <c r="C361" s="623"/>
      <c r="D361" s="647"/>
      <c r="E361" s="648"/>
      <c r="F361" s="611"/>
      <c r="G361" s="610">
        <f>IF(OSNOVA!$B$40=1,E361*F361,"")</f>
        <v>0</v>
      </c>
      <c r="H361" s="249"/>
      <c r="I361" s="395"/>
      <c r="J361" s="395"/>
      <c r="K361" s="243"/>
      <c r="L361" s="246"/>
      <c r="M361" s="247"/>
      <c r="N361" s="233"/>
      <c r="O361" s="283"/>
      <c r="P361" s="279"/>
    </row>
    <row r="362" spans="1:16" s="78" customFormat="1" ht="12">
      <c r="A362" s="402" t="str">
        <f>$B$239</f>
        <v>III.</v>
      </c>
      <c r="B362" s="403">
        <f>COUNT($A$244:B361)+1</f>
        <v>30</v>
      </c>
      <c r="C362" s="642" t="s">
        <v>805</v>
      </c>
      <c r="D362" s="647" t="s">
        <v>9</v>
      </c>
      <c r="E362" s="648">
        <v>1</v>
      </c>
      <c r="F362" s="611"/>
      <c r="G362" s="610">
        <f>IF(OSNOVA!$B$40=1,E362*F362,"")</f>
        <v>0</v>
      </c>
      <c r="H362" s="249"/>
      <c r="I362" s="395"/>
      <c r="J362" s="395"/>
      <c r="K362" s="243"/>
      <c r="L362" s="246"/>
      <c r="M362" s="247"/>
      <c r="N362" s="233"/>
      <c r="O362" s="283"/>
      <c r="P362" s="279"/>
    </row>
    <row r="363" spans="1:16" s="78" customFormat="1" ht="99.75" customHeight="1">
      <c r="A363" s="402"/>
      <c r="B363" s="403"/>
      <c r="C363" s="740" t="s">
        <v>808</v>
      </c>
      <c r="D363" s="647"/>
      <c r="E363" s="648"/>
      <c r="F363" s="611"/>
      <c r="G363" s="610">
        <f>IF(OSNOVA!$B$40=1,E363*F363,"")</f>
        <v>0</v>
      </c>
      <c r="H363" s="249"/>
      <c r="I363" s="395"/>
      <c r="J363" s="395"/>
      <c r="K363" s="243"/>
      <c r="L363" s="246"/>
      <c r="M363" s="247"/>
      <c r="N363" s="233"/>
      <c r="O363" s="283"/>
      <c r="P363" s="279"/>
    </row>
    <row r="364" spans="1:16" s="78" customFormat="1" ht="24">
      <c r="A364" s="402"/>
      <c r="B364" s="403"/>
      <c r="C364" s="234" t="s">
        <v>806</v>
      </c>
      <c r="D364" s="647"/>
      <c r="E364" s="648"/>
      <c r="F364" s="611"/>
      <c r="G364" s="610">
        <f>IF(OSNOVA!$B$40=1,E364*F364,"")</f>
        <v>0</v>
      </c>
      <c r="H364" s="249"/>
      <c r="I364" s="395"/>
      <c r="J364" s="395"/>
      <c r="K364" s="243"/>
      <c r="L364" s="246"/>
      <c r="M364" s="247"/>
      <c r="N364" s="233"/>
      <c r="O364" s="283"/>
      <c r="P364" s="279"/>
    </row>
    <row r="365" spans="1:16" s="78" customFormat="1" ht="12">
      <c r="A365" s="402"/>
      <c r="B365" s="403"/>
      <c r="C365" s="234"/>
      <c r="D365" s="647"/>
      <c r="E365" s="648"/>
      <c r="F365" s="611"/>
      <c r="G365" s="610">
        <f>IF(OSNOVA!$B$40=1,E365*F365,"")</f>
        <v>0</v>
      </c>
      <c r="H365" s="249"/>
      <c r="I365" s="395"/>
      <c r="J365" s="395"/>
      <c r="K365" s="243"/>
      <c r="L365" s="246"/>
      <c r="M365" s="247"/>
      <c r="N365" s="233"/>
      <c r="O365" s="283"/>
      <c r="P365" s="279"/>
    </row>
    <row r="366" spans="1:16" s="78" customFormat="1" ht="12">
      <c r="A366" s="402" t="str">
        <f>$B$239</f>
        <v>III.</v>
      </c>
      <c r="B366" s="403">
        <f>COUNT($A$244:B365)+1</f>
        <v>31</v>
      </c>
      <c r="C366" s="642" t="s">
        <v>751</v>
      </c>
      <c r="D366" s="647" t="s">
        <v>101</v>
      </c>
      <c r="E366" s="648">
        <v>1</v>
      </c>
      <c r="F366" s="611"/>
      <c r="G366" s="610">
        <f>IF(OSNOVA!$B$40=1,E366*F366,"")</f>
        <v>0</v>
      </c>
      <c r="H366" s="249"/>
      <c r="I366" s="395"/>
      <c r="J366" s="395"/>
      <c r="K366" s="243"/>
      <c r="L366" s="246"/>
      <c r="M366" s="247"/>
      <c r="N366" s="233"/>
      <c r="O366" s="283"/>
      <c r="P366" s="279"/>
    </row>
    <row r="367" spans="1:16" s="78" customFormat="1" ht="84">
      <c r="A367" s="402"/>
      <c r="B367" s="403"/>
      <c r="C367" s="330" t="s">
        <v>807</v>
      </c>
      <c r="D367" s="647"/>
      <c r="E367" s="648"/>
      <c r="F367" s="611"/>
      <c r="G367" s="610">
        <f>IF(OSNOVA!$B$40=1,E367*F367,"")</f>
        <v>0</v>
      </c>
      <c r="H367" s="249"/>
      <c r="I367" s="395"/>
      <c r="J367" s="395"/>
      <c r="K367" s="243"/>
      <c r="L367" s="246"/>
      <c r="M367" s="247"/>
      <c r="N367" s="233"/>
      <c r="O367" s="283"/>
      <c r="P367" s="279"/>
    </row>
    <row r="368" spans="1:16" s="78" customFormat="1" ht="14.25" customHeight="1">
      <c r="A368" s="402"/>
      <c r="B368" s="403"/>
      <c r="C368" s="741" t="s">
        <v>753</v>
      </c>
      <c r="D368" s="647"/>
      <c r="E368" s="648"/>
      <c r="F368" s="611"/>
      <c r="G368" s="610">
        <f>IF(OSNOVA!$B$40=1,E368*F368,"")</f>
        <v>0</v>
      </c>
      <c r="H368" s="249"/>
      <c r="I368" s="395"/>
      <c r="J368" s="395"/>
      <c r="K368" s="243"/>
      <c r="L368" s="246"/>
      <c r="M368" s="247"/>
      <c r="N368" s="233"/>
      <c r="O368" s="283"/>
      <c r="P368" s="279"/>
    </row>
    <row r="369" spans="1:16" s="78" customFormat="1" ht="12">
      <c r="A369" s="402"/>
      <c r="B369" s="403"/>
      <c r="C369" s="234"/>
      <c r="D369" s="647"/>
      <c r="E369" s="648"/>
      <c r="F369" s="611"/>
      <c r="G369" s="610">
        <f>IF(OSNOVA!$B$40=1,E369*F369,"")</f>
        <v>0</v>
      </c>
      <c r="H369" s="249"/>
      <c r="I369" s="395"/>
      <c r="J369" s="395"/>
      <c r="K369" s="243"/>
      <c r="L369" s="246"/>
      <c r="M369" s="247"/>
      <c r="N369" s="233"/>
      <c r="O369" s="283"/>
      <c r="P369" s="279"/>
    </row>
    <row r="370" spans="1:16" s="78" customFormat="1" ht="12">
      <c r="A370" s="402" t="str">
        <f>$B$239</f>
        <v>III.</v>
      </c>
      <c r="B370" s="403">
        <f>COUNT($A$244:B369)+1</f>
        <v>32</v>
      </c>
      <c r="C370" s="742" t="s">
        <v>754</v>
      </c>
      <c r="D370" s="647" t="s">
        <v>9</v>
      </c>
      <c r="E370" s="648">
        <v>1</v>
      </c>
      <c r="F370" s="611"/>
      <c r="G370" s="610">
        <f>IF(OSNOVA!$B$40=1,E370*F370,"")</f>
        <v>0</v>
      </c>
      <c r="H370" s="249"/>
      <c r="I370" s="395"/>
      <c r="J370" s="395"/>
      <c r="K370" s="243"/>
      <c r="L370" s="246"/>
      <c r="M370" s="247"/>
      <c r="N370" s="233"/>
      <c r="O370" s="283"/>
      <c r="P370" s="279"/>
    </row>
    <row r="371" spans="1:16" s="78" customFormat="1" ht="24">
      <c r="A371" s="617"/>
      <c r="B371" s="403"/>
      <c r="C371" s="743" t="s">
        <v>809</v>
      </c>
      <c r="D371" s="647"/>
      <c r="E371" s="648"/>
      <c r="F371" s="611"/>
      <c r="G371" s="610">
        <f>IF(OSNOVA!$B$40=1,E371*F371,"")</f>
        <v>0</v>
      </c>
      <c r="H371" s="249"/>
      <c r="I371" s="395"/>
      <c r="J371" s="395"/>
      <c r="K371" s="243"/>
      <c r="L371" s="246"/>
      <c r="M371" s="247"/>
      <c r="N371" s="233"/>
      <c r="O371" s="283"/>
      <c r="P371" s="279"/>
    </row>
    <row r="372" spans="1:16" s="78" customFormat="1" ht="24">
      <c r="A372" s="617"/>
      <c r="B372" s="403"/>
      <c r="C372" s="741" t="s">
        <v>810</v>
      </c>
      <c r="D372" s="647"/>
      <c r="E372" s="648"/>
      <c r="F372" s="611"/>
      <c r="G372" s="610">
        <f>IF(OSNOVA!$B$40=1,E372*F372,"")</f>
        <v>0</v>
      </c>
      <c r="H372" s="249"/>
      <c r="I372" s="395"/>
      <c r="J372" s="395"/>
      <c r="K372" s="243"/>
      <c r="L372" s="246"/>
      <c r="M372" s="247"/>
      <c r="N372" s="233"/>
      <c r="O372" s="283"/>
      <c r="P372" s="279"/>
    </row>
    <row r="373" spans="1:16" s="579" customFormat="1" ht="12">
      <c r="A373" s="617"/>
      <c r="B373" s="403"/>
      <c r="C373" s="623"/>
      <c r="D373" s="211"/>
      <c r="E373" s="212"/>
      <c r="F373" s="611"/>
      <c r="G373" s="610"/>
      <c r="H373" s="573"/>
      <c r="I373" s="574"/>
      <c r="J373" s="574"/>
      <c r="K373" s="572"/>
      <c r="L373" s="575"/>
      <c r="M373" s="576"/>
      <c r="N373" s="571"/>
      <c r="O373" s="577"/>
      <c r="P373" s="578"/>
    </row>
    <row r="374" spans="1:16" s="579" customFormat="1" ht="12">
      <c r="A374" s="402" t="str">
        <f>$B$239</f>
        <v>III.</v>
      </c>
      <c r="B374" s="403">
        <f>COUNT($A$244:B364)+1</f>
        <v>31</v>
      </c>
      <c r="C374" s="195" t="s">
        <v>271</v>
      </c>
      <c r="D374" s="211" t="s">
        <v>9</v>
      </c>
      <c r="E374" s="212">
        <v>1</v>
      </c>
      <c r="F374" s="611"/>
      <c r="G374" s="610">
        <f>IF(OSNOVA!$B$40=1,E374*F374,"")</f>
        <v>0</v>
      </c>
      <c r="H374" s="573"/>
      <c r="I374" s="574"/>
      <c r="J374" s="574"/>
      <c r="K374" s="572"/>
      <c r="L374" s="575"/>
      <c r="M374" s="576"/>
      <c r="N374" s="571"/>
      <c r="O374" s="577"/>
      <c r="P374" s="578"/>
    </row>
    <row r="375" spans="1:16" s="579" customFormat="1" ht="48">
      <c r="A375" s="617"/>
      <c r="B375" s="403"/>
      <c r="C375" s="189" t="s">
        <v>272</v>
      </c>
      <c r="D375" s="211"/>
      <c r="E375" s="212"/>
      <c r="F375" s="611"/>
      <c r="G375" s="610">
        <f>IF(OSNOVA!$B$40=1,E375*F375,"")</f>
        <v>0</v>
      </c>
      <c r="H375" s="573"/>
      <c r="I375" s="574"/>
      <c r="J375" s="574"/>
      <c r="K375" s="572"/>
      <c r="L375" s="575"/>
      <c r="M375" s="576"/>
      <c r="N375" s="571"/>
      <c r="O375" s="577"/>
      <c r="P375" s="578"/>
    </row>
    <row r="376" spans="1:16" s="579" customFormat="1" ht="24">
      <c r="A376" s="617"/>
      <c r="B376" s="403"/>
      <c r="C376" s="623" t="s">
        <v>273</v>
      </c>
      <c r="D376" s="211"/>
      <c r="E376" s="212"/>
      <c r="F376" s="611"/>
      <c r="G376" s="610">
        <f>IF(OSNOVA!$B$40=1,E376*F376,"")</f>
        <v>0</v>
      </c>
      <c r="H376" s="573"/>
      <c r="I376" s="574"/>
      <c r="J376" s="574"/>
      <c r="K376" s="572"/>
      <c r="L376" s="575"/>
      <c r="M376" s="576"/>
      <c r="N376" s="571"/>
      <c r="O376" s="577"/>
      <c r="P376" s="578"/>
    </row>
    <row r="377" spans="1:16" s="579" customFormat="1" ht="12">
      <c r="A377" s="617"/>
      <c r="B377" s="403"/>
      <c r="C377" s="623"/>
      <c r="D377" s="211"/>
      <c r="E377" s="212"/>
      <c r="F377" s="611"/>
      <c r="G377" s="610">
        <f>IF(OSNOVA!$B$40=1,E377*F377,"")</f>
        <v>0</v>
      </c>
      <c r="H377" s="573"/>
      <c r="I377" s="574"/>
      <c r="J377" s="574"/>
      <c r="K377" s="572"/>
      <c r="L377" s="575"/>
      <c r="M377" s="576"/>
      <c r="N377" s="571"/>
      <c r="O377" s="577"/>
      <c r="P377" s="578"/>
    </row>
    <row r="378" spans="1:16" s="579" customFormat="1" ht="12">
      <c r="A378" s="402" t="str">
        <f>$B$239</f>
        <v>III.</v>
      </c>
      <c r="B378" s="403">
        <f>COUNT($A$244:B377)+1</f>
        <v>34</v>
      </c>
      <c r="C378" s="195" t="s">
        <v>812</v>
      </c>
      <c r="D378" s="211" t="s">
        <v>9</v>
      </c>
      <c r="E378" s="212">
        <v>1</v>
      </c>
      <c r="F378" s="611"/>
      <c r="G378" s="610">
        <f>IF(OSNOVA!$B$40=1,E378*F378,"")</f>
        <v>0</v>
      </c>
      <c r="H378" s="573"/>
      <c r="I378" s="574"/>
      <c r="J378" s="574"/>
      <c r="K378" s="572"/>
      <c r="L378" s="575"/>
      <c r="M378" s="576"/>
      <c r="N378" s="571"/>
      <c r="O378" s="577"/>
      <c r="P378" s="578"/>
    </row>
    <row r="379" spans="1:16" s="579" customFormat="1" ht="48">
      <c r="A379" s="617"/>
      <c r="B379" s="403"/>
      <c r="C379" s="189" t="s">
        <v>811</v>
      </c>
      <c r="D379" s="211"/>
      <c r="E379" s="212"/>
      <c r="F379" s="611"/>
      <c r="G379" s="610">
        <f>IF(OSNOVA!$B$40=1,E379*F379,"")</f>
        <v>0</v>
      </c>
      <c r="H379" s="573"/>
      <c r="I379" s="574"/>
      <c r="J379" s="574"/>
      <c r="K379" s="572"/>
      <c r="L379" s="575"/>
      <c r="M379" s="576"/>
      <c r="N379" s="571"/>
      <c r="O379" s="577"/>
      <c r="P379" s="578"/>
    </row>
    <row r="380" spans="1:16" s="579" customFormat="1" ht="24">
      <c r="A380" s="617"/>
      <c r="B380" s="403"/>
      <c r="C380" s="234" t="s">
        <v>274</v>
      </c>
      <c r="D380" s="211"/>
      <c r="E380" s="212"/>
      <c r="F380" s="611"/>
      <c r="G380" s="610">
        <f>IF(OSNOVA!$B$40=1,E380*F380,"")</f>
        <v>0</v>
      </c>
      <c r="H380" s="573"/>
      <c r="I380" s="574"/>
      <c r="J380" s="574"/>
      <c r="K380" s="572"/>
      <c r="L380" s="575"/>
      <c r="M380" s="576"/>
      <c r="N380" s="571"/>
      <c r="O380" s="577"/>
      <c r="P380" s="578"/>
    </row>
    <row r="381" spans="1:16" s="78" customFormat="1" ht="12">
      <c r="A381" s="617"/>
      <c r="B381" s="403"/>
      <c r="C381" s="623"/>
      <c r="D381" s="211"/>
      <c r="E381" s="212"/>
      <c r="F381" s="611"/>
      <c r="G381" s="610">
        <f>IF(OSNOVA!$B$40=1,E381*F381,"")</f>
        <v>0</v>
      </c>
      <c r="H381" s="249"/>
      <c r="I381" s="395"/>
      <c r="J381" s="395"/>
      <c r="K381" s="243"/>
      <c r="L381" s="246"/>
      <c r="M381" s="247"/>
      <c r="N381" s="233"/>
      <c r="O381" s="283"/>
      <c r="P381" s="279"/>
    </row>
    <row r="382" spans="1:16" s="78" customFormat="1" ht="12">
      <c r="A382" s="402" t="str">
        <f>$B$239</f>
        <v>III.</v>
      </c>
      <c r="B382" s="403">
        <f>COUNT($A$244:B381)+1</f>
        <v>35</v>
      </c>
      <c r="C382" s="195" t="s">
        <v>813</v>
      </c>
      <c r="D382" s="647" t="s">
        <v>9</v>
      </c>
      <c r="E382" s="648">
        <v>2</v>
      </c>
      <c r="F382" s="611"/>
      <c r="G382" s="610">
        <f>IF(OSNOVA!$B$40=1,E382*F382,"")</f>
        <v>0</v>
      </c>
      <c r="H382" s="249"/>
      <c r="I382" s="395"/>
      <c r="J382" s="395"/>
      <c r="K382" s="243"/>
      <c r="L382" s="246"/>
      <c r="M382" s="247"/>
      <c r="N382" s="233"/>
      <c r="O382" s="283"/>
      <c r="P382" s="279"/>
    </row>
    <row r="383" spans="1:16" s="78" customFormat="1" ht="37.5" customHeight="1">
      <c r="A383" s="617"/>
      <c r="B383" s="403"/>
      <c r="C383" s="189" t="s">
        <v>814</v>
      </c>
      <c r="D383" s="647"/>
      <c r="E383" s="648"/>
      <c r="F383" s="611"/>
      <c r="G383" s="610">
        <f>IF(OSNOVA!$B$40=1,E383*F383,"")</f>
        <v>0</v>
      </c>
      <c r="H383" s="249"/>
      <c r="I383" s="395"/>
      <c r="J383" s="395"/>
      <c r="K383" s="243"/>
      <c r="L383" s="246"/>
      <c r="M383" s="247"/>
      <c r="N383" s="233"/>
      <c r="O383" s="283"/>
      <c r="P383" s="279"/>
    </row>
    <row r="384" spans="1:16" s="78" customFormat="1" ht="24">
      <c r="A384" s="617"/>
      <c r="B384" s="403"/>
      <c r="C384" s="234" t="s">
        <v>592</v>
      </c>
      <c r="D384" s="647"/>
      <c r="E384" s="648"/>
      <c r="F384" s="611"/>
      <c r="G384" s="610">
        <f>IF(OSNOVA!$B$40=1,E384*F384,"")</f>
        <v>0</v>
      </c>
      <c r="H384" s="249"/>
      <c r="I384" s="395"/>
      <c r="J384" s="395"/>
      <c r="K384" s="243"/>
      <c r="L384" s="246"/>
      <c r="M384" s="247"/>
      <c r="N384" s="233"/>
      <c r="O384" s="283"/>
      <c r="P384" s="279"/>
    </row>
    <row r="385" spans="1:16" s="579" customFormat="1" ht="12">
      <c r="A385" s="617"/>
      <c r="B385" s="403"/>
      <c r="C385" s="234"/>
      <c r="D385" s="211"/>
      <c r="E385" s="212"/>
      <c r="F385" s="611"/>
      <c r="G385" s="610">
        <f>IF(OSNOVA!$B$40=1,E385*F385,"")</f>
        <v>0</v>
      </c>
      <c r="H385" s="573"/>
      <c r="I385" s="574"/>
      <c r="J385" s="574"/>
      <c r="K385" s="572"/>
      <c r="L385" s="575"/>
      <c r="M385" s="576"/>
      <c r="N385" s="571"/>
      <c r="O385" s="577"/>
      <c r="P385" s="578"/>
    </row>
    <row r="386" spans="1:16" s="579" customFormat="1" ht="12" customHeight="1">
      <c r="A386" s="402" t="str">
        <f>$B$239</f>
        <v>III.</v>
      </c>
      <c r="B386" s="403">
        <f>COUNT($A$244:B385)+1</f>
        <v>36</v>
      </c>
      <c r="C386" s="642" t="s">
        <v>275</v>
      </c>
      <c r="D386" s="350" t="s">
        <v>101</v>
      </c>
      <c r="E386" s="351">
        <v>1</v>
      </c>
      <c r="F386" s="611"/>
      <c r="G386" s="610">
        <f>IF(OSNOVA!$B$40=1,E386*F386,"")</f>
        <v>0</v>
      </c>
      <c r="H386" s="573"/>
      <c r="I386" s="574"/>
      <c r="J386" s="574"/>
      <c r="K386" s="572"/>
      <c r="L386" s="575"/>
      <c r="M386" s="576"/>
      <c r="N386" s="571"/>
      <c r="O386" s="577"/>
      <c r="P386" s="578"/>
    </row>
    <row r="387" spans="1:16" s="579" customFormat="1" ht="75.75" customHeight="1">
      <c r="A387" s="617"/>
      <c r="B387" s="403"/>
      <c r="C387" s="330" t="s">
        <v>276</v>
      </c>
      <c r="D387" s="639"/>
      <c r="E387" s="639"/>
      <c r="F387" s="611"/>
      <c r="G387" s="610">
        <f>IF(OSNOVA!$B$40=1,E387*F387,"")</f>
        <v>0</v>
      </c>
      <c r="H387" s="573"/>
      <c r="I387" s="574"/>
      <c r="J387" s="574"/>
      <c r="K387" s="572"/>
      <c r="L387" s="575"/>
      <c r="M387" s="576"/>
      <c r="N387" s="571"/>
      <c r="O387" s="577"/>
      <c r="P387" s="578"/>
    </row>
    <row r="388" spans="1:16" s="579" customFormat="1" ht="27" customHeight="1">
      <c r="A388" s="617"/>
      <c r="B388" s="403"/>
      <c r="C388" s="623" t="s">
        <v>277</v>
      </c>
      <c r="D388" s="639"/>
      <c r="E388" s="639"/>
      <c r="F388" s="611"/>
      <c r="G388" s="610">
        <f>IF(OSNOVA!$B$40=1,E388*F388,"")</f>
        <v>0</v>
      </c>
      <c r="H388" s="573"/>
      <c r="I388" s="574"/>
      <c r="J388" s="574"/>
      <c r="K388" s="572"/>
      <c r="L388" s="575"/>
      <c r="M388" s="576"/>
      <c r="N388" s="571"/>
      <c r="O388" s="577"/>
      <c r="P388" s="578"/>
    </row>
    <row r="389" spans="1:16" s="579" customFormat="1" ht="12">
      <c r="A389" s="617"/>
      <c r="B389" s="403"/>
      <c r="C389" s="623"/>
      <c r="D389" s="211"/>
      <c r="E389" s="212"/>
      <c r="F389" s="611"/>
      <c r="G389" s="610">
        <f>IF(OSNOVA!$B$40=1,E389*F389,"")</f>
        <v>0</v>
      </c>
      <c r="H389" s="573"/>
      <c r="I389" s="574"/>
      <c r="J389" s="574"/>
      <c r="K389" s="572"/>
      <c r="L389" s="575"/>
      <c r="M389" s="576"/>
      <c r="N389" s="571"/>
      <c r="O389" s="577"/>
      <c r="P389" s="578"/>
    </row>
    <row r="390" spans="1:16" s="579" customFormat="1" ht="12">
      <c r="A390" s="402" t="str">
        <f>$B$239</f>
        <v>III.</v>
      </c>
      <c r="B390" s="403">
        <f>COUNT($A$244:B389)+1</f>
        <v>37</v>
      </c>
      <c r="C390" s="642" t="s">
        <v>278</v>
      </c>
      <c r="D390" s="350" t="s">
        <v>101</v>
      </c>
      <c r="E390" s="351">
        <v>1</v>
      </c>
      <c r="F390" s="611"/>
      <c r="G390" s="610">
        <f>IF(OSNOVA!$B$40=1,E390*F390,"")</f>
        <v>0</v>
      </c>
      <c r="H390" s="573"/>
      <c r="I390" s="574"/>
      <c r="J390" s="574"/>
      <c r="K390" s="572"/>
      <c r="L390" s="575"/>
      <c r="M390" s="576"/>
      <c r="N390" s="571"/>
      <c r="O390" s="577"/>
      <c r="P390" s="578"/>
    </row>
    <row r="391" spans="1:16" s="579" customFormat="1" ht="36.75" customHeight="1">
      <c r="A391" s="617"/>
      <c r="B391" s="403"/>
      <c r="C391" s="330" t="s">
        <v>279</v>
      </c>
      <c r="D391" s="639"/>
      <c r="E391" s="639"/>
      <c r="F391" s="611"/>
      <c r="G391" s="610">
        <f>IF(OSNOVA!$B$40=1,E391*F391,"")</f>
        <v>0</v>
      </c>
      <c r="H391" s="573"/>
      <c r="I391" s="574"/>
      <c r="J391" s="574"/>
      <c r="K391" s="572"/>
      <c r="L391" s="575"/>
      <c r="M391" s="576"/>
      <c r="N391" s="571"/>
      <c r="O391" s="577"/>
      <c r="P391" s="578"/>
    </row>
    <row r="392" spans="1:16" s="579" customFormat="1" ht="38.25" customHeight="1">
      <c r="A392" s="617"/>
      <c r="B392" s="403"/>
      <c r="C392" s="623" t="s">
        <v>280</v>
      </c>
      <c r="D392" s="639"/>
      <c r="E392" s="639"/>
      <c r="F392" s="611"/>
      <c r="G392" s="610">
        <f>IF(OSNOVA!$B$40=1,E392*F392,"")</f>
        <v>0</v>
      </c>
      <c r="H392" s="573"/>
      <c r="I392" s="574"/>
      <c r="J392" s="574"/>
      <c r="K392" s="572"/>
      <c r="L392" s="575"/>
      <c r="M392" s="576"/>
      <c r="N392" s="571"/>
      <c r="O392" s="577"/>
      <c r="P392" s="578"/>
    </row>
    <row r="393" spans="1:16" s="579" customFormat="1" ht="12">
      <c r="A393" s="617"/>
      <c r="B393" s="403"/>
      <c r="C393" s="623"/>
      <c r="D393" s="211"/>
      <c r="E393" s="212"/>
      <c r="F393" s="611"/>
      <c r="G393" s="610">
        <f>IF(OSNOVA!$B$40=1,E393*F393,"")</f>
        <v>0</v>
      </c>
      <c r="H393" s="573"/>
      <c r="I393" s="574"/>
      <c r="J393" s="574"/>
      <c r="K393" s="572"/>
      <c r="L393" s="575"/>
      <c r="M393" s="576"/>
      <c r="N393" s="571"/>
      <c r="O393" s="577"/>
      <c r="P393" s="578"/>
    </row>
    <row r="394" spans="1:16" s="579" customFormat="1" ht="12">
      <c r="A394" s="402" t="str">
        <f>$B$239</f>
        <v>III.</v>
      </c>
      <c r="B394" s="403">
        <f>COUNT($A$244:B393)+1</f>
        <v>38</v>
      </c>
      <c r="C394" s="642" t="s">
        <v>281</v>
      </c>
      <c r="D394" s="350" t="s">
        <v>101</v>
      </c>
      <c r="E394" s="351">
        <v>1</v>
      </c>
      <c r="F394" s="611"/>
      <c r="G394" s="610">
        <f>IF(OSNOVA!$B$40=1,E394*F394,"")</f>
        <v>0</v>
      </c>
      <c r="H394" s="573"/>
      <c r="I394" s="574"/>
      <c r="J394" s="574"/>
      <c r="K394" s="572"/>
      <c r="L394" s="575"/>
      <c r="M394" s="576"/>
      <c r="N394" s="571"/>
      <c r="O394" s="577"/>
      <c r="P394" s="578"/>
    </row>
    <row r="395" spans="1:16" s="579" customFormat="1" ht="60">
      <c r="A395" s="617"/>
      <c r="B395" s="403"/>
      <c r="C395" s="330" t="s">
        <v>593</v>
      </c>
      <c r="D395" s="639"/>
      <c r="E395" s="639"/>
      <c r="F395" s="611"/>
      <c r="G395" s="610">
        <f>IF(OSNOVA!$B$40=1,E395*F395,"")</f>
        <v>0</v>
      </c>
      <c r="H395" s="573"/>
      <c r="I395" s="574"/>
      <c r="J395" s="574"/>
      <c r="K395" s="572"/>
      <c r="L395" s="575"/>
      <c r="M395" s="576"/>
      <c r="N395" s="571"/>
      <c r="O395" s="577"/>
      <c r="P395" s="578"/>
    </row>
    <row r="396" spans="1:16" s="579" customFormat="1" ht="36">
      <c r="A396" s="617"/>
      <c r="B396" s="403"/>
      <c r="C396" s="623" t="s">
        <v>620</v>
      </c>
      <c r="D396" s="639"/>
      <c r="E396" s="639"/>
      <c r="F396" s="611"/>
      <c r="G396" s="610">
        <f>IF(OSNOVA!$B$40=1,E396*F396,"")</f>
        <v>0</v>
      </c>
      <c r="H396" s="573"/>
      <c r="I396" s="574"/>
      <c r="J396" s="574"/>
      <c r="K396" s="572"/>
      <c r="L396" s="575"/>
      <c r="M396" s="576"/>
      <c r="N396" s="571"/>
      <c r="O396" s="577"/>
      <c r="P396" s="578"/>
    </row>
    <row r="397" spans="1:16" s="579" customFormat="1" ht="12">
      <c r="A397" s="617"/>
      <c r="B397" s="403"/>
      <c r="C397" s="623"/>
      <c r="D397" s="639"/>
      <c r="E397" s="639"/>
      <c r="F397" s="611"/>
      <c r="G397" s="610">
        <f>IF(OSNOVA!$B$40=1,E397*F397,"")</f>
        <v>0</v>
      </c>
      <c r="H397" s="573"/>
      <c r="I397" s="574"/>
      <c r="J397" s="574"/>
      <c r="K397" s="572"/>
      <c r="L397" s="575"/>
      <c r="M397" s="576"/>
      <c r="N397" s="571"/>
      <c r="O397" s="577"/>
      <c r="P397" s="578"/>
    </row>
    <row r="398" spans="1:16" s="579" customFormat="1" ht="12">
      <c r="A398" s="402" t="str">
        <f>$B$239</f>
        <v>III.</v>
      </c>
      <c r="B398" s="403">
        <f>COUNT($A$244:B397)+1</f>
        <v>39</v>
      </c>
      <c r="C398" s="642" t="s">
        <v>282</v>
      </c>
      <c r="D398" s="350" t="s">
        <v>101</v>
      </c>
      <c r="E398" s="351">
        <v>1</v>
      </c>
      <c r="F398" s="611"/>
      <c r="G398" s="610">
        <f>IF(OSNOVA!$B$40=1,E398*F398,"")</f>
        <v>0</v>
      </c>
      <c r="H398" s="573"/>
      <c r="I398" s="574"/>
      <c r="J398" s="574"/>
      <c r="K398" s="572"/>
      <c r="L398" s="575"/>
      <c r="M398" s="576"/>
      <c r="N398" s="571"/>
      <c r="O398" s="577"/>
      <c r="P398" s="578"/>
    </row>
    <row r="399" spans="1:16" s="579" customFormat="1" ht="48">
      <c r="A399" s="617"/>
      <c r="B399" s="403"/>
      <c r="C399" s="330" t="s">
        <v>594</v>
      </c>
      <c r="D399" s="639"/>
      <c r="E399" s="639"/>
      <c r="F399" s="611"/>
      <c r="G399" s="610">
        <f>IF(OSNOVA!$B$40=1,E399*F399,"")</f>
        <v>0</v>
      </c>
      <c r="H399" s="573"/>
      <c r="I399" s="574"/>
      <c r="J399" s="574"/>
      <c r="K399" s="572"/>
      <c r="L399" s="575"/>
      <c r="M399" s="576"/>
      <c r="N399" s="571"/>
      <c r="O399" s="577"/>
      <c r="P399" s="578"/>
    </row>
    <row r="400" spans="1:16" s="579" customFormat="1" ht="41.25" customHeight="1">
      <c r="A400" s="617"/>
      <c r="B400" s="403"/>
      <c r="C400" s="623" t="s">
        <v>283</v>
      </c>
      <c r="D400" s="639"/>
      <c r="E400" s="639"/>
      <c r="F400" s="611"/>
      <c r="G400" s="610">
        <f>IF(OSNOVA!$B$40=1,E400*F400,"")</f>
        <v>0</v>
      </c>
      <c r="H400" s="573"/>
      <c r="I400" s="574"/>
      <c r="J400" s="574"/>
      <c r="K400" s="572"/>
      <c r="L400" s="575"/>
      <c r="M400" s="576"/>
      <c r="N400" s="571"/>
      <c r="O400" s="577"/>
      <c r="P400" s="578"/>
    </row>
    <row r="401" spans="1:16" s="579" customFormat="1" ht="12">
      <c r="A401" s="617"/>
      <c r="B401" s="403"/>
      <c r="C401" s="450"/>
      <c r="D401" s="394"/>
      <c r="E401" s="351"/>
      <c r="F401" s="611"/>
      <c r="G401" s="611"/>
      <c r="H401" s="573"/>
      <c r="I401" s="574"/>
      <c r="J401" s="574"/>
      <c r="K401" s="572"/>
      <c r="L401" s="575"/>
      <c r="M401" s="576"/>
      <c r="N401" s="571"/>
      <c r="O401" s="577"/>
      <c r="P401" s="578"/>
    </row>
    <row r="402" spans="1:16" s="579" customFormat="1" ht="13.5" thickBot="1">
      <c r="A402" s="618"/>
      <c r="B402" s="622"/>
      <c r="C402" s="120" t="str">
        <f>CONCATENATE(B239," ",C239," - SKUPAJ:")</f>
        <v>III. SANITARNA KERAMIKA - SKUPAJ:</v>
      </c>
      <c r="D402" s="316"/>
      <c r="E402" s="316"/>
      <c r="F402" s="624"/>
      <c r="G402" s="624">
        <f>SUM(G240:G401)</f>
        <v>0</v>
      </c>
      <c r="H402" s="573"/>
      <c r="I402" s="574"/>
      <c r="J402" s="574"/>
      <c r="K402" s="572"/>
      <c r="L402" s="575"/>
      <c r="M402" s="576"/>
      <c r="N402" s="571"/>
      <c r="O402" s="577"/>
      <c r="P402" s="578"/>
    </row>
    <row r="403" spans="1:16" s="588" customFormat="1" ht="12.75">
      <c r="A403" s="619"/>
      <c r="B403" s="241"/>
      <c r="C403" s="305"/>
      <c r="D403" s="318"/>
      <c r="E403" s="318"/>
      <c r="F403" s="625"/>
      <c r="G403" s="625"/>
      <c r="H403" s="573"/>
      <c r="I403" s="582"/>
      <c r="J403" s="582"/>
      <c r="K403" s="583"/>
      <c r="L403" s="584"/>
      <c r="M403" s="585"/>
      <c r="N403" s="586"/>
      <c r="O403" s="587"/>
      <c r="P403" s="583"/>
    </row>
    <row r="404" spans="1:16" s="103" customFormat="1" ht="13.5" thickBot="1">
      <c r="A404" s="815"/>
      <c r="B404" s="816" t="s">
        <v>176</v>
      </c>
      <c r="C404" s="817" t="s">
        <v>297</v>
      </c>
      <c r="D404" s="637"/>
      <c r="E404" s="638"/>
      <c r="F404" s="628"/>
      <c r="G404" s="628"/>
      <c r="H404" s="825"/>
      <c r="I404" s="826"/>
      <c r="J404" s="826"/>
      <c r="K404" s="441"/>
      <c r="L404" s="827"/>
      <c r="M404" s="245"/>
      <c r="N404" s="828"/>
      <c r="O404" s="829"/>
      <c r="P404" s="280"/>
    </row>
    <row r="405" spans="1:16" s="78" customFormat="1" ht="12.75">
      <c r="A405" s="616"/>
      <c r="B405" s="630"/>
      <c r="C405" s="439"/>
      <c r="D405" s="318"/>
      <c r="E405" s="475"/>
      <c r="F405" s="611"/>
      <c r="G405" s="610"/>
      <c r="H405" s="249"/>
      <c r="I405" s="395"/>
      <c r="J405" s="395"/>
      <c r="K405" s="243"/>
      <c r="L405" s="246"/>
      <c r="M405" s="247"/>
      <c r="N405" s="233"/>
      <c r="O405" s="283"/>
      <c r="P405" s="279"/>
    </row>
    <row r="406" spans="1:16" s="78" customFormat="1" ht="12">
      <c r="A406" s="402" t="str">
        <f>$B$404</f>
        <v>IV.</v>
      </c>
      <c r="B406" s="403">
        <f>COUNT(#REF!)+1</f>
        <v>1</v>
      </c>
      <c r="C406" s="192" t="s">
        <v>828</v>
      </c>
      <c r="D406" s="647" t="s">
        <v>101</v>
      </c>
      <c r="E406" s="648">
        <v>1</v>
      </c>
      <c r="F406" s="611"/>
      <c r="G406" s="610">
        <f>IF(OSNOVA!$B$40=1,E406*F406,"")</f>
        <v>0</v>
      </c>
      <c r="H406" s="249"/>
      <c r="I406" s="395"/>
      <c r="J406" s="395"/>
      <c r="K406" s="243"/>
      <c r="L406" s="246"/>
      <c r="M406" s="247"/>
      <c r="N406" s="233"/>
      <c r="O406" s="283"/>
      <c r="P406" s="279"/>
    </row>
    <row r="407" spans="1:16" s="78" customFormat="1" ht="117.75" customHeight="1">
      <c r="A407" s="402"/>
      <c r="B407" s="403"/>
      <c r="C407" s="745" t="s">
        <v>829</v>
      </c>
      <c r="D407" s="647"/>
      <c r="E407" s="648"/>
      <c r="F407" s="611"/>
      <c r="G407" s="610">
        <f>IF(OSNOVA!$B$40=1,E407*F407,"")</f>
        <v>0</v>
      </c>
      <c r="H407" s="249"/>
      <c r="I407" s="395"/>
      <c r="J407" s="395"/>
      <c r="K407" s="243"/>
      <c r="L407" s="246"/>
      <c r="M407" s="247"/>
      <c r="N407" s="233"/>
      <c r="O407" s="283"/>
      <c r="P407" s="279"/>
    </row>
    <row r="408" spans="1:16" s="78" customFormat="1" ht="12.75">
      <c r="A408" s="402"/>
      <c r="B408" s="403"/>
      <c r="C408" s="745" t="s">
        <v>825</v>
      </c>
      <c r="D408" s="647"/>
      <c r="E408" s="648"/>
      <c r="F408" s="611"/>
      <c r="G408" s="610">
        <f>IF(OSNOVA!$B$40=1,E408*F408,"")</f>
        <v>0</v>
      </c>
      <c r="H408" s="249"/>
      <c r="I408" s="395"/>
      <c r="J408" s="395"/>
      <c r="K408" s="243"/>
      <c r="L408" s="246"/>
      <c r="M408" s="247"/>
      <c r="N408" s="233"/>
      <c r="O408" s="283"/>
      <c r="P408" s="279"/>
    </row>
    <row r="409" spans="1:16" s="78" customFormat="1" ht="12.75">
      <c r="A409" s="402"/>
      <c r="B409" s="403"/>
      <c r="C409" s="745" t="s">
        <v>826</v>
      </c>
      <c r="D409" s="647"/>
      <c r="E409" s="648"/>
      <c r="F409" s="611"/>
      <c r="G409" s="610">
        <f>IF(OSNOVA!$B$40=1,E409*F409,"")</f>
        <v>0</v>
      </c>
      <c r="H409" s="249"/>
      <c r="I409" s="395"/>
      <c r="J409" s="395"/>
      <c r="K409" s="243"/>
      <c r="L409" s="246"/>
      <c r="M409" s="247"/>
      <c r="N409" s="233"/>
      <c r="O409" s="283"/>
      <c r="P409" s="279"/>
    </row>
    <row r="410" spans="1:16" s="78" customFormat="1" ht="38.25">
      <c r="A410" s="402"/>
      <c r="B410" s="403"/>
      <c r="C410" s="745" t="s">
        <v>827</v>
      </c>
      <c r="D410" s="647"/>
      <c r="E410" s="648"/>
      <c r="F410" s="611"/>
      <c r="G410" s="610">
        <f>IF(OSNOVA!$B$40=1,E410*F410,"")</f>
        <v>0</v>
      </c>
      <c r="H410" s="249"/>
      <c r="I410" s="395"/>
      <c r="J410" s="395"/>
      <c r="K410" s="243"/>
      <c r="L410" s="246"/>
      <c r="M410" s="247"/>
      <c r="N410" s="233"/>
      <c r="O410" s="283"/>
      <c r="P410" s="279"/>
    </row>
    <row r="411" spans="1:16" s="78" customFormat="1" ht="12">
      <c r="A411" s="402"/>
      <c r="B411" s="403"/>
      <c r="C411" s="234"/>
      <c r="D411" s="647"/>
      <c r="E411" s="648"/>
      <c r="F411" s="611"/>
      <c r="G411" s="610">
        <f>IF(OSNOVA!$B$40=1,E411*F411,"")</f>
        <v>0</v>
      </c>
      <c r="H411" s="249"/>
      <c r="I411" s="395"/>
      <c r="J411" s="395"/>
      <c r="K411" s="243"/>
      <c r="L411" s="246"/>
      <c r="M411" s="247"/>
      <c r="N411" s="233"/>
      <c r="O411" s="283"/>
      <c r="P411" s="279"/>
    </row>
    <row r="412" spans="1:16" s="78" customFormat="1" ht="12">
      <c r="A412" s="402" t="str">
        <f>$B$404</f>
        <v>IV.</v>
      </c>
      <c r="B412" s="403">
        <f>COUNT($A$406:B411)+1</f>
        <v>2</v>
      </c>
      <c r="C412" s="192" t="s">
        <v>830</v>
      </c>
      <c r="D412" s="647" t="s">
        <v>101</v>
      </c>
      <c r="E412" s="648">
        <v>1</v>
      </c>
      <c r="F412" s="611"/>
      <c r="G412" s="610">
        <f>IF(OSNOVA!$B$40=1,E412*F412,"")</f>
        <v>0</v>
      </c>
      <c r="H412" s="249"/>
      <c r="I412" s="395"/>
      <c r="J412" s="395"/>
      <c r="K412" s="243"/>
      <c r="L412" s="246"/>
      <c r="M412" s="247"/>
      <c r="N412" s="233"/>
      <c r="O412" s="283"/>
      <c r="P412" s="279"/>
    </row>
    <row r="413" spans="1:16" s="78" customFormat="1" ht="194.25" customHeight="1">
      <c r="A413" s="402"/>
      <c r="B413" s="403"/>
      <c r="C413" s="234" t="s">
        <v>831</v>
      </c>
      <c r="D413" s="647"/>
      <c r="E413" s="648"/>
      <c r="F413" s="611"/>
      <c r="G413" s="610">
        <f>IF(OSNOVA!$B$40=1,E413*F413,"")</f>
        <v>0</v>
      </c>
      <c r="H413" s="249"/>
      <c r="I413" s="395"/>
      <c r="J413" s="395"/>
      <c r="K413" s="243"/>
      <c r="L413" s="246"/>
      <c r="M413" s="247"/>
      <c r="N413" s="233"/>
      <c r="O413" s="283"/>
      <c r="P413" s="279"/>
    </row>
    <row r="414" spans="1:16" s="78" customFormat="1" ht="39" customHeight="1">
      <c r="A414" s="402"/>
      <c r="B414" s="403"/>
      <c r="C414" s="234" t="s">
        <v>832</v>
      </c>
      <c r="D414" s="647"/>
      <c r="E414" s="648"/>
      <c r="F414" s="611"/>
      <c r="G414" s="610">
        <f>IF(OSNOVA!$B$40=1,E414*F414,"")</f>
        <v>0</v>
      </c>
      <c r="H414" s="249"/>
      <c r="I414" s="395"/>
      <c r="J414" s="395"/>
      <c r="K414" s="243"/>
      <c r="L414" s="246"/>
      <c r="M414" s="247"/>
      <c r="N414" s="233"/>
      <c r="O414" s="283"/>
      <c r="P414" s="279"/>
    </row>
    <row r="415" spans="1:16" s="579" customFormat="1" ht="12">
      <c r="A415" s="617"/>
      <c r="B415" s="403"/>
      <c r="C415" s="450"/>
      <c r="D415" s="394"/>
      <c r="E415" s="351"/>
      <c r="F415" s="611"/>
      <c r="G415" s="611"/>
      <c r="H415" s="573"/>
      <c r="I415" s="574"/>
      <c r="J415" s="574"/>
      <c r="K415" s="572"/>
      <c r="L415" s="575"/>
      <c r="M415" s="576"/>
      <c r="N415" s="571"/>
      <c r="O415" s="577"/>
      <c r="P415" s="578"/>
    </row>
    <row r="416" spans="1:16" s="579" customFormat="1" ht="13.5" thickBot="1">
      <c r="A416" s="618"/>
      <c r="B416" s="622"/>
      <c r="C416" s="120" t="str">
        <f>CONCATENATE(B404," ",C404," - SKUPAJ:")</f>
        <v>IV. OBDELAVA SANITARNE VODE - SKUPAJ:</v>
      </c>
      <c r="D416" s="316"/>
      <c r="E416" s="316"/>
      <c r="F416" s="624"/>
      <c r="G416" s="624">
        <f>SUM(G405:G415)</f>
        <v>0</v>
      </c>
      <c r="H416" s="573"/>
      <c r="I416" s="574"/>
      <c r="J416" s="574"/>
      <c r="K416" s="572"/>
      <c r="L416" s="575"/>
      <c r="M416" s="576"/>
      <c r="N416" s="571"/>
      <c r="O416" s="577"/>
      <c r="P416" s="578"/>
    </row>
    <row r="417" spans="1:16" s="588" customFormat="1" ht="12.75">
      <c r="A417" s="619"/>
      <c r="B417" s="241"/>
      <c r="C417" s="305"/>
      <c r="D417" s="318"/>
      <c r="E417" s="318"/>
      <c r="F417" s="625"/>
      <c r="G417" s="625"/>
      <c r="H417" s="573"/>
      <c r="I417" s="582"/>
      <c r="J417" s="582"/>
      <c r="K417" s="583"/>
      <c r="L417" s="584"/>
      <c r="M417" s="585"/>
      <c r="N417" s="586"/>
      <c r="O417" s="587"/>
      <c r="P417" s="583"/>
    </row>
    <row r="418" spans="1:16" s="605" customFormat="1" ht="13.5" thickBot="1">
      <c r="A418" s="815"/>
      <c r="B418" s="816" t="s">
        <v>244</v>
      </c>
      <c r="C418" s="817" t="s">
        <v>444</v>
      </c>
      <c r="D418" s="637"/>
      <c r="E418" s="638"/>
      <c r="F418" s="628"/>
      <c r="G418" s="628"/>
      <c r="H418" s="818"/>
      <c r="I418" s="819"/>
      <c r="J418" s="819"/>
      <c r="K418" s="820"/>
      <c r="L418" s="821"/>
      <c r="M418" s="822"/>
      <c r="N418" s="823"/>
      <c r="O418" s="824"/>
      <c r="P418" s="604"/>
    </row>
    <row r="419" spans="1:16" s="579" customFormat="1" ht="12.75">
      <c r="A419" s="616"/>
      <c r="B419" s="630"/>
      <c r="C419" s="439"/>
      <c r="D419" s="318"/>
      <c r="E419" s="475"/>
      <c r="F419" s="611"/>
      <c r="G419" s="610"/>
      <c r="H419" s="573"/>
      <c r="I419" s="574"/>
      <c r="J419" s="574"/>
      <c r="K419" s="572"/>
      <c r="L419" s="575"/>
      <c r="M419" s="576"/>
      <c r="N419" s="571"/>
      <c r="O419" s="577"/>
      <c r="P419" s="578"/>
    </row>
    <row r="420" spans="1:16" s="579" customFormat="1" ht="12">
      <c r="A420" s="402" t="str">
        <f>$B$418</f>
        <v>V.</v>
      </c>
      <c r="B420" s="403">
        <f>COUNT(#REF!)+1</f>
        <v>1</v>
      </c>
      <c r="C420" s="195" t="s">
        <v>578</v>
      </c>
      <c r="D420" s="211" t="s">
        <v>101</v>
      </c>
      <c r="E420" s="212">
        <v>1</v>
      </c>
      <c r="F420" s="611"/>
      <c r="G420" s="610">
        <f>IF(OSNOVA!$B$40=1,E420*F420,"")</f>
        <v>0</v>
      </c>
      <c r="H420" s="573"/>
      <c r="I420" s="574"/>
      <c r="J420" s="574"/>
      <c r="K420" s="572"/>
      <c r="L420" s="575"/>
      <c r="M420" s="576"/>
      <c r="N420" s="571"/>
      <c r="O420" s="577"/>
      <c r="P420" s="578"/>
    </row>
    <row r="421" spans="1:16" s="579" customFormat="1" ht="120">
      <c r="A421" s="402"/>
      <c r="B421" s="403"/>
      <c r="C421" s="189" t="s">
        <v>816</v>
      </c>
      <c r="D421" s="211"/>
      <c r="E421" s="212"/>
      <c r="F421" s="611"/>
      <c r="G421" s="610"/>
      <c r="H421" s="573"/>
      <c r="I421" s="574"/>
      <c r="J421" s="574"/>
      <c r="K421" s="572"/>
      <c r="L421" s="575"/>
      <c r="M421" s="576"/>
      <c r="N421" s="571"/>
      <c r="O421" s="577"/>
      <c r="P421" s="578"/>
    </row>
    <row r="422" spans="1:16" s="579" customFormat="1" ht="24">
      <c r="A422" s="402"/>
      <c r="B422" s="403"/>
      <c r="C422" s="234" t="s">
        <v>579</v>
      </c>
      <c r="D422" s="211"/>
      <c r="E422" s="212"/>
      <c r="F422" s="611"/>
      <c r="G422" s="610"/>
      <c r="H422" s="573"/>
      <c r="I422" s="574"/>
      <c r="J422" s="574"/>
      <c r="K422" s="572"/>
      <c r="L422" s="575"/>
      <c r="M422" s="576"/>
      <c r="N422" s="571"/>
      <c r="O422" s="577"/>
      <c r="P422" s="578"/>
    </row>
    <row r="423" spans="1:16" s="579" customFormat="1" ht="12">
      <c r="A423" s="617"/>
      <c r="B423" s="403"/>
      <c r="C423" s="213"/>
      <c r="D423" s="211"/>
      <c r="E423" s="212"/>
      <c r="F423" s="611"/>
      <c r="G423" s="610">
        <f>IF(OSNOVA!$B$40=1,E423*F423,"")</f>
        <v>0</v>
      </c>
      <c r="H423" s="573"/>
      <c r="I423" s="574"/>
      <c r="J423" s="574"/>
      <c r="K423" s="572"/>
      <c r="L423" s="575"/>
      <c r="M423" s="576"/>
      <c r="N423" s="571"/>
      <c r="O423" s="577"/>
      <c r="P423" s="578"/>
    </row>
    <row r="424" spans="1:16" s="78" customFormat="1" ht="24.75" customHeight="1">
      <c r="A424" s="402" t="str">
        <f>$B$418</f>
        <v>V.</v>
      </c>
      <c r="B424" s="403">
        <f>COUNT($A$420:B423)+1</f>
        <v>2</v>
      </c>
      <c r="C424" s="195" t="s">
        <v>817</v>
      </c>
      <c r="D424" s="647" t="s">
        <v>7</v>
      </c>
      <c r="E424" s="648">
        <v>7</v>
      </c>
      <c r="F424" s="611"/>
      <c r="G424" s="610">
        <f>IF(OSNOVA!$B$40=1,E424*F424,"")</f>
        <v>0</v>
      </c>
      <c r="H424" s="249"/>
      <c r="I424" s="395"/>
      <c r="J424" s="395"/>
      <c r="K424" s="243"/>
      <c r="L424" s="246"/>
      <c r="M424" s="247"/>
      <c r="N424" s="233"/>
      <c r="O424" s="283"/>
      <c r="P424" s="279"/>
    </row>
    <row r="425" spans="1:16" s="78" customFormat="1" ht="75.75" customHeight="1">
      <c r="A425" s="402"/>
      <c r="B425" s="403"/>
      <c r="C425" s="189" t="s">
        <v>818</v>
      </c>
      <c r="D425" s="647"/>
      <c r="E425" s="648"/>
      <c r="F425" s="611"/>
      <c r="G425" s="610"/>
      <c r="H425" s="249"/>
      <c r="I425" s="395"/>
      <c r="J425" s="395"/>
      <c r="K425" s="243"/>
      <c r="L425" s="246"/>
      <c r="M425" s="247"/>
      <c r="N425" s="233"/>
      <c r="O425" s="283"/>
      <c r="P425" s="279"/>
    </row>
    <row r="426" spans="1:16" s="78" customFormat="1" ht="12">
      <c r="A426" s="402"/>
      <c r="B426" s="403"/>
      <c r="C426" s="234" t="s">
        <v>292</v>
      </c>
      <c r="D426" s="647"/>
      <c r="E426" s="648"/>
      <c r="F426" s="611"/>
      <c r="G426" s="610"/>
      <c r="H426" s="249"/>
      <c r="I426" s="395"/>
      <c r="J426" s="395"/>
      <c r="K426" s="243"/>
      <c r="L426" s="246"/>
      <c r="M426" s="247"/>
      <c r="N426" s="233"/>
      <c r="O426" s="283"/>
      <c r="P426" s="279"/>
    </row>
    <row r="427" spans="1:16" s="579" customFormat="1" ht="12">
      <c r="A427" s="617"/>
      <c r="B427" s="403"/>
      <c r="C427" s="450"/>
      <c r="D427" s="394"/>
      <c r="E427" s="351"/>
      <c r="F427" s="611"/>
      <c r="G427" s="611"/>
      <c r="H427" s="573"/>
      <c r="I427" s="574"/>
      <c r="J427" s="574"/>
      <c r="K427" s="572"/>
      <c r="L427" s="575"/>
      <c r="M427" s="576"/>
      <c r="N427" s="571"/>
      <c r="O427" s="577"/>
      <c r="P427" s="578"/>
    </row>
    <row r="428" spans="1:16" s="579" customFormat="1" ht="13.5" thickBot="1">
      <c r="A428" s="618"/>
      <c r="B428" s="622"/>
      <c r="C428" s="120" t="str">
        <f>CONCATENATE(B418," ",C418," - SKUPAJ:")</f>
        <v>V. ČRPALIŠČE - SKUPAJ:</v>
      </c>
      <c r="D428" s="316"/>
      <c r="E428" s="316"/>
      <c r="F428" s="624"/>
      <c r="G428" s="624">
        <f>SUM(G419:G427)</f>
        <v>0</v>
      </c>
      <c r="H428" s="573"/>
      <c r="I428" s="574"/>
      <c r="J428" s="574"/>
      <c r="K428" s="572"/>
      <c r="L428" s="575"/>
      <c r="M428" s="576"/>
      <c r="N428" s="571"/>
      <c r="O428" s="577"/>
      <c r="P428" s="578"/>
    </row>
    <row r="429" spans="1:18" s="579" customFormat="1" ht="12.75">
      <c r="A429" s="619"/>
      <c r="B429" s="241"/>
      <c r="C429" s="305"/>
      <c r="D429" s="318"/>
      <c r="E429" s="318"/>
      <c r="F429" s="625"/>
      <c r="G429" s="625"/>
      <c r="H429" s="573"/>
      <c r="I429" s="590"/>
      <c r="J429" s="591"/>
      <c r="K429" s="592"/>
      <c r="L429" s="578"/>
      <c r="M429" s="578"/>
      <c r="N429" s="578"/>
      <c r="O429" s="578"/>
      <c r="P429" s="578"/>
      <c r="Q429" s="578"/>
      <c r="R429" s="593"/>
    </row>
    <row r="430" spans="1:18" s="605" customFormat="1" ht="13.5" thickBot="1">
      <c r="A430" s="422" t="str">
        <f>CONCATENATE("DELNA REKAPITULACIJA - ",A3,C3)</f>
        <v>DELNA REKAPITULACIJA - S2.VODOVOD IN KANALIZACIJA</v>
      </c>
      <c r="B430" s="792"/>
      <c r="C430" s="793"/>
      <c r="D430" s="316"/>
      <c r="E430" s="316"/>
      <c r="F430" s="646"/>
      <c r="G430" s="646"/>
      <c r="H430" s="794"/>
      <c r="I430" s="795"/>
      <c r="J430" s="796"/>
      <c r="K430" s="797"/>
      <c r="L430" s="604"/>
      <c r="M430" s="604"/>
      <c r="N430" s="604"/>
      <c r="O430" s="604"/>
      <c r="P430" s="604"/>
      <c r="Q430" s="604"/>
      <c r="R430" s="798"/>
    </row>
    <row r="431" spans="1:18" s="579" customFormat="1" ht="12.75">
      <c r="A431" s="621"/>
      <c r="B431" s="621"/>
      <c r="C431" s="464"/>
      <c r="D431" s="465"/>
      <c r="E431" s="465"/>
      <c r="F431" s="611"/>
      <c r="G431" s="643"/>
      <c r="H431" s="589"/>
      <c r="I431" s="590"/>
      <c r="J431" s="591"/>
      <c r="K431" s="592"/>
      <c r="L431" s="578"/>
      <c r="M431" s="578"/>
      <c r="N431" s="578"/>
      <c r="O431" s="578"/>
      <c r="P431" s="578"/>
      <c r="Q431" s="578"/>
      <c r="R431" s="593"/>
    </row>
    <row r="432" spans="1:18" s="579" customFormat="1" ht="12">
      <c r="A432" s="467" t="s">
        <v>102</v>
      </c>
      <c r="B432" s="467"/>
      <c r="C432" s="468"/>
      <c r="D432" s="469"/>
      <c r="E432" s="469"/>
      <c r="F432" s="611"/>
      <c r="G432" s="611"/>
      <c r="H432" s="589"/>
      <c r="I432" s="590"/>
      <c r="J432" s="591"/>
      <c r="K432" s="592"/>
      <c r="L432" s="578"/>
      <c r="M432" s="578"/>
      <c r="N432" s="578"/>
      <c r="O432" s="578"/>
      <c r="P432" s="578"/>
      <c r="Q432" s="578"/>
      <c r="R432" s="593"/>
    </row>
    <row r="433" spans="1:18" s="579" customFormat="1" ht="12.75">
      <c r="A433" s="241"/>
      <c r="B433" s="241"/>
      <c r="C433" s="133"/>
      <c r="D433" s="318"/>
      <c r="E433" s="318"/>
      <c r="F433" s="625"/>
      <c r="G433" s="625"/>
      <c r="H433" s="589"/>
      <c r="I433" s="590"/>
      <c r="J433" s="591"/>
      <c r="K433" s="592"/>
      <c r="L433" s="578"/>
      <c r="M433" s="578"/>
      <c r="N433" s="578"/>
      <c r="O433" s="578"/>
      <c r="P433" s="578"/>
      <c r="Q433" s="578"/>
      <c r="R433" s="593"/>
    </row>
    <row r="434" spans="1:18" s="579" customFormat="1" ht="12.75">
      <c r="A434" s="241"/>
      <c r="B434" s="241"/>
      <c r="C434" s="133"/>
      <c r="D434" s="318"/>
      <c r="E434" s="318"/>
      <c r="F434" s="611"/>
      <c r="G434" s="625"/>
      <c r="H434" s="589"/>
      <c r="I434" s="590"/>
      <c r="J434" s="591"/>
      <c r="K434" s="592"/>
      <c r="L434" s="578"/>
      <c r="M434" s="578"/>
      <c r="N434" s="578"/>
      <c r="O434" s="578"/>
      <c r="P434" s="578"/>
      <c r="Q434" s="578"/>
      <c r="R434" s="593"/>
    </row>
    <row r="435" spans="1:18" s="579" customFormat="1" ht="12.75">
      <c r="A435" s="241"/>
      <c r="B435" s="619" t="str">
        <f>B9</f>
        <v>I.</v>
      </c>
      <c r="C435" s="644" t="str">
        <f>C9</f>
        <v>ZUNANJI VODOVOD</v>
      </c>
      <c r="D435" s="318"/>
      <c r="E435" s="318"/>
      <c r="F435" s="611"/>
      <c r="G435" s="625">
        <f>G63</f>
        <v>0</v>
      </c>
      <c r="H435" s="589"/>
      <c r="I435" s="590"/>
      <c r="J435" s="591"/>
      <c r="K435" s="592"/>
      <c r="L435" s="578"/>
      <c r="M435" s="578"/>
      <c r="N435" s="578"/>
      <c r="O435" s="578"/>
      <c r="P435" s="578"/>
      <c r="Q435" s="578"/>
      <c r="R435" s="593"/>
    </row>
    <row r="436" spans="1:18" s="579" customFormat="1" ht="12.75">
      <c r="A436" s="241"/>
      <c r="B436" s="619"/>
      <c r="C436" s="133"/>
      <c r="D436" s="318"/>
      <c r="E436" s="318"/>
      <c r="F436" s="611"/>
      <c r="G436" s="625"/>
      <c r="H436" s="589"/>
      <c r="I436" s="590"/>
      <c r="J436" s="591"/>
      <c r="K436" s="592"/>
      <c r="L436" s="578"/>
      <c r="M436" s="578"/>
      <c r="N436" s="578"/>
      <c r="O436" s="578"/>
      <c r="P436" s="578"/>
      <c r="Q436" s="578"/>
      <c r="R436" s="593"/>
    </row>
    <row r="437" spans="1:18" s="579" customFormat="1" ht="12.75">
      <c r="A437" s="477"/>
      <c r="B437" s="634" t="str">
        <f>$B$65</f>
        <v>II.</v>
      </c>
      <c r="C437" s="222" t="str">
        <f>C65</f>
        <v>RAZVODI</v>
      </c>
      <c r="D437" s="318"/>
      <c r="E437" s="318"/>
      <c r="F437" s="611"/>
      <c r="G437" s="645">
        <f>G237</f>
        <v>0</v>
      </c>
      <c r="H437" s="589"/>
      <c r="I437" s="590"/>
      <c r="J437" s="591"/>
      <c r="K437" s="592"/>
      <c r="L437" s="578"/>
      <c r="M437" s="578"/>
      <c r="N437" s="578"/>
      <c r="O437" s="578"/>
      <c r="P437" s="578"/>
      <c r="Q437" s="578"/>
      <c r="R437" s="593"/>
    </row>
    <row r="438" spans="1:18" s="579" customFormat="1" ht="12.75">
      <c r="A438" s="477"/>
      <c r="B438" s="634"/>
      <c r="C438" s="222"/>
      <c r="D438" s="318"/>
      <c r="E438" s="318"/>
      <c r="F438" s="611"/>
      <c r="G438" s="645"/>
      <c r="H438" s="589"/>
      <c r="I438" s="590"/>
      <c r="J438" s="591"/>
      <c r="K438" s="592"/>
      <c r="L438" s="578"/>
      <c r="M438" s="578"/>
      <c r="N438" s="578"/>
      <c r="O438" s="578"/>
      <c r="P438" s="578"/>
      <c r="Q438" s="578"/>
      <c r="R438" s="593"/>
    </row>
    <row r="439" spans="1:18" s="579" customFormat="1" ht="12.75">
      <c r="A439" s="477"/>
      <c r="B439" s="634" t="str">
        <f>B239</f>
        <v>III.</v>
      </c>
      <c r="C439" s="222" t="str">
        <f>C239</f>
        <v>SANITARNA KERAMIKA</v>
      </c>
      <c r="D439" s="318"/>
      <c r="E439" s="318"/>
      <c r="F439" s="611"/>
      <c r="G439" s="645">
        <f>G402</f>
        <v>0</v>
      </c>
      <c r="H439" s="589"/>
      <c r="I439" s="590"/>
      <c r="J439" s="591"/>
      <c r="K439" s="592"/>
      <c r="L439" s="578"/>
      <c r="M439" s="578"/>
      <c r="N439" s="578"/>
      <c r="O439" s="578"/>
      <c r="P439" s="578"/>
      <c r="Q439" s="578"/>
      <c r="R439" s="593"/>
    </row>
    <row r="440" spans="1:18" s="579" customFormat="1" ht="12.75">
      <c r="A440" s="477"/>
      <c r="B440" s="634"/>
      <c r="C440" s="222"/>
      <c r="D440" s="318"/>
      <c r="E440" s="318"/>
      <c r="F440" s="611"/>
      <c r="G440" s="645"/>
      <c r="H440" s="589"/>
      <c r="I440" s="590"/>
      <c r="J440" s="591"/>
      <c r="K440" s="592"/>
      <c r="L440" s="578"/>
      <c r="M440" s="578"/>
      <c r="N440" s="578"/>
      <c r="O440" s="578"/>
      <c r="P440" s="578"/>
      <c r="Q440" s="578"/>
      <c r="R440" s="593"/>
    </row>
    <row r="441" spans="1:18" s="579" customFormat="1" ht="12.75">
      <c r="A441" s="477"/>
      <c r="B441" s="634" t="str">
        <f>B404</f>
        <v>IV.</v>
      </c>
      <c r="C441" s="222" t="str">
        <f>C404</f>
        <v>OBDELAVA SANITARNE VODE</v>
      </c>
      <c r="D441" s="318"/>
      <c r="E441" s="318"/>
      <c r="F441" s="611"/>
      <c r="G441" s="645">
        <f>G416</f>
        <v>0</v>
      </c>
      <c r="H441" s="589"/>
      <c r="I441" s="590"/>
      <c r="J441" s="591"/>
      <c r="K441" s="592"/>
      <c r="L441" s="578"/>
      <c r="M441" s="578"/>
      <c r="N441" s="578"/>
      <c r="O441" s="578"/>
      <c r="P441" s="578"/>
      <c r="Q441" s="578"/>
      <c r="R441" s="593"/>
    </row>
    <row r="442" spans="1:18" s="579" customFormat="1" ht="12.75">
      <c r="A442" s="477"/>
      <c r="B442" s="634"/>
      <c r="C442" s="222"/>
      <c r="D442" s="318"/>
      <c r="E442" s="318"/>
      <c r="F442" s="611"/>
      <c r="G442" s="645"/>
      <c r="H442" s="589"/>
      <c r="I442" s="590"/>
      <c r="J442" s="591"/>
      <c r="K442" s="592"/>
      <c r="L442" s="578"/>
      <c r="M442" s="578"/>
      <c r="N442" s="578"/>
      <c r="O442" s="578"/>
      <c r="P442" s="578"/>
      <c r="Q442" s="578"/>
      <c r="R442" s="593"/>
    </row>
    <row r="443" spans="1:18" s="579" customFormat="1" ht="12.75">
      <c r="A443" s="477"/>
      <c r="B443" s="634" t="str">
        <f>B418</f>
        <v>V.</v>
      </c>
      <c r="C443" s="222" t="str">
        <f>C418</f>
        <v>ČRPALIŠČE</v>
      </c>
      <c r="D443" s="318"/>
      <c r="E443" s="318"/>
      <c r="F443" s="611"/>
      <c r="G443" s="645">
        <f>G428</f>
        <v>0</v>
      </c>
      <c r="H443" s="589"/>
      <c r="I443" s="590"/>
      <c r="J443" s="591"/>
      <c r="K443" s="592"/>
      <c r="L443" s="578"/>
      <c r="M443" s="578"/>
      <c r="N443" s="578"/>
      <c r="O443" s="578"/>
      <c r="P443" s="578"/>
      <c r="Q443" s="578"/>
      <c r="R443" s="593"/>
    </row>
    <row r="444" spans="1:18" s="579" customFormat="1" ht="12.75">
      <c r="A444" s="477"/>
      <c r="B444" s="477"/>
      <c r="C444" s="222"/>
      <c r="D444" s="318"/>
      <c r="E444" s="318"/>
      <c r="F444" s="645"/>
      <c r="G444" s="645"/>
      <c r="H444" s="589"/>
      <c r="I444" s="590"/>
      <c r="J444" s="591"/>
      <c r="K444" s="592"/>
      <c r="L444" s="578"/>
      <c r="M444" s="578"/>
      <c r="N444" s="578"/>
      <c r="O444" s="578"/>
      <c r="P444" s="578"/>
      <c r="Q444" s="578"/>
      <c r="R444" s="593"/>
    </row>
    <row r="445" spans="1:18" s="600" customFormat="1" ht="13.5" thickBot="1">
      <c r="A445" s="622"/>
      <c r="B445" s="622"/>
      <c r="C445" s="120" t="str">
        <f>CONCATENATE(A3,"",C3," - SKUPAJ:")</f>
        <v>S2.VODOVOD IN KANALIZACIJA - SKUPAJ:</v>
      </c>
      <c r="D445" s="316"/>
      <c r="E445" s="316"/>
      <c r="F445" s="646"/>
      <c r="G445" s="646">
        <f>SUM(G434:G444)</f>
        <v>0</v>
      </c>
      <c r="H445" s="589"/>
      <c r="I445" s="595"/>
      <c r="J445" s="596"/>
      <c r="K445" s="597"/>
      <c r="L445" s="598"/>
      <c r="M445" s="598"/>
      <c r="N445" s="598"/>
      <c r="O445" s="598"/>
      <c r="P445" s="598"/>
      <c r="Q445" s="598"/>
      <c r="R445" s="599"/>
    </row>
    <row r="446" spans="1:18" s="605" customFormat="1" ht="15">
      <c r="A446" s="619"/>
      <c r="B446" s="241"/>
      <c r="C446" s="594"/>
      <c r="D446" s="581"/>
      <c r="E446" s="581"/>
      <c r="F446" s="612"/>
      <c r="G446" s="614"/>
      <c r="H446" s="571"/>
      <c r="I446" s="595"/>
      <c r="J446" s="596"/>
      <c r="K446" s="602"/>
      <c r="L446" s="603"/>
      <c r="M446" s="604"/>
      <c r="N446" s="604"/>
      <c r="O446" s="604"/>
      <c r="P446" s="604"/>
      <c r="Q446" s="604"/>
      <c r="R446" s="604"/>
    </row>
    <row r="447" spans="1:18" s="605" customFormat="1" ht="12.75">
      <c r="A447" s="430"/>
      <c r="B447" s="430"/>
      <c r="C447" s="601"/>
      <c r="D447" s="580"/>
      <c r="E447" s="580"/>
      <c r="F447" s="612"/>
      <c r="G447" s="613"/>
      <c r="H447" s="571"/>
      <c r="I447" s="595"/>
      <c r="J447" s="596"/>
      <c r="K447" s="602"/>
      <c r="L447" s="603"/>
      <c r="M447" s="604"/>
      <c r="N447" s="604"/>
      <c r="O447" s="604"/>
      <c r="P447" s="604"/>
      <c r="Q447" s="604"/>
      <c r="R447" s="604"/>
    </row>
    <row r="448" spans="1:18" s="605" customFormat="1" ht="12.75">
      <c r="A448" s="430"/>
      <c r="B448" s="430"/>
      <c r="C448" s="601"/>
      <c r="D448" s="580"/>
      <c r="E448" s="580"/>
      <c r="F448" s="612"/>
      <c r="G448" s="613"/>
      <c r="H448" s="571"/>
      <c r="I448" s="595"/>
      <c r="J448" s="596"/>
      <c r="K448" s="602"/>
      <c r="L448" s="603"/>
      <c r="M448" s="604"/>
      <c r="N448" s="604"/>
      <c r="O448" s="604"/>
      <c r="P448" s="604"/>
      <c r="Q448" s="604"/>
      <c r="R448" s="604"/>
    </row>
    <row r="449" spans="1:18" s="605" customFormat="1" ht="12.75">
      <c r="A449" s="430"/>
      <c r="B449" s="430"/>
      <c r="C449" s="601"/>
      <c r="D449" s="580"/>
      <c r="E449" s="580"/>
      <c r="F449" s="612"/>
      <c r="G449" s="613"/>
      <c r="H449" s="571"/>
      <c r="I449" s="595"/>
      <c r="J449" s="596"/>
      <c r="K449" s="602"/>
      <c r="L449" s="603"/>
      <c r="M449" s="604"/>
      <c r="N449" s="604"/>
      <c r="O449" s="604"/>
      <c r="P449" s="604"/>
      <c r="Q449" s="604"/>
      <c r="R449" s="604"/>
    </row>
    <row r="450" spans="1:256" s="571" customFormat="1" ht="12.75">
      <c r="A450" s="430"/>
      <c r="B450" s="430"/>
      <c r="C450" s="601"/>
      <c r="D450" s="580"/>
      <c r="E450" s="580"/>
      <c r="F450" s="612"/>
      <c r="G450" s="613"/>
      <c r="I450" s="595"/>
      <c r="J450" s="596"/>
      <c r="K450" s="602"/>
      <c r="L450" s="603"/>
      <c r="M450" s="604"/>
      <c r="N450" s="604"/>
      <c r="O450" s="604"/>
      <c r="P450" s="604"/>
      <c r="Q450" s="604"/>
      <c r="R450" s="604"/>
      <c r="S450" s="605"/>
      <c r="T450" s="605"/>
      <c r="U450" s="605"/>
      <c r="V450" s="605"/>
      <c r="W450" s="605"/>
      <c r="X450" s="605"/>
      <c r="Y450" s="605"/>
      <c r="Z450" s="605"/>
      <c r="AA450" s="605"/>
      <c r="AB450" s="605"/>
      <c r="AC450" s="605"/>
      <c r="AD450" s="605"/>
      <c r="AE450" s="605"/>
      <c r="AF450" s="605"/>
      <c r="AG450" s="605"/>
      <c r="AH450" s="605"/>
      <c r="AI450" s="605"/>
      <c r="AJ450" s="605"/>
      <c r="AK450" s="605"/>
      <c r="AL450" s="605"/>
      <c r="AM450" s="605"/>
      <c r="AN450" s="605"/>
      <c r="AO450" s="605"/>
      <c r="AP450" s="605"/>
      <c r="AQ450" s="605"/>
      <c r="AR450" s="605"/>
      <c r="AS450" s="605"/>
      <c r="AT450" s="605"/>
      <c r="AU450" s="605"/>
      <c r="AV450" s="605"/>
      <c r="AW450" s="605"/>
      <c r="AX450" s="605"/>
      <c r="AY450" s="605"/>
      <c r="AZ450" s="605"/>
      <c r="BA450" s="605"/>
      <c r="BB450" s="605"/>
      <c r="BC450" s="605"/>
      <c r="BD450" s="605"/>
      <c r="BE450" s="605"/>
      <c r="BF450" s="605"/>
      <c r="BG450" s="605"/>
      <c r="BH450" s="605"/>
      <c r="BI450" s="605"/>
      <c r="BJ450" s="605"/>
      <c r="BK450" s="605"/>
      <c r="BL450" s="605"/>
      <c r="BM450" s="605"/>
      <c r="BN450" s="605"/>
      <c r="BO450" s="605"/>
      <c r="BP450" s="605"/>
      <c r="BQ450" s="605"/>
      <c r="BR450" s="605"/>
      <c r="BS450" s="605"/>
      <c r="BT450" s="605"/>
      <c r="BU450" s="605"/>
      <c r="BV450" s="605"/>
      <c r="BW450" s="605"/>
      <c r="BX450" s="605"/>
      <c r="BY450" s="605"/>
      <c r="BZ450" s="605"/>
      <c r="CA450" s="605"/>
      <c r="CB450" s="605"/>
      <c r="CC450" s="605"/>
      <c r="CD450" s="605"/>
      <c r="CE450" s="605"/>
      <c r="CF450" s="605"/>
      <c r="CG450" s="605"/>
      <c r="CH450" s="605"/>
      <c r="CI450" s="605"/>
      <c r="CJ450" s="605"/>
      <c r="CK450" s="605"/>
      <c r="CL450" s="605"/>
      <c r="CM450" s="605"/>
      <c r="CN450" s="605"/>
      <c r="CO450" s="605"/>
      <c r="CP450" s="605"/>
      <c r="CQ450" s="605"/>
      <c r="CR450" s="605"/>
      <c r="CS450" s="605"/>
      <c r="CT450" s="605"/>
      <c r="CU450" s="605"/>
      <c r="CV450" s="605"/>
      <c r="CW450" s="605"/>
      <c r="CX450" s="605"/>
      <c r="CY450" s="605"/>
      <c r="CZ450" s="605"/>
      <c r="DA450" s="605"/>
      <c r="DB450" s="605"/>
      <c r="DC450" s="605"/>
      <c r="DD450" s="605"/>
      <c r="DE450" s="605"/>
      <c r="DF450" s="605"/>
      <c r="DG450" s="605"/>
      <c r="DH450" s="605"/>
      <c r="DI450" s="605"/>
      <c r="DJ450" s="605"/>
      <c r="DK450" s="605"/>
      <c r="DL450" s="605"/>
      <c r="DM450" s="605"/>
      <c r="DN450" s="605"/>
      <c r="DO450" s="605"/>
      <c r="DP450" s="605"/>
      <c r="DQ450" s="605"/>
      <c r="DR450" s="605"/>
      <c r="DS450" s="605"/>
      <c r="DT450" s="605"/>
      <c r="DU450" s="605"/>
      <c r="DV450" s="605"/>
      <c r="DW450" s="605"/>
      <c r="DX450" s="605"/>
      <c r="DY450" s="605"/>
      <c r="DZ450" s="605"/>
      <c r="EA450" s="605"/>
      <c r="EB450" s="605"/>
      <c r="EC450" s="605"/>
      <c r="ED450" s="605"/>
      <c r="EE450" s="605"/>
      <c r="EF450" s="605"/>
      <c r="EG450" s="605"/>
      <c r="EH450" s="605"/>
      <c r="EI450" s="605"/>
      <c r="EJ450" s="605"/>
      <c r="EK450" s="605"/>
      <c r="EL450" s="605"/>
      <c r="EM450" s="605"/>
      <c r="EN450" s="605"/>
      <c r="EO450" s="605"/>
      <c r="EP450" s="605"/>
      <c r="EQ450" s="605"/>
      <c r="ER450" s="605"/>
      <c r="ES450" s="605"/>
      <c r="ET450" s="605"/>
      <c r="EU450" s="605"/>
      <c r="EV450" s="605"/>
      <c r="EW450" s="605"/>
      <c r="EX450" s="605"/>
      <c r="EY450" s="605"/>
      <c r="EZ450" s="605"/>
      <c r="FA450" s="605"/>
      <c r="FB450" s="605"/>
      <c r="FC450" s="605"/>
      <c r="FD450" s="605"/>
      <c r="FE450" s="605"/>
      <c r="FF450" s="605"/>
      <c r="FG450" s="605"/>
      <c r="FH450" s="605"/>
      <c r="FI450" s="605"/>
      <c r="FJ450" s="605"/>
      <c r="FK450" s="605"/>
      <c r="FL450" s="605"/>
      <c r="FM450" s="605"/>
      <c r="FN450" s="605"/>
      <c r="FO450" s="605"/>
      <c r="FP450" s="605"/>
      <c r="FQ450" s="605"/>
      <c r="FR450" s="605"/>
      <c r="FS450" s="605"/>
      <c r="FT450" s="605"/>
      <c r="FU450" s="605"/>
      <c r="FV450" s="605"/>
      <c r="FW450" s="605"/>
      <c r="FX450" s="605"/>
      <c r="FY450" s="605"/>
      <c r="FZ450" s="605"/>
      <c r="GA450" s="605"/>
      <c r="GB450" s="605"/>
      <c r="GC450" s="605"/>
      <c r="GD450" s="605"/>
      <c r="GE450" s="605"/>
      <c r="GF450" s="605"/>
      <c r="GG450" s="605"/>
      <c r="GH450" s="605"/>
      <c r="GI450" s="605"/>
      <c r="GJ450" s="605"/>
      <c r="GK450" s="605"/>
      <c r="GL450" s="605"/>
      <c r="GM450" s="605"/>
      <c r="GN450" s="605"/>
      <c r="GO450" s="605"/>
      <c r="GP450" s="605"/>
      <c r="GQ450" s="605"/>
      <c r="GR450" s="605"/>
      <c r="GS450" s="605"/>
      <c r="GT450" s="605"/>
      <c r="GU450" s="605"/>
      <c r="GV450" s="605"/>
      <c r="GW450" s="605"/>
      <c r="GX450" s="605"/>
      <c r="GY450" s="605"/>
      <c r="GZ450" s="605"/>
      <c r="HA450" s="605"/>
      <c r="HB450" s="605"/>
      <c r="HC450" s="605"/>
      <c r="HD450" s="605"/>
      <c r="HE450" s="605"/>
      <c r="HF450" s="605"/>
      <c r="HG450" s="605"/>
      <c r="HH450" s="605"/>
      <c r="HI450" s="605"/>
      <c r="HJ450" s="605"/>
      <c r="HK450" s="605"/>
      <c r="HL450" s="605"/>
      <c r="HM450" s="605"/>
      <c r="HN450" s="605"/>
      <c r="HO450" s="605"/>
      <c r="HP450" s="605"/>
      <c r="HQ450" s="605"/>
      <c r="HR450" s="605"/>
      <c r="HS450" s="605"/>
      <c r="HT450" s="605"/>
      <c r="HU450" s="605"/>
      <c r="HV450" s="605"/>
      <c r="HW450" s="605"/>
      <c r="HX450" s="605"/>
      <c r="HY450" s="605"/>
      <c r="HZ450" s="605"/>
      <c r="IA450" s="605"/>
      <c r="IB450" s="605"/>
      <c r="IC450" s="605"/>
      <c r="ID450" s="605"/>
      <c r="IE450" s="605"/>
      <c r="IF450" s="605"/>
      <c r="IG450" s="605"/>
      <c r="IH450" s="605"/>
      <c r="II450" s="605"/>
      <c r="IJ450" s="605"/>
      <c r="IK450" s="605"/>
      <c r="IL450" s="605"/>
      <c r="IM450" s="605"/>
      <c r="IN450" s="605"/>
      <c r="IO450" s="605"/>
      <c r="IP450" s="605"/>
      <c r="IQ450" s="605"/>
      <c r="IR450" s="605"/>
      <c r="IS450" s="605"/>
      <c r="IT450" s="605"/>
      <c r="IU450" s="605"/>
      <c r="IV450" s="605"/>
    </row>
    <row r="451" spans="1:256" s="571" customFormat="1" ht="12.75">
      <c r="A451" s="430"/>
      <c r="B451" s="430"/>
      <c r="C451" s="601"/>
      <c r="D451" s="580"/>
      <c r="E451" s="580"/>
      <c r="F451" s="612"/>
      <c r="G451" s="613"/>
      <c r="I451" s="595"/>
      <c r="J451" s="596"/>
      <c r="K451" s="602"/>
      <c r="L451" s="603"/>
      <c r="M451" s="604"/>
      <c r="N451" s="604"/>
      <c r="O451" s="604"/>
      <c r="P451" s="604"/>
      <c r="Q451" s="604"/>
      <c r="R451" s="604"/>
      <c r="S451" s="605"/>
      <c r="T451" s="605"/>
      <c r="U451" s="605"/>
      <c r="V451" s="605"/>
      <c r="W451" s="605"/>
      <c r="X451" s="605"/>
      <c r="Y451" s="605"/>
      <c r="Z451" s="605"/>
      <c r="AA451" s="605"/>
      <c r="AB451" s="605"/>
      <c r="AC451" s="605"/>
      <c r="AD451" s="605"/>
      <c r="AE451" s="605"/>
      <c r="AF451" s="605"/>
      <c r="AG451" s="605"/>
      <c r="AH451" s="605"/>
      <c r="AI451" s="605"/>
      <c r="AJ451" s="605"/>
      <c r="AK451" s="605"/>
      <c r="AL451" s="605"/>
      <c r="AM451" s="605"/>
      <c r="AN451" s="605"/>
      <c r="AO451" s="605"/>
      <c r="AP451" s="605"/>
      <c r="AQ451" s="605"/>
      <c r="AR451" s="605"/>
      <c r="AS451" s="605"/>
      <c r="AT451" s="605"/>
      <c r="AU451" s="605"/>
      <c r="AV451" s="605"/>
      <c r="AW451" s="605"/>
      <c r="AX451" s="605"/>
      <c r="AY451" s="605"/>
      <c r="AZ451" s="605"/>
      <c r="BA451" s="605"/>
      <c r="BB451" s="605"/>
      <c r="BC451" s="605"/>
      <c r="BD451" s="605"/>
      <c r="BE451" s="605"/>
      <c r="BF451" s="605"/>
      <c r="BG451" s="605"/>
      <c r="BH451" s="605"/>
      <c r="BI451" s="605"/>
      <c r="BJ451" s="605"/>
      <c r="BK451" s="605"/>
      <c r="BL451" s="605"/>
      <c r="BM451" s="605"/>
      <c r="BN451" s="605"/>
      <c r="BO451" s="605"/>
      <c r="BP451" s="605"/>
      <c r="BQ451" s="605"/>
      <c r="BR451" s="605"/>
      <c r="BS451" s="605"/>
      <c r="BT451" s="605"/>
      <c r="BU451" s="605"/>
      <c r="BV451" s="605"/>
      <c r="BW451" s="605"/>
      <c r="BX451" s="605"/>
      <c r="BY451" s="605"/>
      <c r="BZ451" s="605"/>
      <c r="CA451" s="605"/>
      <c r="CB451" s="605"/>
      <c r="CC451" s="605"/>
      <c r="CD451" s="605"/>
      <c r="CE451" s="605"/>
      <c r="CF451" s="605"/>
      <c r="CG451" s="605"/>
      <c r="CH451" s="605"/>
      <c r="CI451" s="605"/>
      <c r="CJ451" s="605"/>
      <c r="CK451" s="605"/>
      <c r="CL451" s="605"/>
      <c r="CM451" s="605"/>
      <c r="CN451" s="605"/>
      <c r="CO451" s="605"/>
      <c r="CP451" s="605"/>
      <c r="CQ451" s="605"/>
      <c r="CR451" s="605"/>
      <c r="CS451" s="605"/>
      <c r="CT451" s="605"/>
      <c r="CU451" s="605"/>
      <c r="CV451" s="605"/>
      <c r="CW451" s="605"/>
      <c r="CX451" s="605"/>
      <c r="CY451" s="605"/>
      <c r="CZ451" s="605"/>
      <c r="DA451" s="605"/>
      <c r="DB451" s="605"/>
      <c r="DC451" s="605"/>
      <c r="DD451" s="605"/>
      <c r="DE451" s="605"/>
      <c r="DF451" s="605"/>
      <c r="DG451" s="605"/>
      <c r="DH451" s="605"/>
      <c r="DI451" s="605"/>
      <c r="DJ451" s="605"/>
      <c r="DK451" s="605"/>
      <c r="DL451" s="605"/>
      <c r="DM451" s="605"/>
      <c r="DN451" s="605"/>
      <c r="DO451" s="605"/>
      <c r="DP451" s="605"/>
      <c r="DQ451" s="605"/>
      <c r="DR451" s="605"/>
      <c r="DS451" s="605"/>
      <c r="DT451" s="605"/>
      <c r="DU451" s="605"/>
      <c r="DV451" s="605"/>
      <c r="DW451" s="605"/>
      <c r="DX451" s="605"/>
      <c r="DY451" s="605"/>
      <c r="DZ451" s="605"/>
      <c r="EA451" s="605"/>
      <c r="EB451" s="605"/>
      <c r="EC451" s="605"/>
      <c r="ED451" s="605"/>
      <c r="EE451" s="605"/>
      <c r="EF451" s="605"/>
      <c r="EG451" s="605"/>
      <c r="EH451" s="605"/>
      <c r="EI451" s="605"/>
      <c r="EJ451" s="605"/>
      <c r="EK451" s="605"/>
      <c r="EL451" s="605"/>
      <c r="EM451" s="605"/>
      <c r="EN451" s="605"/>
      <c r="EO451" s="605"/>
      <c r="EP451" s="605"/>
      <c r="EQ451" s="605"/>
      <c r="ER451" s="605"/>
      <c r="ES451" s="605"/>
      <c r="ET451" s="605"/>
      <c r="EU451" s="605"/>
      <c r="EV451" s="605"/>
      <c r="EW451" s="605"/>
      <c r="EX451" s="605"/>
      <c r="EY451" s="605"/>
      <c r="EZ451" s="605"/>
      <c r="FA451" s="605"/>
      <c r="FB451" s="605"/>
      <c r="FC451" s="605"/>
      <c r="FD451" s="605"/>
      <c r="FE451" s="605"/>
      <c r="FF451" s="605"/>
      <c r="FG451" s="605"/>
      <c r="FH451" s="605"/>
      <c r="FI451" s="605"/>
      <c r="FJ451" s="605"/>
      <c r="FK451" s="605"/>
      <c r="FL451" s="605"/>
      <c r="FM451" s="605"/>
      <c r="FN451" s="605"/>
      <c r="FO451" s="605"/>
      <c r="FP451" s="605"/>
      <c r="FQ451" s="605"/>
      <c r="FR451" s="605"/>
      <c r="FS451" s="605"/>
      <c r="FT451" s="605"/>
      <c r="FU451" s="605"/>
      <c r="FV451" s="605"/>
      <c r="FW451" s="605"/>
      <c r="FX451" s="605"/>
      <c r="FY451" s="605"/>
      <c r="FZ451" s="605"/>
      <c r="GA451" s="605"/>
      <c r="GB451" s="605"/>
      <c r="GC451" s="605"/>
      <c r="GD451" s="605"/>
      <c r="GE451" s="605"/>
      <c r="GF451" s="605"/>
      <c r="GG451" s="605"/>
      <c r="GH451" s="605"/>
      <c r="GI451" s="605"/>
      <c r="GJ451" s="605"/>
      <c r="GK451" s="605"/>
      <c r="GL451" s="605"/>
      <c r="GM451" s="605"/>
      <c r="GN451" s="605"/>
      <c r="GO451" s="605"/>
      <c r="GP451" s="605"/>
      <c r="GQ451" s="605"/>
      <c r="GR451" s="605"/>
      <c r="GS451" s="605"/>
      <c r="GT451" s="605"/>
      <c r="GU451" s="605"/>
      <c r="GV451" s="605"/>
      <c r="GW451" s="605"/>
      <c r="GX451" s="605"/>
      <c r="GY451" s="605"/>
      <c r="GZ451" s="605"/>
      <c r="HA451" s="605"/>
      <c r="HB451" s="605"/>
      <c r="HC451" s="605"/>
      <c r="HD451" s="605"/>
      <c r="HE451" s="605"/>
      <c r="HF451" s="605"/>
      <c r="HG451" s="605"/>
      <c r="HH451" s="605"/>
      <c r="HI451" s="605"/>
      <c r="HJ451" s="605"/>
      <c r="HK451" s="605"/>
      <c r="HL451" s="605"/>
      <c r="HM451" s="605"/>
      <c r="HN451" s="605"/>
      <c r="HO451" s="605"/>
      <c r="HP451" s="605"/>
      <c r="HQ451" s="605"/>
      <c r="HR451" s="605"/>
      <c r="HS451" s="605"/>
      <c r="HT451" s="605"/>
      <c r="HU451" s="605"/>
      <c r="HV451" s="605"/>
      <c r="HW451" s="605"/>
      <c r="HX451" s="605"/>
      <c r="HY451" s="605"/>
      <c r="HZ451" s="605"/>
      <c r="IA451" s="605"/>
      <c r="IB451" s="605"/>
      <c r="IC451" s="605"/>
      <c r="ID451" s="605"/>
      <c r="IE451" s="605"/>
      <c r="IF451" s="605"/>
      <c r="IG451" s="605"/>
      <c r="IH451" s="605"/>
      <c r="II451" s="605"/>
      <c r="IJ451" s="605"/>
      <c r="IK451" s="605"/>
      <c r="IL451" s="605"/>
      <c r="IM451" s="605"/>
      <c r="IN451" s="605"/>
      <c r="IO451" s="605"/>
      <c r="IP451" s="605"/>
      <c r="IQ451" s="605"/>
      <c r="IR451" s="605"/>
      <c r="IS451" s="605"/>
      <c r="IT451" s="605"/>
      <c r="IU451" s="605"/>
      <c r="IV451" s="605"/>
    </row>
    <row r="452" spans="1:256" s="571" customFormat="1" ht="12.75">
      <c r="A452" s="430"/>
      <c r="B452" s="430"/>
      <c r="C452" s="601"/>
      <c r="D452" s="580"/>
      <c r="E452" s="580"/>
      <c r="F452" s="612"/>
      <c r="G452" s="613"/>
      <c r="I452" s="595"/>
      <c r="J452" s="596"/>
      <c r="K452" s="602"/>
      <c r="L452" s="603"/>
      <c r="M452" s="604"/>
      <c r="N452" s="604"/>
      <c r="O452" s="604"/>
      <c r="P452" s="604"/>
      <c r="Q452" s="604"/>
      <c r="R452" s="604"/>
      <c r="S452" s="605"/>
      <c r="T452" s="605"/>
      <c r="U452" s="605"/>
      <c r="V452" s="605"/>
      <c r="W452" s="605"/>
      <c r="X452" s="605"/>
      <c r="Y452" s="605"/>
      <c r="Z452" s="605"/>
      <c r="AA452" s="605"/>
      <c r="AB452" s="605"/>
      <c r="AC452" s="605"/>
      <c r="AD452" s="605"/>
      <c r="AE452" s="605"/>
      <c r="AF452" s="605"/>
      <c r="AG452" s="605"/>
      <c r="AH452" s="605"/>
      <c r="AI452" s="605"/>
      <c r="AJ452" s="605"/>
      <c r="AK452" s="605"/>
      <c r="AL452" s="605"/>
      <c r="AM452" s="605"/>
      <c r="AN452" s="605"/>
      <c r="AO452" s="605"/>
      <c r="AP452" s="605"/>
      <c r="AQ452" s="605"/>
      <c r="AR452" s="605"/>
      <c r="AS452" s="605"/>
      <c r="AT452" s="605"/>
      <c r="AU452" s="605"/>
      <c r="AV452" s="605"/>
      <c r="AW452" s="605"/>
      <c r="AX452" s="605"/>
      <c r="AY452" s="605"/>
      <c r="AZ452" s="605"/>
      <c r="BA452" s="605"/>
      <c r="BB452" s="605"/>
      <c r="BC452" s="605"/>
      <c r="BD452" s="605"/>
      <c r="BE452" s="605"/>
      <c r="BF452" s="605"/>
      <c r="BG452" s="605"/>
      <c r="BH452" s="605"/>
      <c r="BI452" s="605"/>
      <c r="BJ452" s="605"/>
      <c r="BK452" s="605"/>
      <c r="BL452" s="605"/>
      <c r="BM452" s="605"/>
      <c r="BN452" s="605"/>
      <c r="BO452" s="605"/>
      <c r="BP452" s="605"/>
      <c r="BQ452" s="605"/>
      <c r="BR452" s="605"/>
      <c r="BS452" s="605"/>
      <c r="BT452" s="605"/>
      <c r="BU452" s="605"/>
      <c r="BV452" s="605"/>
      <c r="BW452" s="605"/>
      <c r="BX452" s="605"/>
      <c r="BY452" s="605"/>
      <c r="BZ452" s="605"/>
      <c r="CA452" s="605"/>
      <c r="CB452" s="605"/>
      <c r="CC452" s="605"/>
      <c r="CD452" s="605"/>
      <c r="CE452" s="605"/>
      <c r="CF452" s="605"/>
      <c r="CG452" s="605"/>
      <c r="CH452" s="605"/>
      <c r="CI452" s="605"/>
      <c r="CJ452" s="605"/>
      <c r="CK452" s="605"/>
      <c r="CL452" s="605"/>
      <c r="CM452" s="605"/>
      <c r="CN452" s="605"/>
      <c r="CO452" s="605"/>
      <c r="CP452" s="605"/>
      <c r="CQ452" s="605"/>
      <c r="CR452" s="605"/>
      <c r="CS452" s="605"/>
      <c r="CT452" s="605"/>
      <c r="CU452" s="605"/>
      <c r="CV452" s="605"/>
      <c r="CW452" s="605"/>
      <c r="CX452" s="605"/>
      <c r="CY452" s="605"/>
      <c r="CZ452" s="605"/>
      <c r="DA452" s="605"/>
      <c r="DB452" s="605"/>
      <c r="DC452" s="605"/>
      <c r="DD452" s="605"/>
      <c r="DE452" s="605"/>
      <c r="DF452" s="605"/>
      <c r="DG452" s="605"/>
      <c r="DH452" s="605"/>
      <c r="DI452" s="605"/>
      <c r="DJ452" s="605"/>
      <c r="DK452" s="605"/>
      <c r="DL452" s="605"/>
      <c r="DM452" s="605"/>
      <c r="DN452" s="605"/>
      <c r="DO452" s="605"/>
      <c r="DP452" s="605"/>
      <c r="DQ452" s="605"/>
      <c r="DR452" s="605"/>
      <c r="DS452" s="605"/>
      <c r="DT452" s="605"/>
      <c r="DU452" s="605"/>
      <c r="DV452" s="605"/>
      <c r="DW452" s="605"/>
      <c r="DX452" s="605"/>
      <c r="DY452" s="605"/>
      <c r="DZ452" s="605"/>
      <c r="EA452" s="605"/>
      <c r="EB452" s="605"/>
      <c r="EC452" s="605"/>
      <c r="ED452" s="605"/>
      <c r="EE452" s="605"/>
      <c r="EF452" s="605"/>
      <c r="EG452" s="605"/>
      <c r="EH452" s="605"/>
      <c r="EI452" s="605"/>
      <c r="EJ452" s="605"/>
      <c r="EK452" s="605"/>
      <c r="EL452" s="605"/>
      <c r="EM452" s="605"/>
      <c r="EN452" s="605"/>
      <c r="EO452" s="605"/>
      <c r="EP452" s="605"/>
      <c r="EQ452" s="605"/>
      <c r="ER452" s="605"/>
      <c r="ES452" s="605"/>
      <c r="ET452" s="605"/>
      <c r="EU452" s="605"/>
      <c r="EV452" s="605"/>
      <c r="EW452" s="605"/>
      <c r="EX452" s="605"/>
      <c r="EY452" s="605"/>
      <c r="EZ452" s="605"/>
      <c r="FA452" s="605"/>
      <c r="FB452" s="605"/>
      <c r="FC452" s="605"/>
      <c r="FD452" s="605"/>
      <c r="FE452" s="605"/>
      <c r="FF452" s="605"/>
      <c r="FG452" s="605"/>
      <c r="FH452" s="605"/>
      <c r="FI452" s="605"/>
      <c r="FJ452" s="605"/>
      <c r="FK452" s="605"/>
      <c r="FL452" s="605"/>
      <c r="FM452" s="605"/>
      <c r="FN452" s="605"/>
      <c r="FO452" s="605"/>
      <c r="FP452" s="605"/>
      <c r="FQ452" s="605"/>
      <c r="FR452" s="605"/>
      <c r="FS452" s="605"/>
      <c r="FT452" s="605"/>
      <c r="FU452" s="605"/>
      <c r="FV452" s="605"/>
      <c r="FW452" s="605"/>
      <c r="FX452" s="605"/>
      <c r="FY452" s="605"/>
      <c r="FZ452" s="605"/>
      <c r="GA452" s="605"/>
      <c r="GB452" s="605"/>
      <c r="GC452" s="605"/>
      <c r="GD452" s="605"/>
      <c r="GE452" s="605"/>
      <c r="GF452" s="605"/>
      <c r="GG452" s="605"/>
      <c r="GH452" s="605"/>
      <c r="GI452" s="605"/>
      <c r="GJ452" s="605"/>
      <c r="GK452" s="605"/>
      <c r="GL452" s="605"/>
      <c r="GM452" s="605"/>
      <c r="GN452" s="605"/>
      <c r="GO452" s="605"/>
      <c r="GP452" s="605"/>
      <c r="GQ452" s="605"/>
      <c r="GR452" s="605"/>
      <c r="GS452" s="605"/>
      <c r="GT452" s="605"/>
      <c r="GU452" s="605"/>
      <c r="GV452" s="605"/>
      <c r="GW452" s="605"/>
      <c r="GX452" s="605"/>
      <c r="GY452" s="605"/>
      <c r="GZ452" s="605"/>
      <c r="HA452" s="605"/>
      <c r="HB452" s="605"/>
      <c r="HC452" s="605"/>
      <c r="HD452" s="605"/>
      <c r="HE452" s="605"/>
      <c r="HF452" s="605"/>
      <c r="HG452" s="605"/>
      <c r="HH452" s="605"/>
      <c r="HI452" s="605"/>
      <c r="HJ452" s="605"/>
      <c r="HK452" s="605"/>
      <c r="HL452" s="605"/>
      <c r="HM452" s="605"/>
      <c r="HN452" s="605"/>
      <c r="HO452" s="605"/>
      <c r="HP452" s="605"/>
      <c r="HQ452" s="605"/>
      <c r="HR452" s="605"/>
      <c r="HS452" s="605"/>
      <c r="HT452" s="605"/>
      <c r="HU452" s="605"/>
      <c r="HV452" s="605"/>
      <c r="HW452" s="605"/>
      <c r="HX452" s="605"/>
      <c r="HY452" s="605"/>
      <c r="HZ452" s="605"/>
      <c r="IA452" s="605"/>
      <c r="IB452" s="605"/>
      <c r="IC452" s="605"/>
      <c r="ID452" s="605"/>
      <c r="IE452" s="605"/>
      <c r="IF452" s="605"/>
      <c r="IG452" s="605"/>
      <c r="IH452" s="605"/>
      <c r="II452" s="605"/>
      <c r="IJ452" s="605"/>
      <c r="IK452" s="605"/>
      <c r="IL452" s="605"/>
      <c r="IM452" s="605"/>
      <c r="IN452" s="605"/>
      <c r="IO452" s="605"/>
      <c r="IP452" s="605"/>
      <c r="IQ452" s="605"/>
      <c r="IR452" s="605"/>
      <c r="IS452" s="605"/>
      <c r="IT452" s="605"/>
      <c r="IU452" s="605"/>
      <c r="IV452" s="605"/>
    </row>
    <row r="453" spans="1:256" s="571" customFormat="1" ht="12.75">
      <c r="A453" s="430"/>
      <c r="B453" s="430"/>
      <c r="C453" s="601"/>
      <c r="D453" s="580"/>
      <c r="E453" s="580"/>
      <c r="F453" s="612"/>
      <c r="G453" s="613"/>
      <c r="I453" s="595"/>
      <c r="J453" s="596"/>
      <c r="K453" s="602"/>
      <c r="L453" s="603"/>
      <c r="M453" s="604"/>
      <c r="N453" s="604"/>
      <c r="O453" s="604"/>
      <c r="P453" s="604"/>
      <c r="Q453" s="604"/>
      <c r="R453" s="604"/>
      <c r="S453" s="605"/>
      <c r="T453" s="605"/>
      <c r="U453" s="605"/>
      <c r="V453" s="605"/>
      <c r="W453" s="605"/>
      <c r="X453" s="605"/>
      <c r="Y453" s="605"/>
      <c r="Z453" s="605"/>
      <c r="AA453" s="605"/>
      <c r="AB453" s="605"/>
      <c r="AC453" s="605"/>
      <c r="AD453" s="605"/>
      <c r="AE453" s="605"/>
      <c r="AF453" s="605"/>
      <c r="AG453" s="605"/>
      <c r="AH453" s="605"/>
      <c r="AI453" s="605"/>
      <c r="AJ453" s="605"/>
      <c r="AK453" s="605"/>
      <c r="AL453" s="605"/>
      <c r="AM453" s="605"/>
      <c r="AN453" s="605"/>
      <c r="AO453" s="605"/>
      <c r="AP453" s="605"/>
      <c r="AQ453" s="605"/>
      <c r="AR453" s="605"/>
      <c r="AS453" s="605"/>
      <c r="AT453" s="605"/>
      <c r="AU453" s="605"/>
      <c r="AV453" s="605"/>
      <c r="AW453" s="605"/>
      <c r="AX453" s="605"/>
      <c r="AY453" s="605"/>
      <c r="AZ453" s="605"/>
      <c r="BA453" s="605"/>
      <c r="BB453" s="605"/>
      <c r="BC453" s="605"/>
      <c r="BD453" s="605"/>
      <c r="BE453" s="605"/>
      <c r="BF453" s="605"/>
      <c r="BG453" s="605"/>
      <c r="BH453" s="605"/>
      <c r="BI453" s="605"/>
      <c r="BJ453" s="605"/>
      <c r="BK453" s="605"/>
      <c r="BL453" s="605"/>
      <c r="BM453" s="605"/>
      <c r="BN453" s="605"/>
      <c r="BO453" s="605"/>
      <c r="BP453" s="605"/>
      <c r="BQ453" s="605"/>
      <c r="BR453" s="605"/>
      <c r="BS453" s="605"/>
      <c r="BT453" s="605"/>
      <c r="BU453" s="605"/>
      <c r="BV453" s="605"/>
      <c r="BW453" s="605"/>
      <c r="BX453" s="605"/>
      <c r="BY453" s="605"/>
      <c r="BZ453" s="605"/>
      <c r="CA453" s="605"/>
      <c r="CB453" s="605"/>
      <c r="CC453" s="605"/>
      <c r="CD453" s="605"/>
      <c r="CE453" s="605"/>
      <c r="CF453" s="605"/>
      <c r="CG453" s="605"/>
      <c r="CH453" s="605"/>
      <c r="CI453" s="605"/>
      <c r="CJ453" s="605"/>
      <c r="CK453" s="605"/>
      <c r="CL453" s="605"/>
      <c r="CM453" s="605"/>
      <c r="CN453" s="605"/>
      <c r="CO453" s="605"/>
      <c r="CP453" s="605"/>
      <c r="CQ453" s="605"/>
      <c r="CR453" s="605"/>
      <c r="CS453" s="605"/>
      <c r="CT453" s="605"/>
      <c r="CU453" s="605"/>
      <c r="CV453" s="605"/>
      <c r="CW453" s="605"/>
      <c r="CX453" s="605"/>
      <c r="CY453" s="605"/>
      <c r="CZ453" s="605"/>
      <c r="DA453" s="605"/>
      <c r="DB453" s="605"/>
      <c r="DC453" s="605"/>
      <c r="DD453" s="605"/>
      <c r="DE453" s="605"/>
      <c r="DF453" s="605"/>
      <c r="DG453" s="605"/>
      <c r="DH453" s="605"/>
      <c r="DI453" s="605"/>
      <c r="DJ453" s="605"/>
      <c r="DK453" s="605"/>
      <c r="DL453" s="605"/>
      <c r="DM453" s="605"/>
      <c r="DN453" s="605"/>
      <c r="DO453" s="605"/>
      <c r="DP453" s="605"/>
      <c r="DQ453" s="605"/>
      <c r="DR453" s="605"/>
      <c r="DS453" s="605"/>
      <c r="DT453" s="605"/>
      <c r="DU453" s="605"/>
      <c r="DV453" s="605"/>
      <c r="DW453" s="605"/>
      <c r="DX453" s="605"/>
      <c r="DY453" s="605"/>
      <c r="DZ453" s="605"/>
      <c r="EA453" s="605"/>
      <c r="EB453" s="605"/>
      <c r="EC453" s="605"/>
      <c r="ED453" s="605"/>
      <c r="EE453" s="605"/>
      <c r="EF453" s="605"/>
      <c r="EG453" s="605"/>
      <c r="EH453" s="605"/>
      <c r="EI453" s="605"/>
      <c r="EJ453" s="605"/>
      <c r="EK453" s="605"/>
      <c r="EL453" s="605"/>
      <c r="EM453" s="605"/>
      <c r="EN453" s="605"/>
      <c r="EO453" s="605"/>
      <c r="EP453" s="605"/>
      <c r="EQ453" s="605"/>
      <c r="ER453" s="605"/>
      <c r="ES453" s="605"/>
      <c r="ET453" s="605"/>
      <c r="EU453" s="605"/>
      <c r="EV453" s="605"/>
      <c r="EW453" s="605"/>
      <c r="EX453" s="605"/>
      <c r="EY453" s="605"/>
      <c r="EZ453" s="605"/>
      <c r="FA453" s="605"/>
      <c r="FB453" s="605"/>
      <c r="FC453" s="605"/>
      <c r="FD453" s="605"/>
      <c r="FE453" s="605"/>
      <c r="FF453" s="605"/>
      <c r="FG453" s="605"/>
      <c r="FH453" s="605"/>
      <c r="FI453" s="605"/>
      <c r="FJ453" s="605"/>
      <c r="FK453" s="605"/>
      <c r="FL453" s="605"/>
      <c r="FM453" s="605"/>
      <c r="FN453" s="605"/>
      <c r="FO453" s="605"/>
      <c r="FP453" s="605"/>
      <c r="FQ453" s="605"/>
      <c r="FR453" s="605"/>
      <c r="FS453" s="605"/>
      <c r="FT453" s="605"/>
      <c r="FU453" s="605"/>
      <c r="FV453" s="605"/>
      <c r="FW453" s="605"/>
      <c r="FX453" s="605"/>
      <c r="FY453" s="605"/>
      <c r="FZ453" s="605"/>
      <c r="GA453" s="605"/>
      <c r="GB453" s="605"/>
      <c r="GC453" s="605"/>
      <c r="GD453" s="605"/>
      <c r="GE453" s="605"/>
      <c r="GF453" s="605"/>
      <c r="GG453" s="605"/>
      <c r="GH453" s="605"/>
      <c r="GI453" s="605"/>
      <c r="GJ453" s="605"/>
      <c r="GK453" s="605"/>
      <c r="GL453" s="605"/>
      <c r="GM453" s="605"/>
      <c r="GN453" s="605"/>
      <c r="GO453" s="605"/>
      <c r="GP453" s="605"/>
      <c r="GQ453" s="605"/>
      <c r="GR453" s="605"/>
      <c r="GS453" s="605"/>
      <c r="GT453" s="605"/>
      <c r="GU453" s="605"/>
      <c r="GV453" s="605"/>
      <c r="GW453" s="605"/>
      <c r="GX453" s="605"/>
      <c r="GY453" s="605"/>
      <c r="GZ453" s="605"/>
      <c r="HA453" s="605"/>
      <c r="HB453" s="605"/>
      <c r="HC453" s="605"/>
      <c r="HD453" s="605"/>
      <c r="HE453" s="605"/>
      <c r="HF453" s="605"/>
      <c r="HG453" s="605"/>
      <c r="HH453" s="605"/>
      <c r="HI453" s="605"/>
      <c r="HJ453" s="605"/>
      <c r="HK453" s="605"/>
      <c r="HL453" s="605"/>
      <c r="HM453" s="605"/>
      <c r="HN453" s="605"/>
      <c r="HO453" s="605"/>
      <c r="HP453" s="605"/>
      <c r="HQ453" s="605"/>
      <c r="HR453" s="605"/>
      <c r="HS453" s="605"/>
      <c r="HT453" s="605"/>
      <c r="HU453" s="605"/>
      <c r="HV453" s="605"/>
      <c r="HW453" s="605"/>
      <c r="HX453" s="605"/>
      <c r="HY453" s="605"/>
      <c r="HZ453" s="605"/>
      <c r="IA453" s="605"/>
      <c r="IB453" s="605"/>
      <c r="IC453" s="605"/>
      <c r="ID453" s="605"/>
      <c r="IE453" s="605"/>
      <c r="IF453" s="605"/>
      <c r="IG453" s="605"/>
      <c r="IH453" s="605"/>
      <c r="II453" s="605"/>
      <c r="IJ453" s="605"/>
      <c r="IK453" s="605"/>
      <c r="IL453" s="605"/>
      <c r="IM453" s="605"/>
      <c r="IN453" s="605"/>
      <c r="IO453" s="605"/>
      <c r="IP453" s="605"/>
      <c r="IQ453" s="605"/>
      <c r="IR453" s="605"/>
      <c r="IS453" s="605"/>
      <c r="IT453" s="605"/>
      <c r="IU453" s="605"/>
      <c r="IV453" s="605"/>
    </row>
    <row r="454" spans="1:256" s="571" customFormat="1" ht="12.75">
      <c r="A454" s="430"/>
      <c r="B454" s="430"/>
      <c r="C454" s="601"/>
      <c r="D454" s="580"/>
      <c r="E454" s="580"/>
      <c r="F454" s="612"/>
      <c r="G454" s="613"/>
      <c r="I454" s="595"/>
      <c r="J454" s="596"/>
      <c r="K454" s="602"/>
      <c r="L454" s="603"/>
      <c r="M454" s="604"/>
      <c r="N454" s="604"/>
      <c r="O454" s="604"/>
      <c r="P454" s="604"/>
      <c r="Q454" s="604"/>
      <c r="R454" s="604"/>
      <c r="S454" s="605"/>
      <c r="T454" s="605"/>
      <c r="U454" s="605"/>
      <c r="V454" s="605"/>
      <c r="W454" s="605"/>
      <c r="X454" s="605"/>
      <c r="Y454" s="605"/>
      <c r="Z454" s="605"/>
      <c r="AA454" s="605"/>
      <c r="AB454" s="605"/>
      <c r="AC454" s="605"/>
      <c r="AD454" s="605"/>
      <c r="AE454" s="605"/>
      <c r="AF454" s="605"/>
      <c r="AG454" s="605"/>
      <c r="AH454" s="605"/>
      <c r="AI454" s="605"/>
      <c r="AJ454" s="605"/>
      <c r="AK454" s="605"/>
      <c r="AL454" s="605"/>
      <c r="AM454" s="605"/>
      <c r="AN454" s="605"/>
      <c r="AO454" s="605"/>
      <c r="AP454" s="605"/>
      <c r="AQ454" s="605"/>
      <c r="AR454" s="605"/>
      <c r="AS454" s="605"/>
      <c r="AT454" s="605"/>
      <c r="AU454" s="605"/>
      <c r="AV454" s="605"/>
      <c r="AW454" s="605"/>
      <c r="AX454" s="605"/>
      <c r="AY454" s="605"/>
      <c r="AZ454" s="605"/>
      <c r="BA454" s="605"/>
      <c r="BB454" s="605"/>
      <c r="BC454" s="605"/>
      <c r="BD454" s="605"/>
      <c r="BE454" s="605"/>
      <c r="BF454" s="605"/>
      <c r="BG454" s="605"/>
      <c r="BH454" s="605"/>
      <c r="BI454" s="605"/>
      <c r="BJ454" s="605"/>
      <c r="BK454" s="605"/>
      <c r="BL454" s="605"/>
      <c r="BM454" s="605"/>
      <c r="BN454" s="605"/>
      <c r="BO454" s="605"/>
      <c r="BP454" s="605"/>
      <c r="BQ454" s="605"/>
      <c r="BR454" s="605"/>
      <c r="BS454" s="605"/>
      <c r="BT454" s="605"/>
      <c r="BU454" s="605"/>
      <c r="BV454" s="605"/>
      <c r="BW454" s="605"/>
      <c r="BX454" s="605"/>
      <c r="BY454" s="605"/>
      <c r="BZ454" s="605"/>
      <c r="CA454" s="605"/>
      <c r="CB454" s="605"/>
      <c r="CC454" s="605"/>
      <c r="CD454" s="605"/>
      <c r="CE454" s="605"/>
      <c r="CF454" s="605"/>
      <c r="CG454" s="605"/>
      <c r="CH454" s="605"/>
      <c r="CI454" s="605"/>
      <c r="CJ454" s="605"/>
      <c r="CK454" s="605"/>
      <c r="CL454" s="605"/>
      <c r="CM454" s="605"/>
      <c r="CN454" s="605"/>
      <c r="CO454" s="605"/>
      <c r="CP454" s="605"/>
      <c r="CQ454" s="605"/>
      <c r="CR454" s="605"/>
      <c r="CS454" s="605"/>
      <c r="CT454" s="605"/>
      <c r="CU454" s="605"/>
      <c r="CV454" s="605"/>
      <c r="CW454" s="605"/>
      <c r="CX454" s="605"/>
      <c r="CY454" s="605"/>
      <c r="CZ454" s="605"/>
      <c r="DA454" s="605"/>
      <c r="DB454" s="605"/>
      <c r="DC454" s="605"/>
      <c r="DD454" s="605"/>
      <c r="DE454" s="605"/>
      <c r="DF454" s="605"/>
      <c r="DG454" s="605"/>
      <c r="DH454" s="605"/>
      <c r="DI454" s="605"/>
      <c r="DJ454" s="605"/>
      <c r="DK454" s="605"/>
      <c r="DL454" s="605"/>
      <c r="DM454" s="605"/>
      <c r="DN454" s="605"/>
      <c r="DO454" s="605"/>
      <c r="DP454" s="605"/>
      <c r="DQ454" s="605"/>
      <c r="DR454" s="605"/>
      <c r="DS454" s="605"/>
      <c r="DT454" s="605"/>
      <c r="DU454" s="605"/>
      <c r="DV454" s="605"/>
      <c r="DW454" s="605"/>
      <c r="DX454" s="605"/>
      <c r="DY454" s="605"/>
      <c r="DZ454" s="605"/>
      <c r="EA454" s="605"/>
      <c r="EB454" s="605"/>
      <c r="EC454" s="605"/>
      <c r="ED454" s="605"/>
      <c r="EE454" s="605"/>
      <c r="EF454" s="605"/>
      <c r="EG454" s="605"/>
      <c r="EH454" s="605"/>
      <c r="EI454" s="605"/>
      <c r="EJ454" s="605"/>
      <c r="EK454" s="605"/>
      <c r="EL454" s="605"/>
      <c r="EM454" s="605"/>
      <c r="EN454" s="605"/>
      <c r="EO454" s="605"/>
      <c r="EP454" s="605"/>
      <c r="EQ454" s="605"/>
      <c r="ER454" s="605"/>
      <c r="ES454" s="605"/>
      <c r="ET454" s="605"/>
      <c r="EU454" s="605"/>
      <c r="EV454" s="605"/>
      <c r="EW454" s="605"/>
      <c r="EX454" s="605"/>
      <c r="EY454" s="605"/>
      <c r="EZ454" s="605"/>
      <c r="FA454" s="605"/>
      <c r="FB454" s="605"/>
      <c r="FC454" s="605"/>
      <c r="FD454" s="605"/>
      <c r="FE454" s="605"/>
      <c r="FF454" s="605"/>
      <c r="FG454" s="605"/>
      <c r="FH454" s="605"/>
      <c r="FI454" s="605"/>
      <c r="FJ454" s="605"/>
      <c r="FK454" s="605"/>
      <c r="FL454" s="605"/>
      <c r="FM454" s="605"/>
      <c r="FN454" s="605"/>
      <c r="FO454" s="605"/>
      <c r="FP454" s="605"/>
      <c r="FQ454" s="605"/>
      <c r="FR454" s="605"/>
      <c r="FS454" s="605"/>
      <c r="FT454" s="605"/>
      <c r="FU454" s="605"/>
      <c r="FV454" s="605"/>
      <c r="FW454" s="605"/>
      <c r="FX454" s="605"/>
      <c r="FY454" s="605"/>
      <c r="FZ454" s="605"/>
      <c r="GA454" s="605"/>
      <c r="GB454" s="605"/>
      <c r="GC454" s="605"/>
      <c r="GD454" s="605"/>
      <c r="GE454" s="605"/>
      <c r="GF454" s="605"/>
      <c r="GG454" s="605"/>
      <c r="GH454" s="605"/>
      <c r="GI454" s="605"/>
      <c r="GJ454" s="605"/>
      <c r="GK454" s="605"/>
      <c r="GL454" s="605"/>
      <c r="GM454" s="605"/>
      <c r="GN454" s="605"/>
      <c r="GO454" s="605"/>
      <c r="GP454" s="605"/>
      <c r="GQ454" s="605"/>
      <c r="GR454" s="605"/>
      <c r="GS454" s="605"/>
      <c r="GT454" s="605"/>
      <c r="GU454" s="605"/>
      <c r="GV454" s="605"/>
      <c r="GW454" s="605"/>
      <c r="GX454" s="605"/>
      <c r="GY454" s="605"/>
      <c r="GZ454" s="605"/>
      <c r="HA454" s="605"/>
      <c r="HB454" s="605"/>
      <c r="HC454" s="605"/>
      <c r="HD454" s="605"/>
      <c r="HE454" s="605"/>
      <c r="HF454" s="605"/>
      <c r="HG454" s="605"/>
      <c r="HH454" s="605"/>
      <c r="HI454" s="605"/>
      <c r="HJ454" s="605"/>
      <c r="HK454" s="605"/>
      <c r="HL454" s="605"/>
      <c r="HM454" s="605"/>
      <c r="HN454" s="605"/>
      <c r="HO454" s="605"/>
      <c r="HP454" s="605"/>
      <c r="HQ454" s="605"/>
      <c r="HR454" s="605"/>
      <c r="HS454" s="605"/>
      <c r="HT454" s="605"/>
      <c r="HU454" s="605"/>
      <c r="HV454" s="605"/>
      <c r="HW454" s="605"/>
      <c r="HX454" s="605"/>
      <c r="HY454" s="605"/>
      <c r="HZ454" s="605"/>
      <c r="IA454" s="605"/>
      <c r="IB454" s="605"/>
      <c r="IC454" s="605"/>
      <c r="ID454" s="605"/>
      <c r="IE454" s="605"/>
      <c r="IF454" s="605"/>
      <c r="IG454" s="605"/>
      <c r="IH454" s="605"/>
      <c r="II454" s="605"/>
      <c r="IJ454" s="605"/>
      <c r="IK454" s="605"/>
      <c r="IL454" s="605"/>
      <c r="IM454" s="605"/>
      <c r="IN454" s="605"/>
      <c r="IO454" s="605"/>
      <c r="IP454" s="605"/>
      <c r="IQ454" s="605"/>
      <c r="IR454" s="605"/>
      <c r="IS454" s="605"/>
      <c r="IT454" s="605"/>
      <c r="IU454" s="605"/>
      <c r="IV454" s="605"/>
    </row>
    <row r="455" spans="1:256" s="571" customFormat="1" ht="12.75">
      <c r="A455" s="430"/>
      <c r="B455" s="430"/>
      <c r="C455" s="601"/>
      <c r="D455" s="580"/>
      <c r="E455" s="580"/>
      <c r="F455" s="612"/>
      <c r="G455" s="613"/>
      <c r="I455" s="595"/>
      <c r="J455" s="596"/>
      <c r="K455" s="602"/>
      <c r="L455" s="603"/>
      <c r="M455" s="604"/>
      <c r="N455" s="604"/>
      <c r="O455" s="604"/>
      <c r="P455" s="604"/>
      <c r="Q455" s="604"/>
      <c r="R455" s="604"/>
      <c r="S455" s="605"/>
      <c r="T455" s="605"/>
      <c r="U455" s="605"/>
      <c r="V455" s="605"/>
      <c r="W455" s="605"/>
      <c r="X455" s="605"/>
      <c r="Y455" s="605"/>
      <c r="Z455" s="605"/>
      <c r="AA455" s="605"/>
      <c r="AB455" s="605"/>
      <c r="AC455" s="605"/>
      <c r="AD455" s="605"/>
      <c r="AE455" s="605"/>
      <c r="AF455" s="605"/>
      <c r="AG455" s="605"/>
      <c r="AH455" s="605"/>
      <c r="AI455" s="605"/>
      <c r="AJ455" s="605"/>
      <c r="AK455" s="605"/>
      <c r="AL455" s="605"/>
      <c r="AM455" s="605"/>
      <c r="AN455" s="605"/>
      <c r="AO455" s="605"/>
      <c r="AP455" s="605"/>
      <c r="AQ455" s="605"/>
      <c r="AR455" s="605"/>
      <c r="AS455" s="605"/>
      <c r="AT455" s="605"/>
      <c r="AU455" s="605"/>
      <c r="AV455" s="605"/>
      <c r="AW455" s="605"/>
      <c r="AX455" s="605"/>
      <c r="AY455" s="605"/>
      <c r="AZ455" s="605"/>
      <c r="BA455" s="605"/>
      <c r="BB455" s="605"/>
      <c r="BC455" s="605"/>
      <c r="BD455" s="605"/>
      <c r="BE455" s="605"/>
      <c r="BF455" s="605"/>
      <c r="BG455" s="605"/>
      <c r="BH455" s="605"/>
      <c r="BI455" s="605"/>
      <c r="BJ455" s="605"/>
      <c r="BK455" s="605"/>
      <c r="BL455" s="605"/>
      <c r="BM455" s="605"/>
      <c r="BN455" s="605"/>
      <c r="BO455" s="605"/>
      <c r="BP455" s="605"/>
      <c r="BQ455" s="605"/>
      <c r="BR455" s="605"/>
      <c r="BS455" s="605"/>
      <c r="BT455" s="605"/>
      <c r="BU455" s="605"/>
      <c r="BV455" s="605"/>
      <c r="BW455" s="605"/>
      <c r="BX455" s="605"/>
      <c r="BY455" s="605"/>
      <c r="BZ455" s="605"/>
      <c r="CA455" s="605"/>
      <c r="CB455" s="605"/>
      <c r="CC455" s="605"/>
      <c r="CD455" s="605"/>
      <c r="CE455" s="605"/>
      <c r="CF455" s="605"/>
      <c r="CG455" s="605"/>
      <c r="CH455" s="605"/>
      <c r="CI455" s="605"/>
      <c r="CJ455" s="605"/>
      <c r="CK455" s="605"/>
      <c r="CL455" s="605"/>
      <c r="CM455" s="605"/>
      <c r="CN455" s="605"/>
      <c r="CO455" s="605"/>
      <c r="CP455" s="605"/>
      <c r="CQ455" s="605"/>
      <c r="CR455" s="605"/>
      <c r="CS455" s="605"/>
      <c r="CT455" s="605"/>
      <c r="CU455" s="605"/>
      <c r="CV455" s="605"/>
      <c r="CW455" s="605"/>
      <c r="CX455" s="605"/>
      <c r="CY455" s="605"/>
      <c r="CZ455" s="605"/>
      <c r="DA455" s="605"/>
      <c r="DB455" s="605"/>
      <c r="DC455" s="605"/>
      <c r="DD455" s="605"/>
      <c r="DE455" s="605"/>
      <c r="DF455" s="605"/>
      <c r="DG455" s="605"/>
      <c r="DH455" s="605"/>
      <c r="DI455" s="605"/>
      <c r="DJ455" s="605"/>
      <c r="DK455" s="605"/>
      <c r="DL455" s="605"/>
      <c r="DM455" s="605"/>
      <c r="DN455" s="605"/>
      <c r="DO455" s="605"/>
      <c r="DP455" s="605"/>
      <c r="DQ455" s="605"/>
      <c r="DR455" s="605"/>
      <c r="DS455" s="605"/>
      <c r="DT455" s="605"/>
      <c r="DU455" s="605"/>
      <c r="DV455" s="605"/>
      <c r="DW455" s="605"/>
      <c r="DX455" s="605"/>
      <c r="DY455" s="605"/>
      <c r="DZ455" s="605"/>
      <c r="EA455" s="605"/>
      <c r="EB455" s="605"/>
      <c r="EC455" s="605"/>
      <c r="ED455" s="605"/>
      <c r="EE455" s="605"/>
      <c r="EF455" s="605"/>
      <c r="EG455" s="605"/>
      <c r="EH455" s="605"/>
      <c r="EI455" s="605"/>
      <c r="EJ455" s="605"/>
      <c r="EK455" s="605"/>
      <c r="EL455" s="605"/>
      <c r="EM455" s="605"/>
      <c r="EN455" s="605"/>
      <c r="EO455" s="605"/>
      <c r="EP455" s="605"/>
      <c r="EQ455" s="605"/>
      <c r="ER455" s="605"/>
      <c r="ES455" s="605"/>
      <c r="ET455" s="605"/>
      <c r="EU455" s="605"/>
      <c r="EV455" s="605"/>
      <c r="EW455" s="605"/>
      <c r="EX455" s="605"/>
      <c r="EY455" s="605"/>
      <c r="EZ455" s="605"/>
      <c r="FA455" s="605"/>
      <c r="FB455" s="605"/>
      <c r="FC455" s="605"/>
      <c r="FD455" s="605"/>
      <c r="FE455" s="605"/>
      <c r="FF455" s="605"/>
      <c r="FG455" s="605"/>
      <c r="FH455" s="605"/>
      <c r="FI455" s="605"/>
      <c r="FJ455" s="605"/>
      <c r="FK455" s="605"/>
      <c r="FL455" s="605"/>
      <c r="FM455" s="605"/>
      <c r="FN455" s="605"/>
      <c r="FO455" s="605"/>
      <c r="FP455" s="605"/>
      <c r="FQ455" s="605"/>
      <c r="FR455" s="605"/>
      <c r="FS455" s="605"/>
      <c r="FT455" s="605"/>
      <c r="FU455" s="605"/>
      <c r="FV455" s="605"/>
      <c r="FW455" s="605"/>
      <c r="FX455" s="605"/>
      <c r="FY455" s="605"/>
      <c r="FZ455" s="605"/>
      <c r="GA455" s="605"/>
      <c r="GB455" s="605"/>
      <c r="GC455" s="605"/>
      <c r="GD455" s="605"/>
      <c r="GE455" s="605"/>
      <c r="GF455" s="605"/>
      <c r="GG455" s="605"/>
      <c r="GH455" s="605"/>
      <c r="GI455" s="605"/>
      <c r="GJ455" s="605"/>
      <c r="GK455" s="605"/>
      <c r="GL455" s="605"/>
      <c r="GM455" s="605"/>
      <c r="GN455" s="605"/>
      <c r="GO455" s="605"/>
      <c r="GP455" s="605"/>
      <c r="GQ455" s="605"/>
      <c r="GR455" s="605"/>
      <c r="GS455" s="605"/>
      <c r="GT455" s="605"/>
      <c r="GU455" s="605"/>
      <c r="GV455" s="605"/>
      <c r="GW455" s="605"/>
      <c r="GX455" s="605"/>
      <c r="GY455" s="605"/>
      <c r="GZ455" s="605"/>
      <c r="HA455" s="605"/>
      <c r="HB455" s="605"/>
      <c r="HC455" s="605"/>
      <c r="HD455" s="605"/>
      <c r="HE455" s="605"/>
      <c r="HF455" s="605"/>
      <c r="HG455" s="605"/>
      <c r="HH455" s="605"/>
      <c r="HI455" s="605"/>
      <c r="HJ455" s="605"/>
      <c r="HK455" s="605"/>
      <c r="HL455" s="605"/>
      <c r="HM455" s="605"/>
      <c r="HN455" s="605"/>
      <c r="HO455" s="605"/>
      <c r="HP455" s="605"/>
      <c r="HQ455" s="605"/>
      <c r="HR455" s="605"/>
      <c r="HS455" s="605"/>
      <c r="HT455" s="605"/>
      <c r="HU455" s="605"/>
      <c r="HV455" s="605"/>
      <c r="HW455" s="605"/>
      <c r="HX455" s="605"/>
      <c r="HY455" s="605"/>
      <c r="HZ455" s="605"/>
      <c r="IA455" s="605"/>
      <c r="IB455" s="605"/>
      <c r="IC455" s="605"/>
      <c r="ID455" s="605"/>
      <c r="IE455" s="605"/>
      <c r="IF455" s="605"/>
      <c r="IG455" s="605"/>
      <c r="IH455" s="605"/>
      <c r="II455" s="605"/>
      <c r="IJ455" s="605"/>
      <c r="IK455" s="605"/>
      <c r="IL455" s="605"/>
      <c r="IM455" s="605"/>
      <c r="IN455" s="605"/>
      <c r="IO455" s="605"/>
      <c r="IP455" s="605"/>
      <c r="IQ455" s="605"/>
      <c r="IR455" s="605"/>
      <c r="IS455" s="605"/>
      <c r="IT455" s="605"/>
      <c r="IU455" s="605"/>
      <c r="IV455" s="605"/>
    </row>
    <row r="456" spans="1:256" s="571" customFormat="1" ht="12.75">
      <c r="A456" s="430"/>
      <c r="B456" s="430"/>
      <c r="C456" s="601"/>
      <c r="D456" s="580"/>
      <c r="E456" s="580"/>
      <c r="F456" s="612"/>
      <c r="G456" s="613"/>
      <c r="I456" s="595"/>
      <c r="J456" s="596"/>
      <c r="K456" s="602"/>
      <c r="L456" s="603"/>
      <c r="M456" s="604"/>
      <c r="N456" s="604"/>
      <c r="O456" s="604"/>
      <c r="P456" s="604"/>
      <c r="Q456" s="604"/>
      <c r="R456" s="604"/>
      <c r="S456" s="605"/>
      <c r="T456" s="605"/>
      <c r="U456" s="605"/>
      <c r="V456" s="605"/>
      <c r="W456" s="605"/>
      <c r="X456" s="605"/>
      <c r="Y456" s="605"/>
      <c r="Z456" s="605"/>
      <c r="AA456" s="605"/>
      <c r="AB456" s="605"/>
      <c r="AC456" s="605"/>
      <c r="AD456" s="605"/>
      <c r="AE456" s="605"/>
      <c r="AF456" s="605"/>
      <c r="AG456" s="605"/>
      <c r="AH456" s="605"/>
      <c r="AI456" s="605"/>
      <c r="AJ456" s="605"/>
      <c r="AK456" s="605"/>
      <c r="AL456" s="605"/>
      <c r="AM456" s="605"/>
      <c r="AN456" s="605"/>
      <c r="AO456" s="605"/>
      <c r="AP456" s="605"/>
      <c r="AQ456" s="605"/>
      <c r="AR456" s="605"/>
      <c r="AS456" s="605"/>
      <c r="AT456" s="605"/>
      <c r="AU456" s="605"/>
      <c r="AV456" s="605"/>
      <c r="AW456" s="605"/>
      <c r="AX456" s="605"/>
      <c r="AY456" s="605"/>
      <c r="AZ456" s="605"/>
      <c r="BA456" s="605"/>
      <c r="BB456" s="605"/>
      <c r="BC456" s="605"/>
      <c r="BD456" s="605"/>
      <c r="BE456" s="605"/>
      <c r="BF456" s="605"/>
      <c r="BG456" s="605"/>
      <c r="BH456" s="605"/>
      <c r="BI456" s="605"/>
      <c r="BJ456" s="605"/>
      <c r="BK456" s="605"/>
      <c r="BL456" s="605"/>
      <c r="BM456" s="605"/>
      <c r="BN456" s="605"/>
      <c r="BO456" s="605"/>
      <c r="BP456" s="605"/>
      <c r="BQ456" s="605"/>
      <c r="BR456" s="605"/>
      <c r="BS456" s="605"/>
      <c r="BT456" s="605"/>
      <c r="BU456" s="605"/>
      <c r="BV456" s="605"/>
      <c r="BW456" s="605"/>
      <c r="BX456" s="605"/>
      <c r="BY456" s="605"/>
      <c r="BZ456" s="605"/>
      <c r="CA456" s="605"/>
      <c r="CB456" s="605"/>
      <c r="CC456" s="605"/>
      <c r="CD456" s="605"/>
      <c r="CE456" s="605"/>
      <c r="CF456" s="605"/>
      <c r="CG456" s="605"/>
      <c r="CH456" s="605"/>
      <c r="CI456" s="605"/>
      <c r="CJ456" s="605"/>
      <c r="CK456" s="605"/>
      <c r="CL456" s="605"/>
      <c r="CM456" s="605"/>
      <c r="CN456" s="605"/>
      <c r="CO456" s="605"/>
      <c r="CP456" s="605"/>
      <c r="CQ456" s="605"/>
      <c r="CR456" s="605"/>
      <c r="CS456" s="605"/>
      <c r="CT456" s="605"/>
      <c r="CU456" s="605"/>
      <c r="CV456" s="605"/>
      <c r="CW456" s="605"/>
      <c r="CX456" s="605"/>
      <c r="CY456" s="605"/>
      <c r="CZ456" s="605"/>
      <c r="DA456" s="605"/>
      <c r="DB456" s="605"/>
      <c r="DC456" s="605"/>
      <c r="DD456" s="605"/>
      <c r="DE456" s="605"/>
      <c r="DF456" s="605"/>
      <c r="DG456" s="605"/>
      <c r="DH456" s="605"/>
      <c r="DI456" s="605"/>
      <c r="DJ456" s="605"/>
      <c r="DK456" s="605"/>
      <c r="DL456" s="605"/>
      <c r="DM456" s="605"/>
      <c r="DN456" s="605"/>
      <c r="DO456" s="605"/>
      <c r="DP456" s="605"/>
      <c r="DQ456" s="605"/>
      <c r="DR456" s="605"/>
      <c r="DS456" s="605"/>
      <c r="DT456" s="605"/>
      <c r="DU456" s="605"/>
      <c r="DV456" s="605"/>
      <c r="DW456" s="605"/>
      <c r="DX456" s="605"/>
      <c r="DY456" s="605"/>
      <c r="DZ456" s="605"/>
      <c r="EA456" s="605"/>
      <c r="EB456" s="605"/>
      <c r="EC456" s="605"/>
      <c r="ED456" s="605"/>
      <c r="EE456" s="605"/>
      <c r="EF456" s="605"/>
      <c r="EG456" s="605"/>
      <c r="EH456" s="605"/>
      <c r="EI456" s="605"/>
      <c r="EJ456" s="605"/>
      <c r="EK456" s="605"/>
      <c r="EL456" s="605"/>
      <c r="EM456" s="605"/>
      <c r="EN456" s="605"/>
      <c r="EO456" s="605"/>
      <c r="EP456" s="605"/>
      <c r="EQ456" s="605"/>
      <c r="ER456" s="605"/>
      <c r="ES456" s="605"/>
      <c r="ET456" s="605"/>
      <c r="EU456" s="605"/>
      <c r="EV456" s="605"/>
      <c r="EW456" s="605"/>
      <c r="EX456" s="605"/>
      <c r="EY456" s="605"/>
      <c r="EZ456" s="605"/>
      <c r="FA456" s="605"/>
      <c r="FB456" s="605"/>
      <c r="FC456" s="605"/>
      <c r="FD456" s="605"/>
      <c r="FE456" s="605"/>
      <c r="FF456" s="605"/>
      <c r="FG456" s="605"/>
      <c r="FH456" s="605"/>
      <c r="FI456" s="605"/>
      <c r="FJ456" s="605"/>
      <c r="FK456" s="605"/>
      <c r="FL456" s="605"/>
      <c r="FM456" s="605"/>
      <c r="FN456" s="605"/>
      <c r="FO456" s="605"/>
      <c r="FP456" s="605"/>
      <c r="FQ456" s="605"/>
      <c r="FR456" s="605"/>
      <c r="FS456" s="605"/>
      <c r="FT456" s="605"/>
      <c r="FU456" s="605"/>
      <c r="FV456" s="605"/>
      <c r="FW456" s="605"/>
      <c r="FX456" s="605"/>
      <c r="FY456" s="605"/>
      <c r="FZ456" s="605"/>
      <c r="GA456" s="605"/>
      <c r="GB456" s="605"/>
      <c r="GC456" s="605"/>
      <c r="GD456" s="605"/>
      <c r="GE456" s="605"/>
      <c r="GF456" s="605"/>
      <c r="GG456" s="605"/>
      <c r="GH456" s="605"/>
      <c r="GI456" s="605"/>
      <c r="GJ456" s="605"/>
      <c r="GK456" s="605"/>
      <c r="GL456" s="605"/>
      <c r="GM456" s="605"/>
      <c r="GN456" s="605"/>
      <c r="GO456" s="605"/>
      <c r="GP456" s="605"/>
      <c r="GQ456" s="605"/>
      <c r="GR456" s="605"/>
      <c r="GS456" s="605"/>
      <c r="GT456" s="605"/>
      <c r="GU456" s="605"/>
      <c r="GV456" s="605"/>
      <c r="GW456" s="605"/>
      <c r="GX456" s="605"/>
      <c r="GY456" s="605"/>
      <c r="GZ456" s="605"/>
      <c r="HA456" s="605"/>
      <c r="HB456" s="605"/>
      <c r="HC456" s="605"/>
      <c r="HD456" s="605"/>
      <c r="HE456" s="605"/>
      <c r="HF456" s="605"/>
      <c r="HG456" s="605"/>
      <c r="HH456" s="605"/>
      <c r="HI456" s="605"/>
      <c r="HJ456" s="605"/>
      <c r="HK456" s="605"/>
      <c r="HL456" s="605"/>
      <c r="HM456" s="605"/>
      <c r="HN456" s="605"/>
      <c r="HO456" s="605"/>
      <c r="HP456" s="605"/>
      <c r="HQ456" s="605"/>
      <c r="HR456" s="605"/>
      <c r="HS456" s="605"/>
      <c r="HT456" s="605"/>
      <c r="HU456" s="605"/>
      <c r="HV456" s="605"/>
      <c r="HW456" s="605"/>
      <c r="HX456" s="605"/>
      <c r="HY456" s="605"/>
      <c r="HZ456" s="605"/>
      <c r="IA456" s="605"/>
      <c r="IB456" s="605"/>
      <c r="IC456" s="605"/>
      <c r="ID456" s="605"/>
      <c r="IE456" s="605"/>
      <c r="IF456" s="605"/>
      <c r="IG456" s="605"/>
      <c r="IH456" s="605"/>
      <c r="II456" s="605"/>
      <c r="IJ456" s="605"/>
      <c r="IK456" s="605"/>
      <c r="IL456" s="605"/>
      <c r="IM456" s="605"/>
      <c r="IN456" s="605"/>
      <c r="IO456" s="605"/>
      <c r="IP456" s="605"/>
      <c r="IQ456" s="605"/>
      <c r="IR456" s="605"/>
      <c r="IS456" s="605"/>
      <c r="IT456" s="605"/>
      <c r="IU456" s="605"/>
      <c r="IV456" s="605"/>
    </row>
    <row r="457" spans="1:256" s="571" customFormat="1" ht="12.75">
      <c r="A457" s="430"/>
      <c r="B457" s="430"/>
      <c r="C457" s="601"/>
      <c r="D457" s="580"/>
      <c r="E457" s="580"/>
      <c r="F457" s="612"/>
      <c r="G457" s="613"/>
      <c r="I457" s="595"/>
      <c r="J457" s="596"/>
      <c r="K457" s="602"/>
      <c r="L457" s="603"/>
      <c r="M457" s="604"/>
      <c r="N457" s="604"/>
      <c r="O457" s="604"/>
      <c r="P457" s="604"/>
      <c r="Q457" s="604"/>
      <c r="R457" s="604"/>
      <c r="S457" s="605"/>
      <c r="T457" s="605"/>
      <c r="U457" s="605"/>
      <c r="V457" s="605"/>
      <c r="W457" s="605"/>
      <c r="X457" s="605"/>
      <c r="Y457" s="605"/>
      <c r="Z457" s="605"/>
      <c r="AA457" s="605"/>
      <c r="AB457" s="605"/>
      <c r="AC457" s="605"/>
      <c r="AD457" s="605"/>
      <c r="AE457" s="605"/>
      <c r="AF457" s="605"/>
      <c r="AG457" s="605"/>
      <c r="AH457" s="605"/>
      <c r="AI457" s="605"/>
      <c r="AJ457" s="605"/>
      <c r="AK457" s="605"/>
      <c r="AL457" s="605"/>
      <c r="AM457" s="605"/>
      <c r="AN457" s="605"/>
      <c r="AO457" s="605"/>
      <c r="AP457" s="605"/>
      <c r="AQ457" s="605"/>
      <c r="AR457" s="605"/>
      <c r="AS457" s="605"/>
      <c r="AT457" s="605"/>
      <c r="AU457" s="605"/>
      <c r="AV457" s="605"/>
      <c r="AW457" s="605"/>
      <c r="AX457" s="605"/>
      <c r="AY457" s="605"/>
      <c r="AZ457" s="605"/>
      <c r="BA457" s="605"/>
      <c r="BB457" s="605"/>
      <c r="BC457" s="605"/>
      <c r="BD457" s="605"/>
      <c r="BE457" s="605"/>
      <c r="BF457" s="605"/>
      <c r="BG457" s="605"/>
      <c r="BH457" s="605"/>
      <c r="BI457" s="605"/>
      <c r="BJ457" s="605"/>
      <c r="BK457" s="605"/>
      <c r="BL457" s="605"/>
      <c r="BM457" s="605"/>
      <c r="BN457" s="605"/>
      <c r="BO457" s="605"/>
      <c r="BP457" s="605"/>
      <c r="BQ457" s="605"/>
      <c r="BR457" s="605"/>
      <c r="BS457" s="605"/>
      <c r="BT457" s="605"/>
      <c r="BU457" s="605"/>
      <c r="BV457" s="605"/>
      <c r="BW457" s="605"/>
      <c r="BX457" s="605"/>
      <c r="BY457" s="605"/>
      <c r="BZ457" s="605"/>
      <c r="CA457" s="605"/>
      <c r="CB457" s="605"/>
      <c r="CC457" s="605"/>
      <c r="CD457" s="605"/>
      <c r="CE457" s="605"/>
      <c r="CF457" s="605"/>
      <c r="CG457" s="605"/>
      <c r="CH457" s="605"/>
      <c r="CI457" s="605"/>
      <c r="CJ457" s="605"/>
      <c r="CK457" s="605"/>
      <c r="CL457" s="605"/>
      <c r="CM457" s="605"/>
      <c r="CN457" s="605"/>
      <c r="CO457" s="605"/>
      <c r="CP457" s="605"/>
      <c r="CQ457" s="605"/>
      <c r="CR457" s="605"/>
      <c r="CS457" s="605"/>
      <c r="CT457" s="605"/>
      <c r="CU457" s="605"/>
      <c r="CV457" s="605"/>
      <c r="CW457" s="605"/>
      <c r="CX457" s="605"/>
      <c r="CY457" s="605"/>
      <c r="CZ457" s="605"/>
      <c r="DA457" s="605"/>
      <c r="DB457" s="605"/>
      <c r="DC457" s="605"/>
      <c r="DD457" s="605"/>
      <c r="DE457" s="605"/>
      <c r="DF457" s="605"/>
      <c r="DG457" s="605"/>
      <c r="DH457" s="605"/>
      <c r="DI457" s="605"/>
      <c r="DJ457" s="605"/>
      <c r="DK457" s="605"/>
      <c r="DL457" s="605"/>
      <c r="DM457" s="605"/>
      <c r="DN457" s="605"/>
      <c r="DO457" s="605"/>
      <c r="DP457" s="605"/>
      <c r="DQ457" s="605"/>
      <c r="DR457" s="605"/>
      <c r="DS457" s="605"/>
      <c r="DT457" s="605"/>
      <c r="DU457" s="605"/>
      <c r="DV457" s="605"/>
      <c r="DW457" s="605"/>
      <c r="DX457" s="605"/>
      <c r="DY457" s="605"/>
      <c r="DZ457" s="605"/>
      <c r="EA457" s="605"/>
      <c r="EB457" s="605"/>
      <c r="EC457" s="605"/>
      <c r="ED457" s="605"/>
      <c r="EE457" s="605"/>
      <c r="EF457" s="605"/>
      <c r="EG457" s="605"/>
      <c r="EH457" s="605"/>
      <c r="EI457" s="605"/>
      <c r="EJ457" s="605"/>
      <c r="EK457" s="605"/>
      <c r="EL457" s="605"/>
      <c r="EM457" s="605"/>
      <c r="EN457" s="605"/>
      <c r="EO457" s="605"/>
      <c r="EP457" s="605"/>
      <c r="EQ457" s="605"/>
      <c r="ER457" s="605"/>
      <c r="ES457" s="605"/>
      <c r="ET457" s="605"/>
      <c r="EU457" s="605"/>
      <c r="EV457" s="605"/>
      <c r="EW457" s="605"/>
      <c r="EX457" s="605"/>
      <c r="EY457" s="605"/>
      <c r="EZ457" s="605"/>
      <c r="FA457" s="605"/>
      <c r="FB457" s="605"/>
      <c r="FC457" s="605"/>
      <c r="FD457" s="605"/>
      <c r="FE457" s="605"/>
      <c r="FF457" s="605"/>
      <c r="FG457" s="605"/>
      <c r="FH457" s="605"/>
      <c r="FI457" s="605"/>
      <c r="FJ457" s="605"/>
      <c r="FK457" s="605"/>
      <c r="FL457" s="605"/>
      <c r="FM457" s="605"/>
      <c r="FN457" s="605"/>
      <c r="FO457" s="605"/>
      <c r="FP457" s="605"/>
      <c r="FQ457" s="605"/>
      <c r="FR457" s="605"/>
      <c r="FS457" s="605"/>
      <c r="FT457" s="605"/>
      <c r="FU457" s="605"/>
      <c r="FV457" s="605"/>
      <c r="FW457" s="605"/>
      <c r="FX457" s="605"/>
      <c r="FY457" s="605"/>
      <c r="FZ457" s="605"/>
      <c r="GA457" s="605"/>
      <c r="GB457" s="605"/>
      <c r="GC457" s="605"/>
      <c r="GD457" s="605"/>
      <c r="GE457" s="605"/>
      <c r="GF457" s="605"/>
      <c r="GG457" s="605"/>
      <c r="GH457" s="605"/>
      <c r="GI457" s="605"/>
      <c r="GJ457" s="605"/>
      <c r="GK457" s="605"/>
      <c r="GL457" s="605"/>
      <c r="GM457" s="605"/>
      <c r="GN457" s="605"/>
      <c r="GO457" s="605"/>
      <c r="GP457" s="605"/>
      <c r="GQ457" s="605"/>
      <c r="GR457" s="605"/>
      <c r="GS457" s="605"/>
      <c r="GT457" s="605"/>
      <c r="GU457" s="605"/>
      <c r="GV457" s="605"/>
      <c r="GW457" s="605"/>
      <c r="GX457" s="605"/>
      <c r="GY457" s="605"/>
      <c r="GZ457" s="605"/>
      <c r="HA457" s="605"/>
      <c r="HB457" s="605"/>
      <c r="HC457" s="605"/>
      <c r="HD457" s="605"/>
      <c r="HE457" s="605"/>
      <c r="HF457" s="605"/>
      <c r="HG457" s="605"/>
      <c r="HH457" s="605"/>
      <c r="HI457" s="605"/>
      <c r="HJ457" s="605"/>
      <c r="HK457" s="605"/>
      <c r="HL457" s="605"/>
      <c r="HM457" s="605"/>
      <c r="HN457" s="605"/>
      <c r="HO457" s="605"/>
      <c r="HP457" s="605"/>
      <c r="HQ457" s="605"/>
      <c r="HR457" s="605"/>
      <c r="HS457" s="605"/>
      <c r="HT457" s="605"/>
      <c r="HU457" s="605"/>
      <c r="HV457" s="605"/>
      <c r="HW457" s="605"/>
      <c r="HX457" s="605"/>
      <c r="HY457" s="605"/>
      <c r="HZ457" s="605"/>
      <c r="IA457" s="605"/>
      <c r="IB457" s="605"/>
      <c r="IC457" s="605"/>
      <c r="ID457" s="605"/>
      <c r="IE457" s="605"/>
      <c r="IF457" s="605"/>
      <c r="IG457" s="605"/>
      <c r="IH457" s="605"/>
      <c r="II457" s="605"/>
      <c r="IJ457" s="605"/>
      <c r="IK457" s="605"/>
      <c r="IL457" s="605"/>
      <c r="IM457" s="605"/>
      <c r="IN457" s="605"/>
      <c r="IO457" s="605"/>
      <c r="IP457" s="605"/>
      <c r="IQ457" s="605"/>
      <c r="IR457" s="605"/>
      <c r="IS457" s="605"/>
      <c r="IT457" s="605"/>
      <c r="IU457" s="605"/>
      <c r="IV457" s="605"/>
    </row>
    <row r="458" spans="1:256" s="571" customFormat="1" ht="12.75">
      <c r="A458" s="430"/>
      <c r="B458" s="430"/>
      <c r="C458" s="601"/>
      <c r="D458" s="580"/>
      <c r="E458" s="580"/>
      <c r="F458" s="612"/>
      <c r="G458" s="613"/>
      <c r="I458" s="595"/>
      <c r="J458" s="596"/>
      <c r="K458" s="602"/>
      <c r="L458" s="603"/>
      <c r="M458" s="604"/>
      <c r="N458" s="604"/>
      <c r="O458" s="604"/>
      <c r="P458" s="604"/>
      <c r="Q458" s="604"/>
      <c r="R458" s="604"/>
      <c r="S458" s="605"/>
      <c r="T458" s="605"/>
      <c r="U458" s="605"/>
      <c r="V458" s="605"/>
      <c r="W458" s="605"/>
      <c r="X458" s="605"/>
      <c r="Y458" s="605"/>
      <c r="Z458" s="605"/>
      <c r="AA458" s="605"/>
      <c r="AB458" s="605"/>
      <c r="AC458" s="605"/>
      <c r="AD458" s="605"/>
      <c r="AE458" s="605"/>
      <c r="AF458" s="605"/>
      <c r="AG458" s="605"/>
      <c r="AH458" s="605"/>
      <c r="AI458" s="605"/>
      <c r="AJ458" s="605"/>
      <c r="AK458" s="605"/>
      <c r="AL458" s="605"/>
      <c r="AM458" s="605"/>
      <c r="AN458" s="605"/>
      <c r="AO458" s="605"/>
      <c r="AP458" s="605"/>
      <c r="AQ458" s="605"/>
      <c r="AR458" s="605"/>
      <c r="AS458" s="605"/>
      <c r="AT458" s="605"/>
      <c r="AU458" s="605"/>
      <c r="AV458" s="605"/>
      <c r="AW458" s="605"/>
      <c r="AX458" s="605"/>
      <c r="AY458" s="605"/>
      <c r="AZ458" s="605"/>
      <c r="BA458" s="605"/>
      <c r="BB458" s="605"/>
      <c r="BC458" s="605"/>
      <c r="BD458" s="605"/>
      <c r="BE458" s="605"/>
      <c r="BF458" s="605"/>
      <c r="BG458" s="605"/>
      <c r="BH458" s="605"/>
      <c r="BI458" s="605"/>
      <c r="BJ458" s="605"/>
      <c r="BK458" s="605"/>
      <c r="BL458" s="605"/>
      <c r="BM458" s="605"/>
      <c r="BN458" s="605"/>
      <c r="BO458" s="605"/>
      <c r="BP458" s="605"/>
      <c r="BQ458" s="605"/>
      <c r="BR458" s="605"/>
      <c r="BS458" s="605"/>
      <c r="BT458" s="605"/>
      <c r="BU458" s="605"/>
      <c r="BV458" s="605"/>
      <c r="BW458" s="605"/>
      <c r="BX458" s="605"/>
      <c r="BY458" s="605"/>
      <c r="BZ458" s="605"/>
      <c r="CA458" s="605"/>
      <c r="CB458" s="605"/>
      <c r="CC458" s="605"/>
      <c r="CD458" s="605"/>
      <c r="CE458" s="605"/>
      <c r="CF458" s="605"/>
      <c r="CG458" s="605"/>
      <c r="CH458" s="605"/>
      <c r="CI458" s="605"/>
      <c r="CJ458" s="605"/>
      <c r="CK458" s="605"/>
      <c r="CL458" s="605"/>
      <c r="CM458" s="605"/>
      <c r="CN458" s="605"/>
      <c r="CO458" s="605"/>
      <c r="CP458" s="605"/>
      <c r="CQ458" s="605"/>
      <c r="CR458" s="605"/>
      <c r="CS458" s="605"/>
      <c r="CT458" s="605"/>
      <c r="CU458" s="605"/>
      <c r="CV458" s="605"/>
      <c r="CW458" s="605"/>
      <c r="CX458" s="605"/>
      <c r="CY458" s="605"/>
      <c r="CZ458" s="605"/>
      <c r="DA458" s="605"/>
      <c r="DB458" s="605"/>
      <c r="DC458" s="605"/>
      <c r="DD458" s="605"/>
      <c r="DE458" s="605"/>
      <c r="DF458" s="605"/>
      <c r="DG458" s="605"/>
      <c r="DH458" s="605"/>
      <c r="DI458" s="605"/>
      <c r="DJ458" s="605"/>
      <c r="DK458" s="605"/>
      <c r="DL458" s="605"/>
      <c r="DM458" s="605"/>
      <c r="DN458" s="605"/>
      <c r="DO458" s="605"/>
      <c r="DP458" s="605"/>
      <c r="DQ458" s="605"/>
      <c r="DR458" s="605"/>
      <c r="DS458" s="605"/>
      <c r="DT458" s="605"/>
      <c r="DU458" s="605"/>
      <c r="DV458" s="605"/>
      <c r="DW458" s="605"/>
      <c r="DX458" s="605"/>
      <c r="DY458" s="605"/>
      <c r="DZ458" s="605"/>
      <c r="EA458" s="605"/>
      <c r="EB458" s="605"/>
      <c r="EC458" s="605"/>
      <c r="ED458" s="605"/>
      <c r="EE458" s="605"/>
      <c r="EF458" s="605"/>
      <c r="EG458" s="605"/>
      <c r="EH458" s="605"/>
      <c r="EI458" s="605"/>
      <c r="EJ458" s="605"/>
      <c r="EK458" s="605"/>
      <c r="EL458" s="605"/>
      <c r="EM458" s="605"/>
      <c r="EN458" s="605"/>
      <c r="EO458" s="605"/>
      <c r="EP458" s="605"/>
      <c r="EQ458" s="605"/>
      <c r="ER458" s="605"/>
      <c r="ES458" s="605"/>
      <c r="ET458" s="605"/>
      <c r="EU458" s="605"/>
      <c r="EV458" s="605"/>
      <c r="EW458" s="605"/>
      <c r="EX458" s="605"/>
      <c r="EY458" s="605"/>
      <c r="EZ458" s="605"/>
      <c r="FA458" s="605"/>
      <c r="FB458" s="605"/>
      <c r="FC458" s="605"/>
      <c r="FD458" s="605"/>
      <c r="FE458" s="605"/>
      <c r="FF458" s="605"/>
      <c r="FG458" s="605"/>
      <c r="FH458" s="605"/>
      <c r="FI458" s="605"/>
      <c r="FJ458" s="605"/>
      <c r="FK458" s="605"/>
      <c r="FL458" s="605"/>
      <c r="FM458" s="605"/>
      <c r="FN458" s="605"/>
      <c r="FO458" s="605"/>
      <c r="FP458" s="605"/>
      <c r="FQ458" s="605"/>
      <c r="FR458" s="605"/>
      <c r="FS458" s="605"/>
      <c r="FT458" s="605"/>
      <c r="FU458" s="605"/>
      <c r="FV458" s="605"/>
      <c r="FW458" s="605"/>
      <c r="FX458" s="605"/>
      <c r="FY458" s="605"/>
      <c r="FZ458" s="605"/>
      <c r="GA458" s="605"/>
      <c r="GB458" s="605"/>
      <c r="GC458" s="605"/>
      <c r="GD458" s="605"/>
      <c r="GE458" s="605"/>
      <c r="GF458" s="605"/>
      <c r="GG458" s="605"/>
      <c r="GH458" s="605"/>
      <c r="GI458" s="605"/>
      <c r="GJ458" s="605"/>
      <c r="GK458" s="605"/>
      <c r="GL458" s="605"/>
      <c r="GM458" s="605"/>
      <c r="GN458" s="605"/>
      <c r="GO458" s="605"/>
      <c r="GP458" s="605"/>
      <c r="GQ458" s="605"/>
      <c r="GR458" s="605"/>
      <c r="GS458" s="605"/>
      <c r="GT458" s="605"/>
      <c r="GU458" s="605"/>
      <c r="GV458" s="605"/>
      <c r="GW458" s="605"/>
      <c r="GX458" s="605"/>
      <c r="GY458" s="605"/>
      <c r="GZ458" s="605"/>
      <c r="HA458" s="605"/>
      <c r="HB458" s="605"/>
      <c r="HC458" s="605"/>
      <c r="HD458" s="605"/>
      <c r="HE458" s="605"/>
      <c r="HF458" s="605"/>
      <c r="HG458" s="605"/>
      <c r="HH458" s="605"/>
      <c r="HI458" s="605"/>
      <c r="HJ458" s="605"/>
      <c r="HK458" s="605"/>
      <c r="HL458" s="605"/>
      <c r="HM458" s="605"/>
      <c r="HN458" s="605"/>
      <c r="HO458" s="605"/>
      <c r="HP458" s="605"/>
      <c r="HQ458" s="605"/>
      <c r="HR458" s="605"/>
      <c r="HS458" s="605"/>
      <c r="HT458" s="605"/>
      <c r="HU458" s="605"/>
      <c r="HV458" s="605"/>
      <c r="HW458" s="605"/>
      <c r="HX458" s="605"/>
      <c r="HY458" s="605"/>
      <c r="HZ458" s="605"/>
      <c r="IA458" s="605"/>
      <c r="IB458" s="605"/>
      <c r="IC458" s="605"/>
      <c r="ID458" s="605"/>
      <c r="IE458" s="605"/>
      <c r="IF458" s="605"/>
      <c r="IG458" s="605"/>
      <c r="IH458" s="605"/>
      <c r="II458" s="605"/>
      <c r="IJ458" s="605"/>
      <c r="IK458" s="605"/>
      <c r="IL458" s="605"/>
      <c r="IM458" s="605"/>
      <c r="IN458" s="605"/>
      <c r="IO458" s="605"/>
      <c r="IP458" s="605"/>
      <c r="IQ458" s="605"/>
      <c r="IR458" s="605"/>
      <c r="IS458" s="605"/>
      <c r="IT458" s="605"/>
      <c r="IU458" s="605"/>
      <c r="IV458" s="605"/>
    </row>
    <row r="459" spans="1:256" s="571" customFormat="1" ht="12.75">
      <c r="A459" s="430"/>
      <c r="B459" s="430"/>
      <c r="C459" s="601"/>
      <c r="D459" s="580"/>
      <c r="E459" s="580"/>
      <c r="F459" s="612"/>
      <c r="G459" s="613"/>
      <c r="I459" s="595"/>
      <c r="J459" s="596"/>
      <c r="K459" s="602"/>
      <c r="L459" s="603"/>
      <c r="M459" s="604"/>
      <c r="N459" s="604"/>
      <c r="O459" s="604"/>
      <c r="P459" s="604"/>
      <c r="Q459" s="604"/>
      <c r="R459" s="604"/>
      <c r="S459" s="605"/>
      <c r="T459" s="605"/>
      <c r="U459" s="605"/>
      <c r="V459" s="605"/>
      <c r="W459" s="605"/>
      <c r="X459" s="605"/>
      <c r="Y459" s="605"/>
      <c r="Z459" s="605"/>
      <c r="AA459" s="605"/>
      <c r="AB459" s="605"/>
      <c r="AC459" s="605"/>
      <c r="AD459" s="605"/>
      <c r="AE459" s="605"/>
      <c r="AF459" s="605"/>
      <c r="AG459" s="605"/>
      <c r="AH459" s="605"/>
      <c r="AI459" s="605"/>
      <c r="AJ459" s="605"/>
      <c r="AK459" s="605"/>
      <c r="AL459" s="605"/>
      <c r="AM459" s="605"/>
      <c r="AN459" s="605"/>
      <c r="AO459" s="605"/>
      <c r="AP459" s="605"/>
      <c r="AQ459" s="605"/>
      <c r="AR459" s="605"/>
      <c r="AS459" s="605"/>
      <c r="AT459" s="605"/>
      <c r="AU459" s="605"/>
      <c r="AV459" s="605"/>
      <c r="AW459" s="605"/>
      <c r="AX459" s="605"/>
      <c r="AY459" s="605"/>
      <c r="AZ459" s="605"/>
      <c r="BA459" s="605"/>
      <c r="BB459" s="605"/>
      <c r="BC459" s="605"/>
      <c r="BD459" s="605"/>
      <c r="BE459" s="605"/>
      <c r="BF459" s="605"/>
      <c r="BG459" s="605"/>
      <c r="BH459" s="605"/>
      <c r="BI459" s="605"/>
      <c r="BJ459" s="605"/>
      <c r="BK459" s="605"/>
      <c r="BL459" s="605"/>
      <c r="BM459" s="605"/>
      <c r="BN459" s="605"/>
      <c r="BO459" s="605"/>
      <c r="BP459" s="605"/>
      <c r="BQ459" s="605"/>
      <c r="BR459" s="605"/>
      <c r="BS459" s="605"/>
      <c r="BT459" s="605"/>
      <c r="BU459" s="605"/>
      <c r="BV459" s="605"/>
      <c r="BW459" s="605"/>
      <c r="BX459" s="605"/>
      <c r="BY459" s="605"/>
      <c r="BZ459" s="605"/>
      <c r="CA459" s="605"/>
      <c r="CB459" s="605"/>
      <c r="CC459" s="605"/>
      <c r="CD459" s="605"/>
      <c r="CE459" s="605"/>
      <c r="CF459" s="605"/>
      <c r="CG459" s="605"/>
      <c r="CH459" s="605"/>
      <c r="CI459" s="605"/>
      <c r="CJ459" s="605"/>
      <c r="CK459" s="605"/>
      <c r="CL459" s="605"/>
      <c r="CM459" s="605"/>
      <c r="CN459" s="605"/>
      <c r="CO459" s="605"/>
      <c r="CP459" s="605"/>
      <c r="CQ459" s="605"/>
      <c r="CR459" s="605"/>
      <c r="CS459" s="605"/>
      <c r="CT459" s="605"/>
      <c r="CU459" s="605"/>
      <c r="CV459" s="605"/>
      <c r="CW459" s="605"/>
      <c r="CX459" s="605"/>
      <c r="CY459" s="605"/>
      <c r="CZ459" s="605"/>
      <c r="DA459" s="605"/>
      <c r="DB459" s="605"/>
      <c r="DC459" s="605"/>
      <c r="DD459" s="605"/>
      <c r="DE459" s="605"/>
      <c r="DF459" s="605"/>
      <c r="DG459" s="605"/>
      <c r="DH459" s="605"/>
      <c r="DI459" s="605"/>
      <c r="DJ459" s="605"/>
      <c r="DK459" s="605"/>
      <c r="DL459" s="605"/>
      <c r="DM459" s="605"/>
      <c r="DN459" s="605"/>
      <c r="DO459" s="605"/>
      <c r="DP459" s="605"/>
      <c r="DQ459" s="605"/>
      <c r="DR459" s="605"/>
      <c r="DS459" s="605"/>
      <c r="DT459" s="605"/>
      <c r="DU459" s="605"/>
      <c r="DV459" s="605"/>
      <c r="DW459" s="605"/>
      <c r="DX459" s="605"/>
      <c r="DY459" s="605"/>
      <c r="DZ459" s="605"/>
      <c r="EA459" s="605"/>
      <c r="EB459" s="605"/>
      <c r="EC459" s="605"/>
      <c r="ED459" s="605"/>
      <c r="EE459" s="605"/>
      <c r="EF459" s="605"/>
      <c r="EG459" s="605"/>
      <c r="EH459" s="605"/>
      <c r="EI459" s="605"/>
      <c r="EJ459" s="605"/>
      <c r="EK459" s="605"/>
      <c r="EL459" s="605"/>
      <c r="EM459" s="605"/>
      <c r="EN459" s="605"/>
      <c r="EO459" s="605"/>
      <c r="EP459" s="605"/>
      <c r="EQ459" s="605"/>
      <c r="ER459" s="605"/>
      <c r="ES459" s="605"/>
      <c r="ET459" s="605"/>
      <c r="EU459" s="605"/>
      <c r="EV459" s="605"/>
      <c r="EW459" s="605"/>
      <c r="EX459" s="605"/>
      <c r="EY459" s="605"/>
      <c r="EZ459" s="605"/>
      <c r="FA459" s="605"/>
      <c r="FB459" s="605"/>
      <c r="FC459" s="605"/>
      <c r="FD459" s="605"/>
      <c r="FE459" s="605"/>
      <c r="FF459" s="605"/>
      <c r="FG459" s="605"/>
      <c r="FH459" s="605"/>
      <c r="FI459" s="605"/>
      <c r="FJ459" s="605"/>
      <c r="FK459" s="605"/>
      <c r="FL459" s="605"/>
      <c r="FM459" s="605"/>
      <c r="FN459" s="605"/>
      <c r="FO459" s="605"/>
      <c r="FP459" s="605"/>
      <c r="FQ459" s="605"/>
      <c r="FR459" s="605"/>
      <c r="FS459" s="605"/>
      <c r="FT459" s="605"/>
      <c r="FU459" s="605"/>
      <c r="FV459" s="605"/>
      <c r="FW459" s="605"/>
      <c r="FX459" s="605"/>
      <c r="FY459" s="605"/>
      <c r="FZ459" s="605"/>
      <c r="GA459" s="605"/>
      <c r="GB459" s="605"/>
      <c r="GC459" s="605"/>
      <c r="GD459" s="605"/>
      <c r="GE459" s="605"/>
      <c r="GF459" s="605"/>
      <c r="GG459" s="605"/>
      <c r="GH459" s="605"/>
      <c r="GI459" s="605"/>
      <c r="GJ459" s="605"/>
      <c r="GK459" s="605"/>
      <c r="GL459" s="605"/>
      <c r="GM459" s="605"/>
      <c r="GN459" s="605"/>
      <c r="GO459" s="605"/>
      <c r="GP459" s="605"/>
      <c r="GQ459" s="605"/>
      <c r="GR459" s="605"/>
      <c r="GS459" s="605"/>
      <c r="GT459" s="605"/>
      <c r="GU459" s="605"/>
      <c r="GV459" s="605"/>
      <c r="GW459" s="605"/>
      <c r="GX459" s="605"/>
      <c r="GY459" s="605"/>
      <c r="GZ459" s="605"/>
      <c r="HA459" s="605"/>
      <c r="HB459" s="605"/>
      <c r="HC459" s="605"/>
      <c r="HD459" s="605"/>
      <c r="HE459" s="605"/>
      <c r="HF459" s="605"/>
      <c r="HG459" s="605"/>
      <c r="HH459" s="605"/>
      <c r="HI459" s="605"/>
      <c r="HJ459" s="605"/>
      <c r="HK459" s="605"/>
      <c r="HL459" s="605"/>
      <c r="HM459" s="605"/>
      <c r="HN459" s="605"/>
      <c r="HO459" s="605"/>
      <c r="HP459" s="605"/>
      <c r="HQ459" s="605"/>
      <c r="HR459" s="605"/>
      <c r="HS459" s="605"/>
      <c r="HT459" s="605"/>
      <c r="HU459" s="605"/>
      <c r="HV459" s="605"/>
      <c r="HW459" s="605"/>
      <c r="HX459" s="605"/>
      <c r="HY459" s="605"/>
      <c r="HZ459" s="605"/>
      <c r="IA459" s="605"/>
      <c r="IB459" s="605"/>
      <c r="IC459" s="605"/>
      <c r="ID459" s="605"/>
      <c r="IE459" s="605"/>
      <c r="IF459" s="605"/>
      <c r="IG459" s="605"/>
      <c r="IH459" s="605"/>
      <c r="II459" s="605"/>
      <c r="IJ459" s="605"/>
      <c r="IK459" s="605"/>
      <c r="IL459" s="605"/>
      <c r="IM459" s="605"/>
      <c r="IN459" s="605"/>
      <c r="IO459" s="605"/>
      <c r="IP459" s="605"/>
      <c r="IQ459" s="605"/>
      <c r="IR459" s="605"/>
      <c r="IS459" s="605"/>
      <c r="IT459" s="605"/>
      <c r="IU459" s="605"/>
      <c r="IV459" s="605"/>
    </row>
    <row r="460" spans="1:256" s="571" customFormat="1" ht="12.75">
      <c r="A460" s="430"/>
      <c r="B460" s="430"/>
      <c r="C460" s="601"/>
      <c r="D460" s="580"/>
      <c r="E460" s="580"/>
      <c r="F460" s="612"/>
      <c r="G460" s="613"/>
      <c r="I460" s="595"/>
      <c r="J460" s="596"/>
      <c r="K460" s="602"/>
      <c r="L460" s="603"/>
      <c r="M460" s="604"/>
      <c r="N460" s="604"/>
      <c r="O460" s="604"/>
      <c r="P460" s="604"/>
      <c r="Q460" s="604"/>
      <c r="R460" s="604"/>
      <c r="S460" s="605"/>
      <c r="T460" s="605"/>
      <c r="U460" s="605"/>
      <c r="V460" s="605"/>
      <c r="W460" s="605"/>
      <c r="X460" s="605"/>
      <c r="Y460" s="605"/>
      <c r="Z460" s="605"/>
      <c r="AA460" s="605"/>
      <c r="AB460" s="605"/>
      <c r="AC460" s="605"/>
      <c r="AD460" s="605"/>
      <c r="AE460" s="605"/>
      <c r="AF460" s="605"/>
      <c r="AG460" s="605"/>
      <c r="AH460" s="605"/>
      <c r="AI460" s="605"/>
      <c r="AJ460" s="605"/>
      <c r="AK460" s="605"/>
      <c r="AL460" s="605"/>
      <c r="AM460" s="605"/>
      <c r="AN460" s="605"/>
      <c r="AO460" s="605"/>
      <c r="AP460" s="605"/>
      <c r="AQ460" s="605"/>
      <c r="AR460" s="605"/>
      <c r="AS460" s="605"/>
      <c r="AT460" s="605"/>
      <c r="AU460" s="605"/>
      <c r="AV460" s="605"/>
      <c r="AW460" s="605"/>
      <c r="AX460" s="605"/>
      <c r="AY460" s="605"/>
      <c r="AZ460" s="605"/>
      <c r="BA460" s="605"/>
      <c r="BB460" s="605"/>
      <c r="BC460" s="605"/>
      <c r="BD460" s="605"/>
      <c r="BE460" s="605"/>
      <c r="BF460" s="605"/>
      <c r="BG460" s="605"/>
      <c r="BH460" s="605"/>
      <c r="BI460" s="605"/>
      <c r="BJ460" s="605"/>
      <c r="BK460" s="605"/>
      <c r="BL460" s="605"/>
      <c r="BM460" s="605"/>
      <c r="BN460" s="605"/>
      <c r="BO460" s="605"/>
      <c r="BP460" s="605"/>
      <c r="BQ460" s="605"/>
      <c r="BR460" s="605"/>
      <c r="BS460" s="605"/>
      <c r="BT460" s="605"/>
      <c r="BU460" s="605"/>
      <c r="BV460" s="605"/>
      <c r="BW460" s="605"/>
      <c r="BX460" s="605"/>
      <c r="BY460" s="605"/>
      <c r="BZ460" s="605"/>
      <c r="CA460" s="605"/>
      <c r="CB460" s="605"/>
      <c r="CC460" s="605"/>
      <c r="CD460" s="605"/>
      <c r="CE460" s="605"/>
      <c r="CF460" s="605"/>
      <c r="CG460" s="605"/>
      <c r="CH460" s="605"/>
      <c r="CI460" s="605"/>
      <c r="CJ460" s="605"/>
      <c r="CK460" s="605"/>
      <c r="CL460" s="605"/>
      <c r="CM460" s="605"/>
      <c r="CN460" s="605"/>
      <c r="CO460" s="605"/>
      <c r="CP460" s="605"/>
      <c r="CQ460" s="605"/>
      <c r="CR460" s="605"/>
      <c r="CS460" s="605"/>
      <c r="CT460" s="605"/>
      <c r="CU460" s="605"/>
      <c r="CV460" s="605"/>
      <c r="CW460" s="605"/>
      <c r="CX460" s="605"/>
      <c r="CY460" s="605"/>
      <c r="CZ460" s="605"/>
      <c r="DA460" s="605"/>
      <c r="DB460" s="605"/>
      <c r="DC460" s="605"/>
      <c r="DD460" s="605"/>
      <c r="DE460" s="605"/>
      <c r="DF460" s="605"/>
      <c r="DG460" s="605"/>
      <c r="DH460" s="605"/>
      <c r="DI460" s="605"/>
      <c r="DJ460" s="605"/>
      <c r="DK460" s="605"/>
      <c r="DL460" s="605"/>
      <c r="DM460" s="605"/>
      <c r="DN460" s="605"/>
      <c r="DO460" s="605"/>
      <c r="DP460" s="605"/>
      <c r="DQ460" s="605"/>
      <c r="DR460" s="605"/>
      <c r="DS460" s="605"/>
      <c r="DT460" s="605"/>
      <c r="DU460" s="605"/>
      <c r="DV460" s="605"/>
      <c r="DW460" s="605"/>
      <c r="DX460" s="605"/>
      <c r="DY460" s="605"/>
      <c r="DZ460" s="605"/>
      <c r="EA460" s="605"/>
      <c r="EB460" s="605"/>
      <c r="EC460" s="605"/>
      <c r="ED460" s="605"/>
      <c r="EE460" s="605"/>
      <c r="EF460" s="605"/>
      <c r="EG460" s="605"/>
      <c r="EH460" s="605"/>
      <c r="EI460" s="605"/>
      <c r="EJ460" s="605"/>
      <c r="EK460" s="605"/>
      <c r="EL460" s="605"/>
      <c r="EM460" s="605"/>
      <c r="EN460" s="605"/>
      <c r="EO460" s="605"/>
      <c r="EP460" s="605"/>
      <c r="EQ460" s="605"/>
      <c r="ER460" s="605"/>
      <c r="ES460" s="605"/>
      <c r="ET460" s="605"/>
      <c r="EU460" s="605"/>
      <c r="EV460" s="605"/>
      <c r="EW460" s="605"/>
      <c r="EX460" s="605"/>
      <c r="EY460" s="605"/>
      <c r="EZ460" s="605"/>
      <c r="FA460" s="605"/>
      <c r="FB460" s="605"/>
      <c r="FC460" s="605"/>
      <c r="FD460" s="605"/>
      <c r="FE460" s="605"/>
      <c r="FF460" s="605"/>
      <c r="FG460" s="605"/>
      <c r="FH460" s="605"/>
      <c r="FI460" s="605"/>
      <c r="FJ460" s="605"/>
      <c r="FK460" s="605"/>
      <c r="FL460" s="605"/>
      <c r="FM460" s="605"/>
      <c r="FN460" s="605"/>
      <c r="FO460" s="605"/>
      <c r="FP460" s="605"/>
      <c r="FQ460" s="605"/>
      <c r="FR460" s="605"/>
      <c r="FS460" s="605"/>
      <c r="FT460" s="605"/>
      <c r="FU460" s="605"/>
      <c r="FV460" s="605"/>
      <c r="FW460" s="605"/>
      <c r="FX460" s="605"/>
      <c r="FY460" s="605"/>
      <c r="FZ460" s="605"/>
      <c r="GA460" s="605"/>
      <c r="GB460" s="605"/>
      <c r="GC460" s="605"/>
      <c r="GD460" s="605"/>
      <c r="GE460" s="605"/>
      <c r="GF460" s="605"/>
      <c r="GG460" s="605"/>
      <c r="GH460" s="605"/>
      <c r="GI460" s="605"/>
      <c r="GJ460" s="605"/>
      <c r="GK460" s="605"/>
      <c r="GL460" s="605"/>
      <c r="GM460" s="605"/>
      <c r="GN460" s="605"/>
      <c r="GO460" s="605"/>
      <c r="GP460" s="605"/>
      <c r="GQ460" s="605"/>
      <c r="GR460" s="605"/>
      <c r="GS460" s="605"/>
      <c r="GT460" s="605"/>
      <c r="GU460" s="605"/>
      <c r="GV460" s="605"/>
      <c r="GW460" s="605"/>
      <c r="GX460" s="605"/>
      <c r="GY460" s="605"/>
      <c r="GZ460" s="605"/>
      <c r="HA460" s="605"/>
      <c r="HB460" s="605"/>
      <c r="HC460" s="605"/>
      <c r="HD460" s="605"/>
      <c r="HE460" s="605"/>
      <c r="HF460" s="605"/>
      <c r="HG460" s="605"/>
      <c r="HH460" s="605"/>
      <c r="HI460" s="605"/>
      <c r="HJ460" s="605"/>
      <c r="HK460" s="605"/>
      <c r="HL460" s="605"/>
      <c r="HM460" s="605"/>
      <c r="HN460" s="605"/>
      <c r="HO460" s="605"/>
      <c r="HP460" s="605"/>
      <c r="HQ460" s="605"/>
      <c r="HR460" s="605"/>
      <c r="HS460" s="605"/>
      <c r="HT460" s="605"/>
      <c r="HU460" s="605"/>
      <c r="HV460" s="605"/>
      <c r="HW460" s="605"/>
      <c r="HX460" s="605"/>
      <c r="HY460" s="605"/>
      <c r="HZ460" s="605"/>
      <c r="IA460" s="605"/>
      <c r="IB460" s="605"/>
      <c r="IC460" s="605"/>
      <c r="ID460" s="605"/>
      <c r="IE460" s="605"/>
      <c r="IF460" s="605"/>
      <c r="IG460" s="605"/>
      <c r="IH460" s="605"/>
      <c r="II460" s="605"/>
      <c r="IJ460" s="605"/>
      <c r="IK460" s="605"/>
      <c r="IL460" s="605"/>
      <c r="IM460" s="605"/>
      <c r="IN460" s="605"/>
      <c r="IO460" s="605"/>
      <c r="IP460" s="605"/>
      <c r="IQ460" s="605"/>
      <c r="IR460" s="605"/>
      <c r="IS460" s="605"/>
      <c r="IT460" s="605"/>
      <c r="IU460" s="605"/>
      <c r="IV460" s="605"/>
    </row>
    <row r="461" spans="1:256" s="571" customFormat="1" ht="12.75">
      <c r="A461" s="430"/>
      <c r="B461" s="430"/>
      <c r="C461" s="601"/>
      <c r="D461" s="580"/>
      <c r="E461" s="580"/>
      <c r="F461" s="612"/>
      <c r="G461" s="613"/>
      <c r="I461" s="595"/>
      <c r="J461" s="596"/>
      <c r="K461" s="602"/>
      <c r="L461" s="603"/>
      <c r="M461" s="604"/>
      <c r="N461" s="604"/>
      <c r="O461" s="604"/>
      <c r="P461" s="604"/>
      <c r="Q461" s="604"/>
      <c r="R461" s="604"/>
      <c r="S461" s="605"/>
      <c r="T461" s="605"/>
      <c r="U461" s="605"/>
      <c r="V461" s="605"/>
      <c r="W461" s="605"/>
      <c r="X461" s="605"/>
      <c r="Y461" s="605"/>
      <c r="Z461" s="605"/>
      <c r="AA461" s="605"/>
      <c r="AB461" s="605"/>
      <c r="AC461" s="605"/>
      <c r="AD461" s="605"/>
      <c r="AE461" s="605"/>
      <c r="AF461" s="605"/>
      <c r="AG461" s="605"/>
      <c r="AH461" s="605"/>
      <c r="AI461" s="605"/>
      <c r="AJ461" s="605"/>
      <c r="AK461" s="605"/>
      <c r="AL461" s="605"/>
      <c r="AM461" s="605"/>
      <c r="AN461" s="605"/>
      <c r="AO461" s="605"/>
      <c r="AP461" s="605"/>
      <c r="AQ461" s="605"/>
      <c r="AR461" s="605"/>
      <c r="AS461" s="605"/>
      <c r="AT461" s="605"/>
      <c r="AU461" s="605"/>
      <c r="AV461" s="605"/>
      <c r="AW461" s="605"/>
      <c r="AX461" s="605"/>
      <c r="AY461" s="605"/>
      <c r="AZ461" s="605"/>
      <c r="BA461" s="605"/>
      <c r="BB461" s="605"/>
      <c r="BC461" s="605"/>
      <c r="BD461" s="605"/>
      <c r="BE461" s="605"/>
      <c r="BF461" s="605"/>
      <c r="BG461" s="605"/>
      <c r="BH461" s="605"/>
      <c r="BI461" s="605"/>
      <c r="BJ461" s="605"/>
      <c r="BK461" s="605"/>
      <c r="BL461" s="605"/>
      <c r="BM461" s="605"/>
      <c r="BN461" s="605"/>
      <c r="BO461" s="605"/>
      <c r="BP461" s="605"/>
      <c r="BQ461" s="605"/>
      <c r="BR461" s="605"/>
      <c r="BS461" s="605"/>
      <c r="BT461" s="605"/>
      <c r="BU461" s="605"/>
      <c r="BV461" s="605"/>
      <c r="BW461" s="605"/>
      <c r="BX461" s="605"/>
      <c r="BY461" s="605"/>
      <c r="BZ461" s="605"/>
      <c r="CA461" s="605"/>
      <c r="CB461" s="605"/>
      <c r="CC461" s="605"/>
      <c r="CD461" s="605"/>
      <c r="CE461" s="605"/>
      <c r="CF461" s="605"/>
      <c r="CG461" s="605"/>
      <c r="CH461" s="605"/>
      <c r="CI461" s="605"/>
      <c r="CJ461" s="605"/>
      <c r="CK461" s="605"/>
      <c r="CL461" s="605"/>
      <c r="CM461" s="605"/>
      <c r="CN461" s="605"/>
      <c r="CO461" s="605"/>
      <c r="CP461" s="605"/>
      <c r="CQ461" s="605"/>
      <c r="CR461" s="605"/>
      <c r="CS461" s="605"/>
      <c r="CT461" s="605"/>
      <c r="CU461" s="605"/>
      <c r="CV461" s="605"/>
      <c r="CW461" s="605"/>
      <c r="CX461" s="605"/>
      <c r="CY461" s="605"/>
      <c r="CZ461" s="605"/>
      <c r="DA461" s="605"/>
      <c r="DB461" s="605"/>
      <c r="DC461" s="605"/>
      <c r="DD461" s="605"/>
      <c r="DE461" s="605"/>
      <c r="DF461" s="605"/>
      <c r="DG461" s="605"/>
      <c r="DH461" s="605"/>
      <c r="DI461" s="605"/>
      <c r="DJ461" s="605"/>
      <c r="DK461" s="605"/>
      <c r="DL461" s="605"/>
      <c r="DM461" s="605"/>
      <c r="DN461" s="605"/>
      <c r="DO461" s="605"/>
      <c r="DP461" s="605"/>
      <c r="DQ461" s="605"/>
      <c r="DR461" s="605"/>
      <c r="DS461" s="605"/>
      <c r="DT461" s="605"/>
      <c r="DU461" s="605"/>
      <c r="DV461" s="605"/>
      <c r="DW461" s="605"/>
      <c r="DX461" s="605"/>
      <c r="DY461" s="605"/>
      <c r="DZ461" s="605"/>
      <c r="EA461" s="605"/>
      <c r="EB461" s="605"/>
      <c r="EC461" s="605"/>
      <c r="ED461" s="605"/>
      <c r="EE461" s="605"/>
      <c r="EF461" s="605"/>
      <c r="EG461" s="605"/>
      <c r="EH461" s="605"/>
      <c r="EI461" s="605"/>
      <c r="EJ461" s="605"/>
      <c r="EK461" s="605"/>
      <c r="EL461" s="605"/>
      <c r="EM461" s="605"/>
      <c r="EN461" s="605"/>
      <c r="EO461" s="605"/>
      <c r="EP461" s="605"/>
      <c r="EQ461" s="605"/>
      <c r="ER461" s="605"/>
      <c r="ES461" s="605"/>
      <c r="ET461" s="605"/>
      <c r="EU461" s="605"/>
      <c r="EV461" s="605"/>
      <c r="EW461" s="605"/>
      <c r="EX461" s="605"/>
      <c r="EY461" s="605"/>
      <c r="EZ461" s="605"/>
      <c r="FA461" s="605"/>
      <c r="FB461" s="605"/>
      <c r="FC461" s="605"/>
      <c r="FD461" s="605"/>
      <c r="FE461" s="605"/>
      <c r="FF461" s="605"/>
      <c r="FG461" s="605"/>
      <c r="FH461" s="605"/>
      <c r="FI461" s="605"/>
      <c r="FJ461" s="605"/>
      <c r="FK461" s="605"/>
      <c r="FL461" s="605"/>
      <c r="FM461" s="605"/>
      <c r="FN461" s="605"/>
      <c r="FO461" s="605"/>
      <c r="FP461" s="605"/>
      <c r="FQ461" s="605"/>
      <c r="FR461" s="605"/>
      <c r="FS461" s="605"/>
      <c r="FT461" s="605"/>
      <c r="FU461" s="605"/>
      <c r="FV461" s="605"/>
      <c r="FW461" s="605"/>
      <c r="FX461" s="605"/>
      <c r="FY461" s="605"/>
      <c r="FZ461" s="605"/>
      <c r="GA461" s="605"/>
      <c r="GB461" s="605"/>
      <c r="GC461" s="605"/>
      <c r="GD461" s="605"/>
      <c r="GE461" s="605"/>
      <c r="GF461" s="605"/>
      <c r="GG461" s="605"/>
      <c r="GH461" s="605"/>
      <c r="GI461" s="605"/>
      <c r="GJ461" s="605"/>
      <c r="GK461" s="605"/>
      <c r="GL461" s="605"/>
      <c r="GM461" s="605"/>
      <c r="GN461" s="605"/>
      <c r="GO461" s="605"/>
      <c r="GP461" s="605"/>
      <c r="GQ461" s="605"/>
      <c r="GR461" s="605"/>
      <c r="GS461" s="605"/>
      <c r="GT461" s="605"/>
      <c r="GU461" s="605"/>
      <c r="GV461" s="605"/>
      <c r="GW461" s="605"/>
      <c r="GX461" s="605"/>
      <c r="GY461" s="605"/>
      <c r="GZ461" s="605"/>
      <c r="HA461" s="605"/>
      <c r="HB461" s="605"/>
      <c r="HC461" s="605"/>
      <c r="HD461" s="605"/>
      <c r="HE461" s="605"/>
      <c r="HF461" s="605"/>
      <c r="HG461" s="605"/>
      <c r="HH461" s="605"/>
      <c r="HI461" s="605"/>
      <c r="HJ461" s="605"/>
      <c r="HK461" s="605"/>
      <c r="HL461" s="605"/>
      <c r="HM461" s="605"/>
      <c r="HN461" s="605"/>
      <c r="HO461" s="605"/>
      <c r="HP461" s="605"/>
      <c r="HQ461" s="605"/>
      <c r="HR461" s="605"/>
      <c r="HS461" s="605"/>
      <c r="HT461" s="605"/>
      <c r="HU461" s="605"/>
      <c r="HV461" s="605"/>
      <c r="HW461" s="605"/>
      <c r="HX461" s="605"/>
      <c r="HY461" s="605"/>
      <c r="HZ461" s="605"/>
      <c r="IA461" s="605"/>
      <c r="IB461" s="605"/>
      <c r="IC461" s="605"/>
      <c r="ID461" s="605"/>
      <c r="IE461" s="605"/>
      <c r="IF461" s="605"/>
      <c r="IG461" s="605"/>
      <c r="IH461" s="605"/>
      <c r="II461" s="605"/>
      <c r="IJ461" s="605"/>
      <c r="IK461" s="605"/>
      <c r="IL461" s="605"/>
      <c r="IM461" s="605"/>
      <c r="IN461" s="605"/>
      <c r="IO461" s="605"/>
      <c r="IP461" s="605"/>
      <c r="IQ461" s="605"/>
      <c r="IR461" s="605"/>
      <c r="IS461" s="605"/>
      <c r="IT461" s="605"/>
      <c r="IU461" s="605"/>
      <c r="IV461" s="605"/>
    </row>
    <row r="462" spans="1:256" s="571" customFormat="1" ht="12.75">
      <c r="A462" s="430"/>
      <c r="B462" s="430"/>
      <c r="C462" s="601"/>
      <c r="D462" s="580"/>
      <c r="E462" s="580"/>
      <c r="F462" s="612"/>
      <c r="G462" s="613"/>
      <c r="I462" s="595"/>
      <c r="J462" s="596"/>
      <c r="K462" s="602"/>
      <c r="L462" s="603"/>
      <c r="M462" s="604"/>
      <c r="N462" s="604"/>
      <c r="O462" s="604"/>
      <c r="P462" s="604"/>
      <c r="Q462" s="604"/>
      <c r="R462" s="604"/>
      <c r="S462" s="605"/>
      <c r="T462" s="605"/>
      <c r="U462" s="605"/>
      <c r="V462" s="605"/>
      <c r="W462" s="605"/>
      <c r="X462" s="605"/>
      <c r="Y462" s="605"/>
      <c r="Z462" s="605"/>
      <c r="AA462" s="605"/>
      <c r="AB462" s="605"/>
      <c r="AC462" s="605"/>
      <c r="AD462" s="605"/>
      <c r="AE462" s="605"/>
      <c r="AF462" s="605"/>
      <c r="AG462" s="605"/>
      <c r="AH462" s="605"/>
      <c r="AI462" s="605"/>
      <c r="AJ462" s="605"/>
      <c r="AK462" s="605"/>
      <c r="AL462" s="605"/>
      <c r="AM462" s="605"/>
      <c r="AN462" s="605"/>
      <c r="AO462" s="605"/>
      <c r="AP462" s="605"/>
      <c r="AQ462" s="605"/>
      <c r="AR462" s="605"/>
      <c r="AS462" s="605"/>
      <c r="AT462" s="605"/>
      <c r="AU462" s="605"/>
      <c r="AV462" s="605"/>
      <c r="AW462" s="605"/>
      <c r="AX462" s="605"/>
      <c r="AY462" s="605"/>
      <c r="AZ462" s="605"/>
      <c r="BA462" s="605"/>
      <c r="BB462" s="605"/>
      <c r="BC462" s="605"/>
      <c r="BD462" s="605"/>
      <c r="BE462" s="605"/>
      <c r="BF462" s="605"/>
      <c r="BG462" s="605"/>
      <c r="BH462" s="605"/>
      <c r="BI462" s="605"/>
      <c r="BJ462" s="605"/>
      <c r="BK462" s="605"/>
      <c r="BL462" s="605"/>
      <c r="BM462" s="605"/>
      <c r="BN462" s="605"/>
      <c r="BO462" s="605"/>
      <c r="BP462" s="605"/>
      <c r="BQ462" s="605"/>
      <c r="BR462" s="605"/>
      <c r="BS462" s="605"/>
      <c r="BT462" s="605"/>
      <c r="BU462" s="605"/>
      <c r="BV462" s="605"/>
      <c r="BW462" s="605"/>
      <c r="BX462" s="605"/>
      <c r="BY462" s="605"/>
      <c r="BZ462" s="605"/>
      <c r="CA462" s="605"/>
      <c r="CB462" s="605"/>
      <c r="CC462" s="605"/>
      <c r="CD462" s="605"/>
      <c r="CE462" s="605"/>
      <c r="CF462" s="605"/>
      <c r="CG462" s="605"/>
      <c r="CH462" s="605"/>
      <c r="CI462" s="605"/>
      <c r="CJ462" s="605"/>
      <c r="CK462" s="605"/>
      <c r="CL462" s="605"/>
      <c r="CM462" s="605"/>
      <c r="CN462" s="605"/>
      <c r="CO462" s="605"/>
      <c r="CP462" s="605"/>
      <c r="CQ462" s="605"/>
      <c r="CR462" s="605"/>
      <c r="CS462" s="605"/>
      <c r="CT462" s="605"/>
      <c r="CU462" s="605"/>
      <c r="CV462" s="605"/>
      <c r="CW462" s="605"/>
      <c r="CX462" s="605"/>
      <c r="CY462" s="605"/>
      <c r="CZ462" s="605"/>
      <c r="DA462" s="605"/>
      <c r="DB462" s="605"/>
      <c r="DC462" s="605"/>
      <c r="DD462" s="605"/>
      <c r="DE462" s="605"/>
      <c r="DF462" s="605"/>
      <c r="DG462" s="605"/>
      <c r="DH462" s="605"/>
      <c r="DI462" s="605"/>
      <c r="DJ462" s="605"/>
      <c r="DK462" s="605"/>
      <c r="DL462" s="605"/>
      <c r="DM462" s="605"/>
      <c r="DN462" s="605"/>
      <c r="DO462" s="605"/>
      <c r="DP462" s="605"/>
      <c r="DQ462" s="605"/>
      <c r="DR462" s="605"/>
      <c r="DS462" s="605"/>
      <c r="DT462" s="605"/>
      <c r="DU462" s="605"/>
      <c r="DV462" s="605"/>
      <c r="DW462" s="605"/>
      <c r="DX462" s="605"/>
      <c r="DY462" s="605"/>
      <c r="DZ462" s="605"/>
      <c r="EA462" s="605"/>
      <c r="EB462" s="605"/>
      <c r="EC462" s="605"/>
      <c r="ED462" s="605"/>
      <c r="EE462" s="605"/>
      <c r="EF462" s="605"/>
      <c r="EG462" s="605"/>
      <c r="EH462" s="605"/>
      <c r="EI462" s="605"/>
      <c r="EJ462" s="605"/>
      <c r="EK462" s="605"/>
      <c r="EL462" s="605"/>
      <c r="EM462" s="605"/>
      <c r="EN462" s="605"/>
      <c r="EO462" s="605"/>
      <c r="EP462" s="605"/>
      <c r="EQ462" s="605"/>
      <c r="ER462" s="605"/>
      <c r="ES462" s="605"/>
      <c r="ET462" s="605"/>
      <c r="EU462" s="605"/>
      <c r="EV462" s="605"/>
      <c r="EW462" s="605"/>
      <c r="EX462" s="605"/>
      <c r="EY462" s="605"/>
      <c r="EZ462" s="605"/>
      <c r="FA462" s="605"/>
      <c r="FB462" s="605"/>
      <c r="FC462" s="605"/>
      <c r="FD462" s="605"/>
      <c r="FE462" s="605"/>
      <c r="FF462" s="605"/>
      <c r="FG462" s="605"/>
      <c r="FH462" s="605"/>
      <c r="FI462" s="605"/>
      <c r="FJ462" s="605"/>
      <c r="FK462" s="605"/>
      <c r="FL462" s="605"/>
      <c r="FM462" s="605"/>
      <c r="FN462" s="605"/>
      <c r="FO462" s="605"/>
      <c r="FP462" s="605"/>
      <c r="FQ462" s="605"/>
      <c r="FR462" s="605"/>
      <c r="FS462" s="605"/>
      <c r="FT462" s="605"/>
      <c r="FU462" s="605"/>
      <c r="FV462" s="605"/>
      <c r="FW462" s="605"/>
      <c r="FX462" s="605"/>
      <c r="FY462" s="605"/>
      <c r="FZ462" s="605"/>
      <c r="GA462" s="605"/>
      <c r="GB462" s="605"/>
      <c r="GC462" s="605"/>
      <c r="GD462" s="605"/>
      <c r="GE462" s="605"/>
      <c r="GF462" s="605"/>
      <c r="GG462" s="605"/>
      <c r="GH462" s="605"/>
      <c r="GI462" s="605"/>
      <c r="GJ462" s="605"/>
      <c r="GK462" s="605"/>
      <c r="GL462" s="605"/>
      <c r="GM462" s="605"/>
      <c r="GN462" s="605"/>
      <c r="GO462" s="605"/>
      <c r="GP462" s="605"/>
      <c r="GQ462" s="605"/>
      <c r="GR462" s="605"/>
      <c r="GS462" s="605"/>
      <c r="GT462" s="605"/>
      <c r="GU462" s="605"/>
      <c r="GV462" s="605"/>
      <c r="GW462" s="605"/>
      <c r="GX462" s="605"/>
      <c r="GY462" s="605"/>
      <c r="GZ462" s="605"/>
      <c r="HA462" s="605"/>
      <c r="HB462" s="605"/>
      <c r="HC462" s="605"/>
      <c r="HD462" s="605"/>
      <c r="HE462" s="605"/>
      <c r="HF462" s="605"/>
      <c r="HG462" s="605"/>
      <c r="HH462" s="605"/>
      <c r="HI462" s="605"/>
      <c r="HJ462" s="605"/>
      <c r="HK462" s="605"/>
      <c r="HL462" s="605"/>
      <c r="HM462" s="605"/>
      <c r="HN462" s="605"/>
      <c r="HO462" s="605"/>
      <c r="HP462" s="605"/>
      <c r="HQ462" s="605"/>
      <c r="HR462" s="605"/>
      <c r="HS462" s="605"/>
      <c r="HT462" s="605"/>
      <c r="HU462" s="605"/>
      <c r="HV462" s="605"/>
      <c r="HW462" s="605"/>
      <c r="HX462" s="605"/>
      <c r="HY462" s="605"/>
      <c r="HZ462" s="605"/>
      <c r="IA462" s="605"/>
      <c r="IB462" s="605"/>
      <c r="IC462" s="605"/>
      <c r="ID462" s="605"/>
      <c r="IE462" s="605"/>
      <c r="IF462" s="605"/>
      <c r="IG462" s="605"/>
      <c r="IH462" s="605"/>
      <c r="II462" s="605"/>
      <c r="IJ462" s="605"/>
      <c r="IK462" s="605"/>
      <c r="IL462" s="605"/>
      <c r="IM462" s="605"/>
      <c r="IN462" s="605"/>
      <c r="IO462" s="605"/>
      <c r="IP462" s="605"/>
      <c r="IQ462" s="605"/>
      <c r="IR462" s="605"/>
      <c r="IS462" s="605"/>
      <c r="IT462" s="605"/>
      <c r="IU462" s="605"/>
      <c r="IV462" s="605"/>
    </row>
    <row r="463" spans="1:256" s="571" customFormat="1" ht="12.75">
      <c r="A463" s="430"/>
      <c r="B463" s="430"/>
      <c r="C463" s="601"/>
      <c r="D463" s="580"/>
      <c r="E463" s="580"/>
      <c r="F463" s="612"/>
      <c r="G463" s="613"/>
      <c r="I463" s="595"/>
      <c r="J463" s="596"/>
      <c r="K463" s="602"/>
      <c r="L463" s="603"/>
      <c r="M463" s="604"/>
      <c r="N463" s="604"/>
      <c r="O463" s="604"/>
      <c r="P463" s="604"/>
      <c r="Q463" s="604"/>
      <c r="R463" s="604"/>
      <c r="S463" s="605"/>
      <c r="T463" s="605"/>
      <c r="U463" s="605"/>
      <c r="V463" s="605"/>
      <c r="W463" s="605"/>
      <c r="X463" s="605"/>
      <c r="Y463" s="605"/>
      <c r="Z463" s="605"/>
      <c r="AA463" s="605"/>
      <c r="AB463" s="605"/>
      <c r="AC463" s="605"/>
      <c r="AD463" s="605"/>
      <c r="AE463" s="605"/>
      <c r="AF463" s="605"/>
      <c r="AG463" s="605"/>
      <c r="AH463" s="605"/>
      <c r="AI463" s="605"/>
      <c r="AJ463" s="605"/>
      <c r="AK463" s="605"/>
      <c r="AL463" s="605"/>
      <c r="AM463" s="605"/>
      <c r="AN463" s="605"/>
      <c r="AO463" s="605"/>
      <c r="AP463" s="605"/>
      <c r="AQ463" s="605"/>
      <c r="AR463" s="605"/>
      <c r="AS463" s="605"/>
      <c r="AT463" s="605"/>
      <c r="AU463" s="605"/>
      <c r="AV463" s="605"/>
      <c r="AW463" s="605"/>
      <c r="AX463" s="605"/>
      <c r="AY463" s="605"/>
      <c r="AZ463" s="605"/>
      <c r="BA463" s="605"/>
      <c r="BB463" s="605"/>
      <c r="BC463" s="605"/>
      <c r="BD463" s="605"/>
      <c r="BE463" s="605"/>
      <c r="BF463" s="605"/>
      <c r="BG463" s="605"/>
      <c r="BH463" s="605"/>
      <c r="BI463" s="605"/>
      <c r="BJ463" s="605"/>
      <c r="BK463" s="605"/>
      <c r="BL463" s="605"/>
      <c r="BM463" s="605"/>
      <c r="BN463" s="605"/>
      <c r="BO463" s="605"/>
      <c r="BP463" s="605"/>
      <c r="BQ463" s="605"/>
      <c r="BR463" s="605"/>
      <c r="BS463" s="605"/>
      <c r="BT463" s="605"/>
      <c r="BU463" s="605"/>
      <c r="BV463" s="605"/>
      <c r="BW463" s="605"/>
      <c r="BX463" s="605"/>
      <c r="BY463" s="605"/>
      <c r="BZ463" s="605"/>
      <c r="CA463" s="605"/>
      <c r="CB463" s="605"/>
      <c r="CC463" s="605"/>
      <c r="CD463" s="605"/>
      <c r="CE463" s="605"/>
      <c r="CF463" s="605"/>
      <c r="CG463" s="605"/>
      <c r="CH463" s="605"/>
      <c r="CI463" s="605"/>
      <c r="CJ463" s="605"/>
      <c r="CK463" s="605"/>
      <c r="CL463" s="605"/>
      <c r="CM463" s="605"/>
      <c r="CN463" s="605"/>
      <c r="CO463" s="605"/>
      <c r="CP463" s="605"/>
      <c r="CQ463" s="605"/>
      <c r="CR463" s="605"/>
      <c r="CS463" s="605"/>
      <c r="CT463" s="605"/>
      <c r="CU463" s="605"/>
      <c r="CV463" s="605"/>
      <c r="CW463" s="605"/>
      <c r="CX463" s="605"/>
      <c r="CY463" s="605"/>
      <c r="CZ463" s="605"/>
      <c r="DA463" s="605"/>
      <c r="DB463" s="605"/>
      <c r="DC463" s="605"/>
      <c r="DD463" s="605"/>
      <c r="DE463" s="605"/>
      <c r="DF463" s="605"/>
      <c r="DG463" s="605"/>
      <c r="DH463" s="605"/>
      <c r="DI463" s="605"/>
      <c r="DJ463" s="605"/>
      <c r="DK463" s="605"/>
      <c r="DL463" s="605"/>
      <c r="DM463" s="605"/>
      <c r="DN463" s="605"/>
      <c r="DO463" s="605"/>
      <c r="DP463" s="605"/>
      <c r="DQ463" s="605"/>
      <c r="DR463" s="605"/>
      <c r="DS463" s="605"/>
      <c r="DT463" s="605"/>
      <c r="DU463" s="605"/>
      <c r="DV463" s="605"/>
      <c r="DW463" s="605"/>
      <c r="DX463" s="605"/>
      <c r="DY463" s="605"/>
      <c r="DZ463" s="605"/>
      <c r="EA463" s="605"/>
      <c r="EB463" s="605"/>
      <c r="EC463" s="605"/>
      <c r="ED463" s="605"/>
      <c r="EE463" s="605"/>
      <c r="EF463" s="605"/>
      <c r="EG463" s="605"/>
      <c r="EH463" s="605"/>
      <c r="EI463" s="605"/>
      <c r="EJ463" s="605"/>
      <c r="EK463" s="605"/>
      <c r="EL463" s="605"/>
      <c r="EM463" s="605"/>
      <c r="EN463" s="605"/>
      <c r="EO463" s="605"/>
      <c r="EP463" s="605"/>
      <c r="EQ463" s="605"/>
      <c r="ER463" s="605"/>
      <c r="ES463" s="605"/>
      <c r="ET463" s="605"/>
      <c r="EU463" s="605"/>
      <c r="EV463" s="605"/>
      <c r="EW463" s="605"/>
      <c r="EX463" s="605"/>
      <c r="EY463" s="605"/>
      <c r="EZ463" s="605"/>
      <c r="FA463" s="605"/>
      <c r="FB463" s="605"/>
      <c r="FC463" s="605"/>
      <c r="FD463" s="605"/>
      <c r="FE463" s="605"/>
      <c r="FF463" s="605"/>
      <c r="FG463" s="605"/>
      <c r="FH463" s="605"/>
      <c r="FI463" s="605"/>
      <c r="FJ463" s="605"/>
      <c r="FK463" s="605"/>
      <c r="FL463" s="605"/>
      <c r="FM463" s="605"/>
      <c r="FN463" s="605"/>
      <c r="FO463" s="605"/>
      <c r="FP463" s="605"/>
      <c r="FQ463" s="605"/>
      <c r="FR463" s="605"/>
      <c r="FS463" s="605"/>
      <c r="FT463" s="605"/>
      <c r="FU463" s="605"/>
      <c r="FV463" s="605"/>
      <c r="FW463" s="605"/>
      <c r="FX463" s="605"/>
      <c r="FY463" s="605"/>
      <c r="FZ463" s="605"/>
      <c r="GA463" s="605"/>
      <c r="GB463" s="605"/>
      <c r="GC463" s="605"/>
      <c r="GD463" s="605"/>
      <c r="GE463" s="605"/>
      <c r="GF463" s="605"/>
      <c r="GG463" s="605"/>
      <c r="GH463" s="605"/>
      <c r="GI463" s="605"/>
      <c r="GJ463" s="605"/>
      <c r="GK463" s="605"/>
      <c r="GL463" s="605"/>
      <c r="GM463" s="605"/>
      <c r="GN463" s="605"/>
      <c r="GO463" s="605"/>
      <c r="GP463" s="605"/>
      <c r="GQ463" s="605"/>
      <c r="GR463" s="605"/>
      <c r="GS463" s="605"/>
      <c r="GT463" s="605"/>
      <c r="GU463" s="605"/>
      <c r="GV463" s="605"/>
      <c r="GW463" s="605"/>
      <c r="GX463" s="605"/>
      <c r="GY463" s="605"/>
      <c r="GZ463" s="605"/>
      <c r="HA463" s="605"/>
      <c r="HB463" s="605"/>
      <c r="HC463" s="605"/>
      <c r="HD463" s="605"/>
      <c r="HE463" s="605"/>
      <c r="HF463" s="605"/>
      <c r="HG463" s="605"/>
      <c r="HH463" s="605"/>
      <c r="HI463" s="605"/>
      <c r="HJ463" s="605"/>
      <c r="HK463" s="605"/>
      <c r="HL463" s="605"/>
      <c r="HM463" s="605"/>
      <c r="HN463" s="605"/>
      <c r="HO463" s="605"/>
      <c r="HP463" s="605"/>
      <c r="HQ463" s="605"/>
      <c r="HR463" s="605"/>
      <c r="HS463" s="605"/>
      <c r="HT463" s="605"/>
      <c r="HU463" s="605"/>
      <c r="HV463" s="605"/>
      <c r="HW463" s="605"/>
      <c r="HX463" s="605"/>
      <c r="HY463" s="605"/>
      <c r="HZ463" s="605"/>
      <c r="IA463" s="605"/>
      <c r="IB463" s="605"/>
      <c r="IC463" s="605"/>
      <c r="ID463" s="605"/>
      <c r="IE463" s="605"/>
      <c r="IF463" s="605"/>
      <c r="IG463" s="605"/>
      <c r="IH463" s="605"/>
      <c r="II463" s="605"/>
      <c r="IJ463" s="605"/>
      <c r="IK463" s="605"/>
      <c r="IL463" s="605"/>
      <c r="IM463" s="605"/>
      <c r="IN463" s="605"/>
      <c r="IO463" s="605"/>
      <c r="IP463" s="605"/>
      <c r="IQ463" s="605"/>
      <c r="IR463" s="605"/>
      <c r="IS463" s="605"/>
      <c r="IT463" s="605"/>
      <c r="IU463" s="605"/>
      <c r="IV463" s="605"/>
    </row>
    <row r="464" spans="1:256" s="571" customFormat="1" ht="12.75">
      <c r="A464" s="430"/>
      <c r="B464" s="430"/>
      <c r="C464" s="601"/>
      <c r="D464" s="580"/>
      <c r="E464" s="580"/>
      <c r="F464" s="612"/>
      <c r="G464" s="613"/>
      <c r="I464" s="595"/>
      <c r="J464" s="596"/>
      <c r="K464" s="602"/>
      <c r="L464" s="603"/>
      <c r="M464" s="604"/>
      <c r="N464" s="604"/>
      <c r="O464" s="604"/>
      <c r="P464" s="604"/>
      <c r="Q464" s="604"/>
      <c r="R464" s="604"/>
      <c r="S464" s="605"/>
      <c r="T464" s="605"/>
      <c r="U464" s="605"/>
      <c r="V464" s="605"/>
      <c r="W464" s="605"/>
      <c r="X464" s="605"/>
      <c r="Y464" s="605"/>
      <c r="Z464" s="605"/>
      <c r="AA464" s="605"/>
      <c r="AB464" s="605"/>
      <c r="AC464" s="605"/>
      <c r="AD464" s="605"/>
      <c r="AE464" s="605"/>
      <c r="AF464" s="605"/>
      <c r="AG464" s="605"/>
      <c r="AH464" s="605"/>
      <c r="AI464" s="605"/>
      <c r="AJ464" s="605"/>
      <c r="AK464" s="605"/>
      <c r="AL464" s="605"/>
      <c r="AM464" s="605"/>
      <c r="AN464" s="605"/>
      <c r="AO464" s="605"/>
      <c r="AP464" s="605"/>
      <c r="AQ464" s="605"/>
      <c r="AR464" s="605"/>
      <c r="AS464" s="605"/>
      <c r="AT464" s="605"/>
      <c r="AU464" s="605"/>
      <c r="AV464" s="605"/>
      <c r="AW464" s="605"/>
      <c r="AX464" s="605"/>
      <c r="AY464" s="605"/>
      <c r="AZ464" s="605"/>
      <c r="BA464" s="605"/>
      <c r="BB464" s="605"/>
      <c r="BC464" s="605"/>
      <c r="BD464" s="605"/>
      <c r="BE464" s="605"/>
      <c r="BF464" s="605"/>
      <c r="BG464" s="605"/>
      <c r="BH464" s="605"/>
      <c r="BI464" s="605"/>
      <c r="BJ464" s="605"/>
      <c r="BK464" s="605"/>
      <c r="BL464" s="605"/>
      <c r="BM464" s="605"/>
      <c r="BN464" s="605"/>
      <c r="BO464" s="605"/>
      <c r="BP464" s="605"/>
      <c r="BQ464" s="605"/>
      <c r="BR464" s="605"/>
      <c r="BS464" s="605"/>
      <c r="BT464" s="605"/>
      <c r="BU464" s="605"/>
      <c r="BV464" s="605"/>
      <c r="BW464" s="605"/>
      <c r="BX464" s="605"/>
      <c r="BY464" s="605"/>
      <c r="BZ464" s="605"/>
      <c r="CA464" s="605"/>
      <c r="CB464" s="605"/>
      <c r="CC464" s="605"/>
      <c r="CD464" s="605"/>
      <c r="CE464" s="605"/>
      <c r="CF464" s="605"/>
      <c r="CG464" s="605"/>
      <c r="CH464" s="605"/>
      <c r="CI464" s="605"/>
      <c r="CJ464" s="605"/>
      <c r="CK464" s="605"/>
      <c r="CL464" s="605"/>
      <c r="CM464" s="605"/>
      <c r="CN464" s="605"/>
      <c r="CO464" s="605"/>
      <c r="CP464" s="605"/>
      <c r="CQ464" s="605"/>
      <c r="CR464" s="605"/>
      <c r="CS464" s="605"/>
      <c r="CT464" s="605"/>
      <c r="CU464" s="605"/>
      <c r="CV464" s="605"/>
      <c r="CW464" s="605"/>
      <c r="CX464" s="605"/>
      <c r="CY464" s="605"/>
      <c r="CZ464" s="605"/>
      <c r="DA464" s="605"/>
      <c r="DB464" s="605"/>
      <c r="DC464" s="605"/>
      <c r="DD464" s="605"/>
      <c r="DE464" s="605"/>
      <c r="DF464" s="605"/>
      <c r="DG464" s="605"/>
      <c r="DH464" s="605"/>
      <c r="DI464" s="605"/>
      <c r="DJ464" s="605"/>
      <c r="DK464" s="605"/>
      <c r="DL464" s="605"/>
      <c r="DM464" s="605"/>
      <c r="DN464" s="605"/>
      <c r="DO464" s="605"/>
      <c r="DP464" s="605"/>
      <c r="DQ464" s="605"/>
      <c r="DR464" s="605"/>
      <c r="DS464" s="605"/>
      <c r="DT464" s="605"/>
      <c r="DU464" s="605"/>
      <c r="DV464" s="605"/>
      <c r="DW464" s="605"/>
      <c r="DX464" s="605"/>
      <c r="DY464" s="605"/>
      <c r="DZ464" s="605"/>
      <c r="EA464" s="605"/>
      <c r="EB464" s="605"/>
      <c r="EC464" s="605"/>
      <c r="ED464" s="605"/>
      <c r="EE464" s="605"/>
      <c r="EF464" s="605"/>
      <c r="EG464" s="605"/>
      <c r="EH464" s="605"/>
      <c r="EI464" s="605"/>
      <c r="EJ464" s="605"/>
      <c r="EK464" s="605"/>
      <c r="EL464" s="605"/>
      <c r="EM464" s="605"/>
      <c r="EN464" s="605"/>
      <c r="EO464" s="605"/>
      <c r="EP464" s="605"/>
      <c r="EQ464" s="605"/>
      <c r="ER464" s="605"/>
      <c r="ES464" s="605"/>
      <c r="ET464" s="605"/>
      <c r="EU464" s="605"/>
      <c r="EV464" s="605"/>
      <c r="EW464" s="605"/>
      <c r="EX464" s="605"/>
      <c r="EY464" s="605"/>
      <c r="EZ464" s="605"/>
      <c r="FA464" s="605"/>
      <c r="FB464" s="605"/>
      <c r="FC464" s="605"/>
      <c r="FD464" s="605"/>
      <c r="FE464" s="605"/>
      <c r="FF464" s="605"/>
      <c r="FG464" s="605"/>
      <c r="FH464" s="605"/>
      <c r="FI464" s="605"/>
      <c r="FJ464" s="605"/>
      <c r="FK464" s="605"/>
      <c r="FL464" s="605"/>
      <c r="FM464" s="605"/>
      <c r="FN464" s="605"/>
      <c r="FO464" s="605"/>
      <c r="FP464" s="605"/>
      <c r="FQ464" s="605"/>
      <c r="FR464" s="605"/>
      <c r="FS464" s="605"/>
      <c r="FT464" s="605"/>
      <c r="FU464" s="605"/>
      <c r="FV464" s="605"/>
      <c r="FW464" s="605"/>
      <c r="FX464" s="605"/>
      <c r="FY464" s="605"/>
      <c r="FZ464" s="605"/>
      <c r="GA464" s="605"/>
      <c r="GB464" s="605"/>
      <c r="GC464" s="605"/>
      <c r="GD464" s="605"/>
      <c r="GE464" s="605"/>
      <c r="GF464" s="605"/>
      <c r="GG464" s="605"/>
      <c r="GH464" s="605"/>
      <c r="GI464" s="605"/>
      <c r="GJ464" s="605"/>
      <c r="GK464" s="605"/>
      <c r="GL464" s="605"/>
      <c r="GM464" s="605"/>
      <c r="GN464" s="605"/>
      <c r="GO464" s="605"/>
      <c r="GP464" s="605"/>
      <c r="GQ464" s="605"/>
      <c r="GR464" s="605"/>
      <c r="GS464" s="605"/>
      <c r="GT464" s="605"/>
      <c r="GU464" s="605"/>
      <c r="GV464" s="605"/>
      <c r="GW464" s="605"/>
      <c r="GX464" s="605"/>
      <c r="GY464" s="605"/>
      <c r="GZ464" s="605"/>
      <c r="HA464" s="605"/>
      <c r="HB464" s="605"/>
      <c r="HC464" s="605"/>
      <c r="HD464" s="605"/>
      <c r="HE464" s="605"/>
      <c r="HF464" s="605"/>
      <c r="HG464" s="605"/>
      <c r="HH464" s="605"/>
      <c r="HI464" s="605"/>
      <c r="HJ464" s="605"/>
      <c r="HK464" s="605"/>
      <c r="HL464" s="605"/>
      <c r="HM464" s="605"/>
      <c r="HN464" s="605"/>
      <c r="HO464" s="605"/>
      <c r="HP464" s="605"/>
      <c r="HQ464" s="605"/>
      <c r="HR464" s="605"/>
      <c r="HS464" s="605"/>
      <c r="HT464" s="605"/>
      <c r="HU464" s="605"/>
      <c r="HV464" s="605"/>
      <c r="HW464" s="605"/>
      <c r="HX464" s="605"/>
      <c r="HY464" s="605"/>
      <c r="HZ464" s="605"/>
      <c r="IA464" s="605"/>
      <c r="IB464" s="605"/>
      <c r="IC464" s="605"/>
      <c r="ID464" s="605"/>
      <c r="IE464" s="605"/>
      <c r="IF464" s="605"/>
      <c r="IG464" s="605"/>
      <c r="IH464" s="605"/>
      <c r="II464" s="605"/>
      <c r="IJ464" s="605"/>
      <c r="IK464" s="605"/>
      <c r="IL464" s="605"/>
      <c r="IM464" s="605"/>
      <c r="IN464" s="605"/>
      <c r="IO464" s="605"/>
      <c r="IP464" s="605"/>
      <c r="IQ464" s="605"/>
      <c r="IR464" s="605"/>
      <c r="IS464" s="605"/>
      <c r="IT464" s="605"/>
      <c r="IU464" s="605"/>
      <c r="IV464" s="605"/>
    </row>
    <row r="465" spans="1:256" s="571" customFormat="1" ht="12.75">
      <c r="A465" s="430"/>
      <c r="B465" s="430"/>
      <c r="C465" s="601"/>
      <c r="D465" s="580"/>
      <c r="E465" s="580"/>
      <c r="F465" s="612"/>
      <c r="G465" s="613"/>
      <c r="I465" s="595"/>
      <c r="J465" s="596"/>
      <c r="K465" s="602"/>
      <c r="L465" s="603"/>
      <c r="M465" s="604"/>
      <c r="N465" s="604"/>
      <c r="O465" s="604"/>
      <c r="P465" s="604"/>
      <c r="Q465" s="604"/>
      <c r="R465" s="604"/>
      <c r="S465" s="605"/>
      <c r="T465" s="605"/>
      <c r="U465" s="605"/>
      <c r="V465" s="605"/>
      <c r="W465" s="605"/>
      <c r="X465" s="605"/>
      <c r="Y465" s="605"/>
      <c r="Z465" s="605"/>
      <c r="AA465" s="605"/>
      <c r="AB465" s="605"/>
      <c r="AC465" s="605"/>
      <c r="AD465" s="605"/>
      <c r="AE465" s="605"/>
      <c r="AF465" s="605"/>
      <c r="AG465" s="605"/>
      <c r="AH465" s="605"/>
      <c r="AI465" s="605"/>
      <c r="AJ465" s="605"/>
      <c r="AK465" s="605"/>
      <c r="AL465" s="605"/>
      <c r="AM465" s="605"/>
      <c r="AN465" s="605"/>
      <c r="AO465" s="605"/>
      <c r="AP465" s="605"/>
      <c r="AQ465" s="605"/>
      <c r="AR465" s="605"/>
      <c r="AS465" s="605"/>
      <c r="AT465" s="605"/>
      <c r="AU465" s="605"/>
      <c r="AV465" s="605"/>
      <c r="AW465" s="605"/>
      <c r="AX465" s="605"/>
      <c r="AY465" s="605"/>
      <c r="AZ465" s="605"/>
      <c r="BA465" s="605"/>
      <c r="BB465" s="605"/>
      <c r="BC465" s="605"/>
      <c r="BD465" s="605"/>
      <c r="BE465" s="605"/>
      <c r="BF465" s="605"/>
      <c r="BG465" s="605"/>
      <c r="BH465" s="605"/>
      <c r="BI465" s="605"/>
      <c r="BJ465" s="605"/>
      <c r="BK465" s="605"/>
      <c r="BL465" s="605"/>
      <c r="BM465" s="605"/>
      <c r="BN465" s="605"/>
      <c r="BO465" s="605"/>
      <c r="BP465" s="605"/>
      <c r="BQ465" s="605"/>
      <c r="BR465" s="605"/>
      <c r="BS465" s="605"/>
      <c r="BT465" s="605"/>
      <c r="BU465" s="605"/>
      <c r="BV465" s="605"/>
      <c r="BW465" s="605"/>
      <c r="BX465" s="605"/>
      <c r="BY465" s="605"/>
      <c r="BZ465" s="605"/>
      <c r="CA465" s="605"/>
      <c r="CB465" s="605"/>
      <c r="CC465" s="605"/>
      <c r="CD465" s="605"/>
      <c r="CE465" s="605"/>
      <c r="CF465" s="605"/>
      <c r="CG465" s="605"/>
      <c r="CH465" s="605"/>
      <c r="CI465" s="605"/>
      <c r="CJ465" s="605"/>
      <c r="CK465" s="605"/>
      <c r="CL465" s="605"/>
      <c r="CM465" s="605"/>
      <c r="CN465" s="605"/>
      <c r="CO465" s="605"/>
      <c r="CP465" s="605"/>
      <c r="CQ465" s="605"/>
      <c r="CR465" s="605"/>
      <c r="CS465" s="605"/>
      <c r="CT465" s="605"/>
      <c r="CU465" s="605"/>
      <c r="CV465" s="605"/>
      <c r="CW465" s="605"/>
      <c r="CX465" s="605"/>
      <c r="CY465" s="605"/>
      <c r="CZ465" s="605"/>
      <c r="DA465" s="605"/>
      <c r="DB465" s="605"/>
      <c r="DC465" s="605"/>
      <c r="DD465" s="605"/>
      <c r="DE465" s="605"/>
      <c r="DF465" s="605"/>
      <c r="DG465" s="605"/>
      <c r="DH465" s="605"/>
      <c r="DI465" s="605"/>
      <c r="DJ465" s="605"/>
      <c r="DK465" s="605"/>
      <c r="DL465" s="605"/>
      <c r="DM465" s="605"/>
      <c r="DN465" s="605"/>
      <c r="DO465" s="605"/>
      <c r="DP465" s="605"/>
      <c r="DQ465" s="605"/>
      <c r="DR465" s="605"/>
      <c r="DS465" s="605"/>
      <c r="DT465" s="605"/>
      <c r="DU465" s="605"/>
      <c r="DV465" s="605"/>
      <c r="DW465" s="605"/>
      <c r="DX465" s="605"/>
      <c r="DY465" s="605"/>
      <c r="DZ465" s="605"/>
      <c r="EA465" s="605"/>
      <c r="EB465" s="605"/>
      <c r="EC465" s="605"/>
      <c r="ED465" s="605"/>
      <c r="EE465" s="605"/>
      <c r="EF465" s="605"/>
      <c r="EG465" s="605"/>
      <c r="EH465" s="605"/>
      <c r="EI465" s="605"/>
      <c r="EJ465" s="605"/>
      <c r="EK465" s="605"/>
      <c r="EL465" s="605"/>
      <c r="EM465" s="605"/>
      <c r="EN465" s="605"/>
      <c r="EO465" s="605"/>
      <c r="EP465" s="605"/>
      <c r="EQ465" s="605"/>
      <c r="ER465" s="605"/>
      <c r="ES465" s="605"/>
      <c r="ET465" s="605"/>
      <c r="EU465" s="605"/>
      <c r="EV465" s="605"/>
      <c r="EW465" s="605"/>
      <c r="EX465" s="605"/>
      <c r="EY465" s="605"/>
      <c r="EZ465" s="605"/>
      <c r="FA465" s="605"/>
      <c r="FB465" s="605"/>
      <c r="FC465" s="605"/>
      <c r="FD465" s="605"/>
      <c r="FE465" s="605"/>
      <c r="FF465" s="605"/>
      <c r="FG465" s="605"/>
      <c r="FH465" s="605"/>
      <c r="FI465" s="605"/>
      <c r="FJ465" s="605"/>
      <c r="FK465" s="605"/>
      <c r="FL465" s="605"/>
      <c r="FM465" s="605"/>
      <c r="FN465" s="605"/>
      <c r="FO465" s="605"/>
      <c r="FP465" s="605"/>
      <c r="FQ465" s="605"/>
      <c r="FR465" s="605"/>
      <c r="FS465" s="605"/>
      <c r="FT465" s="605"/>
      <c r="FU465" s="605"/>
      <c r="FV465" s="605"/>
      <c r="FW465" s="605"/>
      <c r="FX465" s="605"/>
      <c r="FY465" s="605"/>
      <c r="FZ465" s="605"/>
      <c r="GA465" s="605"/>
      <c r="GB465" s="605"/>
      <c r="GC465" s="605"/>
      <c r="GD465" s="605"/>
      <c r="GE465" s="605"/>
      <c r="GF465" s="605"/>
      <c r="GG465" s="605"/>
      <c r="GH465" s="605"/>
      <c r="GI465" s="605"/>
      <c r="GJ465" s="605"/>
      <c r="GK465" s="605"/>
      <c r="GL465" s="605"/>
      <c r="GM465" s="605"/>
      <c r="GN465" s="605"/>
      <c r="GO465" s="605"/>
      <c r="GP465" s="605"/>
      <c r="GQ465" s="605"/>
      <c r="GR465" s="605"/>
      <c r="GS465" s="605"/>
      <c r="GT465" s="605"/>
      <c r="GU465" s="605"/>
      <c r="GV465" s="605"/>
      <c r="GW465" s="605"/>
      <c r="GX465" s="605"/>
      <c r="GY465" s="605"/>
      <c r="GZ465" s="605"/>
      <c r="HA465" s="605"/>
      <c r="HB465" s="605"/>
      <c r="HC465" s="605"/>
      <c r="HD465" s="605"/>
      <c r="HE465" s="605"/>
      <c r="HF465" s="605"/>
      <c r="HG465" s="605"/>
      <c r="HH465" s="605"/>
      <c r="HI465" s="605"/>
      <c r="HJ465" s="605"/>
      <c r="HK465" s="605"/>
      <c r="HL465" s="605"/>
      <c r="HM465" s="605"/>
      <c r="HN465" s="605"/>
      <c r="HO465" s="605"/>
      <c r="HP465" s="605"/>
      <c r="HQ465" s="605"/>
      <c r="HR465" s="605"/>
      <c r="HS465" s="605"/>
      <c r="HT465" s="605"/>
      <c r="HU465" s="605"/>
      <c r="HV465" s="605"/>
      <c r="HW465" s="605"/>
      <c r="HX465" s="605"/>
      <c r="HY465" s="605"/>
      <c r="HZ465" s="605"/>
      <c r="IA465" s="605"/>
      <c r="IB465" s="605"/>
      <c r="IC465" s="605"/>
      <c r="ID465" s="605"/>
      <c r="IE465" s="605"/>
      <c r="IF465" s="605"/>
      <c r="IG465" s="605"/>
      <c r="IH465" s="605"/>
      <c r="II465" s="605"/>
      <c r="IJ465" s="605"/>
      <c r="IK465" s="605"/>
      <c r="IL465" s="605"/>
      <c r="IM465" s="605"/>
      <c r="IN465" s="605"/>
      <c r="IO465" s="605"/>
      <c r="IP465" s="605"/>
      <c r="IQ465" s="605"/>
      <c r="IR465" s="605"/>
      <c r="IS465" s="605"/>
      <c r="IT465" s="605"/>
      <c r="IU465" s="605"/>
      <c r="IV465" s="605"/>
    </row>
    <row r="466" spans="1:256" s="571" customFormat="1" ht="12.75">
      <c r="A466" s="430"/>
      <c r="B466" s="430"/>
      <c r="C466" s="601"/>
      <c r="D466" s="580"/>
      <c r="E466" s="580"/>
      <c r="F466" s="612"/>
      <c r="G466" s="613"/>
      <c r="I466" s="595"/>
      <c r="J466" s="596"/>
      <c r="K466" s="602"/>
      <c r="L466" s="603"/>
      <c r="M466" s="604"/>
      <c r="N466" s="604"/>
      <c r="O466" s="604"/>
      <c r="P466" s="604"/>
      <c r="Q466" s="604"/>
      <c r="R466" s="604"/>
      <c r="S466" s="605"/>
      <c r="T466" s="605"/>
      <c r="U466" s="605"/>
      <c r="V466" s="605"/>
      <c r="W466" s="605"/>
      <c r="X466" s="605"/>
      <c r="Y466" s="605"/>
      <c r="Z466" s="605"/>
      <c r="AA466" s="605"/>
      <c r="AB466" s="605"/>
      <c r="AC466" s="605"/>
      <c r="AD466" s="605"/>
      <c r="AE466" s="605"/>
      <c r="AF466" s="605"/>
      <c r="AG466" s="605"/>
      <c r="AH466" s="605"/>
      <c r="AI466" s="605"/>
      <c r="AJ466" s="605"/>
      <c r="AK466" s="605"/>
      <c r="AL466" s="605"/>
      <c r="AM466" s="605"/>
      <c r="AN466" s="605"/>
      <c r="AO466" s="605"/>
      <c r="AP466" s="605"/>
      <c r="AQ466" s="605"/>
      <c r="AR466" s="605"/>
      <c r="AS466" s="605"/>
      <c r="AT466" s="605"/>
      <c r="AU466" s="605"/>
      <c r="AV466" s="605"/>
      <c r="AW466" s="605"/>
      <c r="AX466" s="605"/>
      <c r="AY466" s="605"/>
      <c r="AZ466" s="605"/>
      <c r="BA466" s="605"/>
      <c r="BB466" s="605"/>
      <c r="BC466" s="605"/>
      <c r="BD466" s="605"/>
      <c r="BE466" s="605"/>
      <c r="BF466" s="605"/>
      <c r="BG466" s="605"/>
      <c r="BH466" s="605"/>
      <c r="BI466" s="605"/>
      <c r="BJ466" s="605"/>
      <c r="BK466" s="605"/>
      <c r="BL466" s="605"/>
      <c r="BM466" s="605"/>
      <c r="BN466" s="605"/>
      <c r="BO466" s="605"/>
      <c r="BP466" s="605"/>
      <c r="BQ466" s="605"/>
      <c r="BR466" s="605"/>
      <c r="BS466" s="605"/>
      <c r="BT466" s="605"/>
      <c r="BU466" s="605"/>
      <c r="BV466" s="605"/>
      <c r="BW466" s="605"/>
      <c r="BX466" s="605"/>
      <c r="BY466" s="605"/>
      <c r="BZ466" s="605"/>
      <c r="CA466" s="605"/>
      <c r="CB466" s="605"/>
      <c r="CC466" s="605"/>
      <c r="CD466" s="605"/>
      <c r="CE466" s="605"/>
      <c r="CF466" s="605"/>
      <c r="CG466" s="605"/>
      <c r="CH466" s="605"/>
      <c r="CI466" s="605"/>
      <c r="CJ466" s="605"/>
      <c r="CK466" s="605"/>
      <c r="CL466" s="605"/>
      <c r="CM466" s="605"/>
      <c r="CN466" s="605"/>
      <c r="CO466" s="605"/>
      <c r="CP466" s="605"/>
      <c r="CQ466" s="605"/>
      <c r="CR466" s="605"/>
      <c r="CS466" s="605"/>
      <c r="CT466" s="605"/>
      <c r="CU466" s="605"/>
      <c r="CV466" s="605"/>
      <c r="CW466" s="605"/>
      <c r="CX466" s="605"/>
      <c r="CY466" s="605"/>
      <c r="CZ466" s="605"/>
      <c r="DA466" s="605"/>
      <c r="DB466" s="605"/>
      <c r="DC466" s="605"/>
      <c r="DD466" s="605"/>
      <c r="DE466" s="605"/>
      <c r="DF466" s="605"/>
      <c r="DG466" s="605"/>
      <c r="DH466" s="605"/>
      <c r="DI466" s="605"/>
      <c r="DJ466" s="605"/>
      <c r="DK466" s="605"/>
      <c r="DL466" s="605"/>
      <c r="DM466" s="605"/>
      <c r="DN466" s="605"/>
      <c r="DO466" s="605"/>
      <c r="DP466" s="605"/>
      <c r="DQ466" s="605"/>
      <c r="DR466" s="605"/>
      <c r="DS466" s="605"/>
      <c r="DT466" s="605"/>
      <c r="DU466" s="605"/>
      <c r="DV466" s="605"/>
      <c r="DW466" s="605"/>
      <c r="DX466" s="605"/>
      <c r="DY466" s="605"/>
      <c r="DZ466" s="605"/>
      <c r="EA466" s="605"/>
      <c r="EB466" s="605"/>
      <c r="EC466" s="605"/>
      <c r="ED466" s="605"/>
      <c r="EE466" s="605"/>
      <c r="EF466" s="605"/>
      <c r="EG466" s="605"/>
      <c r="EH466" s="605"/>
      <c r="EI466" s="605"/>
      <c r="EJ466" s="605"/>
      <c r="EK466" s="605"/>
      <c r="EL466" s="605"/>
      <c r="EM466" s="605"/>
      <c r="EN466" s="605"/>
      <c r="EO466" s="605"/>
      <c r="EP466" s="605"/>
      <c r="EQ466" s="605"/>
      <c r="ER466" s="605"/>
      <c r="ES466" s="605"/>
      <c r="ET466" s="605"/>
      <c r="EU466" s="605"/>
      <c r="EV466" s="605"/>
      <c r="EW466" s="605"/>
      <c r="EX466" s="605"/>
      <c r="EY466" s="605"/>
      <c r="EZ466" s="605"/>
      <c r="FA466" s="605"/>
      <c r="FB466" s="605"/>
      <c r="FC466" s="605"/>
      <c r="FD466" s="605"/>
      <c r="FE466" s="605"/>
      <c r="FF466" s="605"/>
      <c r="FG466" s="605"/>
      <c r="FH466" s="605"/>
      <c r="FI466" s="605"/>
      <c r="FJ466" s="605"/>
      <c r="FK466" s="605"/>
      <c r="FL466" s="605"/>
      <c r="FM466" s="605"/>
      <c r="FN466" s="605"/>
      <c r="FO466" s="605"/>
      <c r="FP466" s="605"/>
      <c r="FQ466" s="605"/>
      <c r="FR466" s="605"/>
      <c r="FS466" s="605"/>
      <c r="FT466" s="605"/>
      <c r="FU466" s="605"/>
      <c r="FV466" s="605"/>
      <c r="FW466" s="605"/>
      <c r="FX466" s="605"/>
      <c r="FY466" s="605"/>
      <c r="FZ466" s="605"/>
      <c r="GA466" s="605"/>
      <c r="GB466" s="605"/>
      <c r="GC466" s="605"/>
      <c r="GD466" s="605"/>
      <c r="GE466" s="605"/>
      <c r="GF466" s="605"/>
      <c r="GG466" s="605"/>
      <c r="GH466" s="605"/>
      <c r="GI466" s="605"/>
      <c r="GJ466" s="605"/>
      <c r="GK466" s="605"/>
      <c r="GL466" s="605"/>
      <c r="GM466" s="605"/>
      <c r="GN466" s="605"/>
      <c r="GO466" s="605"/>
      <c r="GP466" s="605"/>
      <c r="GQ466" s="605"/>
      <c r="GR466" s="605"/>
      <c r="GS466" s="605"/>
      <c r="GT466" s="605"/>
      <c r="GU466" s="605"/>
      <c r="GV466" s="605"/>
      <c r="GW466" s="605"/>
      <c r="GX466" s="605"/>
      <c r="GY466" s="605"/>
      <c r="GZ466" s="605"/>
      <c r="HA466" s="605"/>
      <c r="HB466" s="605"/>
      <c r="HC466" s="605"/>
      <c r="HD466" s="605"/>
      <c r="HE466" s="605"/>
      <c r="HF466" s="605"/>
      <c r="HG466" s="605"/>
      <c r="HH466" s="605"/>
      <c r="HI466" s="605"/>
      <c r="HJ466" s="605"/>
      <c r="HK466" s="605"/>
      <c r="HL466" s="605"/>
      <c r="HM466" s="605"/>
      <c r="HN466" s="605"/>
      <c r="HO466" s="605"/>
      <c r="HP466" s="605"/>
      <c r="HQ466" s="605"/>
      <c r="HR466" s="605"/>
      <c r="HS466" s="605"/>
      <c r="HT466" s="605"/>
      <c r="HU466" s="605"/>
      <c r="HV466" s="605"/>
      <c r="HW466" s="605"/>
      <c r="HX466" s="605"/>
      <c r="HY466" s="605"/>
      <c r="HZ466" s="605"/>
      <c r="IA466" s="605"/>
      <c r="IB466" s="605"/>
      <c r="IC466" s="605"/>
      <c r="ID466" s="605"/>
      <c r="IE466" s="605"/>
      <c r="IF466" s="605"/>
      <c r="IG466" s="605"/>
      <c r="IH466" s="605"/>
      <c r="II466" s="605"/>
      <c r="IJ466" s="605"/>
      <c r="IK466" s="605"/>
      <c r="IL466" s="605"/>
      <c r="IM466" s="605"/>
      <c r="IN466" s="605"/>
      <c r="IO466" s="605"/>
      <c r="IP466" s="605"/>
      <c r="IQ466" s="605"/>
      <c r="IR466" s="605"/>
      <c r="IS466" s="605"/>
      <c r="IT466" s="605"/>
      <c r="IU466" s="605"/>
      <c r="IV466" s="605"/>
    </row>
    <row r="467" spans="1:256" s="571" customFormat="1" ht="12.75">
      <c r="A467" s="430"/>
      <c r="B467" s="430"/>
      <c r="C467" s="601"/>
      <c r="D467" s="580"/>
      <c r="E467" s="580"/>
      <c r="F467" s="612"/>
      <c r="G467" s="613"/>
      <c r="I467" s="595"/>
      <c r="J467" s="596"/>
      <c r="K467" s="602"/>
      <c r="L467" s="603"/>
      <c r="M467" s="604"/>
      <c r="N467" s="604"/>
      <c r="O467" s="604"/>
      <c r="P467" s="604"/>
      <c r="Q467" s="604"/>
      <c r="R467" s="604"/>
      <c r="S467" s="605"/>
      <c r="T467" s="605"/>
      <c r="U467" s="605"/>
      <c r="V467" s="605"/>
      <c r="W467" s="605"/>
      <c r="X467" s="605"/>
      <c r="Y467" s="605"/>
      <c r="Z467" s="605"/>
      <c r="AA467" s="605"/>
      <c r="AB467" s="605"/>
      <c r="AC467" s="605"/>
      <c r="AD467" s="605"/>
      <c r="AE467" s="605"/>
      <c r="AF467" s="605"/>
      <c r="AG467" s="605"/>
      <c r="AH467" s="605"/>
      <c r="AI467" s="605"/>
      <c r="AJ467" s="605"/>
      <c r="AK467" s="605"/>
      <c r="AL467" s="605"/>
      <c r="AM467" s="605"/>
      <c r="AN467" s="605"/>
      <c r="AO467" s="605"/>
      <c r="AP467" s="605"/>
      <c r="AQ467" s="605"/>
      <c r="AR467" s="605"/>
      <c r="AS467" s="605"/>
      <c r="AT467" s="605"/>
      <c r="AU467" s="605"/>
      <c r="AV467" s="605"/>
      <c r="AW467" s="605"/>
      <c r="AX467" s="605"/>
      <c r="AY467" s="605"/>
      <c r="AZ467" s="605"/>
      <c r="BA467" s="605"/>
      <c r="BB467" s="605"/>
      <c r="BC467" s="605"/>
      <c r="BD467" s="605"/>
      <c r="BE467" s="605"/>
      <c r="BF467" s="605"/>
      <c r="BG467" s="605"/>
      <c r="BH467" s="605"/>
      <c r="BI467" s="605"/>
      <c r="BJ467" s="605"/>
      <c r="BK467" s="605"/>
      <c r="BL467" s="605"/>
      <c r="BM467" s="605"/>
      <c r="BN467" s="605"/>
      <c r="BO467" s="605"/>
      <c r="BP467" s="605"/>
      <c r="BQ467" s="605"/>
      <c r="BR467" s="605"/>
      <c r="BS467" s="605"/>
      <c r="BT467" s="605"/>
      <c r="BU467" s="605"/>
      <c r="BV467" s="605"/>
      <c r="BW467" s="605"/>
      <c r="BX467" s="605"/>
      <c r="BY467" s="605"/>
      <c r="BZ467" s="605"/>
      <c r="CA467" s="605"/>
      <c r="CB467" s="605"/>
      <c r="CC467" s="605"/>
      <c r="CD467" s="605"/>
      <c r="CE467" s="605"/>
      <c r="CF467" s="605"/>
      <c r="CG467" s="605"/>
      <c r="CH467" s="605"/>
      <c r="CI467" s="605"/>
      <c r="CJ467" s="605"/>
      <c r="CK467" s="605"/>
      <c r="CL467" s="605"/>
      <c r="CM467" s="605"/>
      <c r="CN467" s="605"/>
      <c r="CO467" s="605"/>
      <c r="CP467" s="605"/>
      <c r="CQ467" s="605"/>
      <c r="CR467" s="605"/>
      <c r="CS467" s="605"/>
      <c r="CT467" s="605"/>
      <c r="CU467" s="605"/>
      <c r="CV467" s="605"/>
      <c r="CW467" s="605"/>
      <c r="CX467" s="605"/>
      <c r="CY467" s="605"/>
      <c r="CZ467" s="605"/>
      <c r="DA467" s="605"/>
      <c r="DB467" s="605"/>
      <c r="DC467" s="605"/>
      <c r="DD467" s="605"/>
      <c r="DE467" s="605"/>
      <c r="DF467" s="605"/>
      <c r="DG467" s="605"/>
      <c r="DH467" s="605"/>
      <c r="DI467" s="605"/>
      <c r="DJ467" s="605"/>
      <c r="DK467" s="605"/>
      <c r="DL467" s="605"/>
      <c r="DM467" s="605"/>
      <c r="DN467" s="605"/>
      <c r="DO467" s="605"/>
      <c r="DP467" s="605"/>
      <c r="DQ467" s="605"/>
      <c r="DR467" s="605"/>
      <c r="DS467" s="605"/>
      <c r="DT467" s="605"/>
      <c r="DU467" s="605"/>
      <c r="DV467" s="605"/>
      <c r="DW467" s="605"/>
      <c r="DX467" s="605"/>
      <c r="DY467" s="605"/>
      <c r="DZ467" s="605"/>
      <c r="EA467" s="605"/>
      <c r="EB467" s="605"/>
      <c r="EC467" s="605"/>
      <c r="ED467" s="605"/>
      <c r="EE467" s="605"/>
      <c r="EF467" s="605"/>
      <c r="EG467" s="605"/>
      <c r="EH467" s="605"/>
      <c r="EI467" s="605"/>
      <c r="EJ467" s="605"/>
      <c r="EK467" s="605"/>
      <c r="EL467" s="605"/>
      <c r="EM467" s="605"/>
      <c r="EN467" s="605"/>
      <c r="EO467" s="605"/>
      <c r="EP467" s="605"/>
      <c r="EQ467" s="605"/>
      <c r="ER467" s="605"/>
      <c r="ES467" s="605"/>
      <c r="ET467" s="605"/>
      <c r="EU467" s="605"/>
      <c r="EV467" s="605"/>
      <c r="EW467" s="605"/>
      <c r="EX467" s="605"/>
      <c r="EY467" s="605"/>
      <c r="EZ467" s="605"/>
      <c r="FA467" s="605"/>
      <c r="FB467" s="605"/>
      <c r="FC467" s="605"/>
      <c r="FD467" s="605"/>
      <c r="FE467" s="605"/>
      <c r="FF467" s="605"/>
      <c r="FG467" s="605"/>
      <c r="FH467" s="605"/>
      <c r="FI467" s="605"/>
      <c r="FJ467" s="605"/>
      <c r="FK467" s="605"/>
      <c r="FL467" s="605"/>
      <c r="FM467" s="605"/>
      <c r="FN467" s="605"/>
      <c r="FO467" s="605"/>
      <c r="FP467" s="605"/>
      <c r="FQ467" s="605"/>
      <c r="FR467" s="605"/>
      <c r="FS467" s="605"/>
      <c r="FT467" s="605"/>
      <c r="FU467" s="605"/>
      <c r="FV467" s="605"/>
      <c r="FW467" s="605"/>
      <c r="FX467" s="605"/>
      <c r="FY467" s="605"/>
      <c r="FZ467" s="605"/>
      <c r="GA467" s="605"/>
      <c r="GB467" s="605"/>
      <c r="GC467" s="605"/>
      <c r="GD467" s="605"/>
      <c r="GE467" s="605"/>
      <c r="GF467" s="605"/>
      <c r="GG467" s="605"/>
      <c r="GH467" s="605"/>
      <c r="GI467" s="605"/>
      <c r="GJ467" s="605"/>
      <c r="GK467" s="605"/>
      <c r="GL467" s="605"/>
      <c r="GM467" s="605"/>
      <c r="GN467" s="605"/>
      <c r="GO467" s="605"/>
      <c r="GP467" s="605"/>
      <c r="GQ467" s="605"/>
      <c r="GR467" s="605"/>
      <c r="GS467" s="605"/>
      <c r="GT467" s="605"/>
      <c r="GU467" s="605"/>
      <c r="GV467" s="605"/>
      <c r="GW467" s="605"/>
      <c r="GX467" s="605"/>
      <c r="GY467" s="605"/>
      <c r="GZ467" s="605"/>
      <c r="HA467" s="605"/>
      <c r="HB467" s="605"/>
      <c r="HC467" s="605"/>
      <c r="HD467" s="605"/>
      <c r="HE467" s="605"/>
      <c r="HF467" s="605"/>
      <c r="HG467" s="605"/>
      <c r="HH467" s="605"/>
      <c r="HI467" s="605"/>
      <c r="HJ467" s="605"/>
      <c r="HK467" s="605"/>
      <c r="HL467" s="605"/>
      <c r="HM467" s="605"/>
      <c r="HN467" s="605"/>
      <c r="HO467" s="605"/>
      <c r="HP467" s="605"/>
      <c r="HQ467" s="605"/>
      <c r="HR467" s="605"/>
      <c r="HS467" s="605"/>
      <c r="HT467" s="605"/>
      <c r="HU467" s="605"/>
      <c r="HV467" s="605"/>
      <c r="HW467" s="605"/>
      <c r="HX467" s="605"/>
      <c r="HY467" s="605"/>
      <c r="HZ467" s="605"/>
      <c r="IA467" s="605"/>
      <c r="IB467" s="605"/>
      <c r="IC467" s="605"/>
      <c r="ID467" s="605"/>
      <c r="IE467" s="605"/>
      <c r="IF467" s="605"/>
      <c r="IG467" s="605"/>
      <c r="IH467" s="605"/>
      <c r="II467" s="605"/>
      <c r="IJ467" s="605"/>
      <c r="IK467" s="605"/>
      <c r="IL467" s="605"/>
      <c r="IM467" s="605"/>
      <c r="IN467" s="605"/>
      <c r="IO467" s="605"/>
      <c r="IP467" s="605"/>
      <c r="IQ467" s="605"/>
      <c r="IR467" s="605"/>
      <c r="IS467" s="605"/>
      <c r="IT467" s="605"/>
      <c r="IU467" s="605"/>
      <c r="IV467" s="605"/>
    </row>
    <row r="468" spans="1:256" s="571" customFormat="1" ht="12.75">
      <c r="A468" s="430"/>
      <c r="B468" s="430"/>
      <c r="C468" s="601"/>
      <c r="D468" s="580"/>
      <c r="E468" s="580"/>
      <c r="F468" s="612"/>
      <c r="G468" s="613"/>
      <c r="I468" s="595"/>
      <c r="J468" s="596"/>
      <c r="K468" s="602"/>
      <c r="L468" s="603"/>
      <c r="M468" s="604"/>
      <c r="N468" s="604"/>
      <c r="O468" s="604"/>
      <c r="P468" s="604"/>
      <c r="Q468" s="604"/>
      <c r="R468" s="604"/>
      <c r="S468" s="605"/>
      <c r="T468" s="605"/>
      <c r="U468" s="605"/>
      <c r="V468" s="605"/>
      <c r="W468" s="605"/>
      <c r="X468" s="605"/>
      <c r="Y468" s="605"/>
      <c r="Z468" s="605"/>
      <c r="AA468" s="605"/>
      <c r="AB468" s="605"/>
      <c r="AC468" s="605"/>
      <c r="AD468" s="605"/>
      <c r="AE468" s="605"/>
      <c r="AF468" s="605"/>
      <c r="AG468" s="605"/>
      <c r="AH468" s="605"/>
      <c r="AI468" s="605"/>
      <c r="AJ468" s="605"/>
      <c r="AK468" s="605"/>
      <c r="AL468" s="605"/>
      <c r="AM468" s="605"/>
      <c r="AN468" s="605"/>
      <c r="AO468" s="605"/>
      <c r="AP468" s="605"/>
      <c r="AQ468" s="605"/>
      <c r="AR468" s="605"/>
      <c r="AS468" s="605"/>
      <c r="AT468" s="605"/>
      <c r="AU468" s="605"/>
      <c r="AV468" s="605"/>
      <c r="AW468" s="605"/>
      <c r="AX468" s="605"/>
      <c r="AY468" s="605"/>
      <c r="AZ468" s="605"/>
      <c r="BA468" s="605"/>
      <c r="BB468" s="605"/>
      <c r="BC468" s="605"/>
      <c r="BD468" s="605"/>
      <c r="BE468" s="605"/>
      <c r="BF468" s="605"/>
      <c r="BG468" s="605"/>
      <c r="BH468" s="605"/>
      <c r="BI468" s="605"/>
      <c r="BJ468" s="605"/>
      <c r="BK468" s="605"/>
      <c r="BL468" s="605"/>
      <c r="BM468" s="605"/>
      <c r="BN468" s="605"/>
      <c r="BO468" s="605"/>
      <c r="BP468" s="605"/>
      <c r="BQ468" s="605"/>
      <c r="BR468" s="605"/>
      <c r="BS468" s="605"/>
      <c r="BT468" s="605"/>
      <c r="BU468" s="605"/>
      <c r="BV468" s="605"/>
      <c r="BW468" s="605"/>
      <c r="BX468" s="605"/>
      <c r="BY468" s="605"/>
      <c r="BZ468" s="605"/>
      <c r="CA468" s="605"/>
      <c r="CB468" s="605"/>
      <c r="CC468" s="605"/>
      <c r="CD468" s="605"/>
      <c r="CE468" s="605"/>
      <c r="CF468" s="605"/>
      <c r="CG468" s="605"/>
      <c r="CH468" s="605"/>
      <c r="CI468" s="605"/>
      <c r="CJ468" s="605"/>
      <c r="CK468" s="605"/>
      <c r="CL468" s="605"/>
      <c r="CM468" s="605"/>
      <c r="CN468" s="605"/>
      <c r="CO468" s="605"/>
      <c r="CP468" s="605"/>
      <c r="CQ468" s="605"/>
      <c r="CR468" s="605"/>
      <c r="CS468" s="605"/>
      <c r="CT468" s="605"/>
      <c r="CU468" s="605"/>
      <c r="CV468" s="605"/>
      <c r="CW468" s="605"/>
      <c r="CX468" s="605"/>
      <c r="CY468" s="605"/>
      <c r="CZ468" s="605"/>
      <c r="DA468" s="605"/>
      <c r="DB468" s="605"/>
      <c r="DC468" s="605"/>
      <c r="DD468" s="605"/>
      <c r="DE468" s="605"/>
      <c r="DF468" s="605"/>
      <c r="DG468" s="605"/>
      <c r="DH468" s="605"/>
      <c r="DI468" s="605"/>
      <c r="DJ468" s="605"/>
      <c r="DK468" s="605"/>
      <c r="DL468" s="605"/>
      <c r="DM468" s="605"/>
      <c r="DN468" s="605"/>
      <c r="DO468" s="605"/>
      <c r="DP468" s="605"/>
      <c r="DQ468" s="605"/>
      <c r="DR468" s="605"/>
      <c r="DS468" s="605"/>
      <c r="DT468" s="605"/>
      <c r="DU468" s="605"/>
      <c r="DV468" s="605"/>
      <c r="DW468" s="605"/>
      <c r="DX468" s="605"/>
      <c r="DY468" s="605"/>
      <c r="DZ468" s="605"/>
      <c r="EA468" s="605"/>
      <c r="EB468" s="605"/>
      <c r="EC468" s="605"/>
      <c r="ED468" s="605"/>
      <c r="EE468" s="605"/>
      <c r="EF468" s="605"/>
      <c r="EG468" s="605"/>
      <c r="EH468" s="605"/>
      <c r="EI468" s="605"/>
      <c r="EJ468" s="605"/>
      <c r="EK468" s="605"/>
      <c r="EL468" s="605"/>
      <c r="EM468" s="605"/>
      <c r="EN468" s="605"/>
      <c r="EO468" s="605"/>
      <c r="EP468" s="605"/>
      <c r="EQ468" s="605"/>
      <c r="ER468" s="605"/>
      <c r="ES468" s="605"/>
      <c r="ET468" s="605"/>
      <c r="EU468" s="605"/>
      <c r="EV468" s="605"/>
      <c r="EW468" s="605"/>
      <c r="EX468" s="605"/>
      <c r="EY468" s="605"/>
      <c r="EZ468" s="605"/>
      <c r="FA468" s="605"/>
      <c r="FB468" s="605"/>
      <c r="FC468" s="605"/>
      <c r="FD468" s="605"/>
      <c r="FE468" s="605"/>
      <c r="FF468" s="605"/>
      <c r="FG468" s="605"/>
      <c r="FH468" s="605"/>
      <c r="FI468" s="605"/>
      <c r="FJ468" s="605"/>
      <c r="FK468" s="605"/>
      <c r="FL468" s="605"/>
      <c r="FM468" s="605"/>
      <c r="FN468" s="605"/>
      <c r="FO468" s="605"/>
      <c r="FP468" s="605"/>
      <c r="FQ468" s="605"/>
      <c r="FR468" s="605"/>
      <c r="FS468" s="605"/>
      <c r="FT468" s="605"/>
      <c r="FU468" s="605"/>
      <c r="FV468" s="605"/>
      <c r="FW468" s="605"/>
      <c r="FX468" s="605"/>
      <c r="FY468" s="605"/>
      <c r="FZ468" s="605"/>
      <c r="GA468" s="605"/>
      <c r="GB468" s="605"/>
      <c r="GC468" s="605"/>
      <c r="GD468" s="605"/>
      <c r="GE468" s="605"/>
      <c r="GF468" s="605"/>
      <c r="GG468" s="605"/>
      <c r="GH468" s="605"/>
      <c r="GI468" s="605"/>
      <c r="GJ468" s="605"/>
      <c r="GK468" s="605"/>
      <c r="GL468" s="605"/>
      <c r="GM468" s="605"/>
      <c r="GN468" s="605"/>
      <c r="GO468" s="605"/>
      <c r="GP468" s="605"/>
      <c r="GQ468" s="605"/>
      <c r="GR468" s="605"/>
      <c r="GS468" s="605"/>
      <c r="GT468" s="605"/>
      <c r="GU468" s="605"/>
      <c r="GV468" s="605"/>
      <c r="GW468" s="605"/>
      <c r="GX468" s="605"/>
      <c r="GY468" s="605"/>
      <c r="GZ468" s="605"/>
      <c r="HA468" s="605"/>
      <c r="HB468" s="605"/>
      <c r="HC468" s="605"/>
      <c r="HD468" s="605"/>
      <c r="HE468" s="605"/>
      <c r="HF468" s="605"/>
      <c r="HG468" s="605"/>
      <c r="HH468" s="605"/>
      <c r="HI468" s="605"/>
      <c r="HJ468" s="605"/>
      <c r="HK468" s="605"/>
      <c r="HL468" s="605"/>
      <c r="HM468" s="605"/>
      <c r="HN468" s="605"/>
      <c r="HO468" s="605"/>
      <c r="HP468" s="605"/>
      <c r="HQ468" s="605"/>
      <c r="HR468" s="605"/>
      <c r="HS468" s="605"/>
      <c r="HT468" s="605"/>
      <c r="HU468" s="605"/>
      <c r="HV468" s="605"/>
      <c r="HW468" s="605"/>
      <c r="HX468" s="605"/>
      <c r="HY468" s="605"/>
      <c r="HZ468" s="605"/>
      <c r="IA468" s="605"/>
      <c r="IB468" s="605"/>
      <c r="IC468" s="605"/>
      <c r="ID468" s="605"/>
      <c r="IE468" s="605"/>
      <c r="IF468" s="605"/>
      <c r="IG468" s="605"/>
      <c r="IH468" s="605"/>
      <c r="II468" s="605"/>
      <c r="IJ468" s="605"/>
      <c r="IK468" s="605"/>
      <c r="IL468" s="605"/>
      <c r="IM468" s="605"/>
      <c r="IN468" s="605"/>
      <c r="IO468" s="605"/>
      <c r="IP468" s="605"/>
      <c r="IQ468" s="605"/>
      <c r="IR468" s="605"/>
      <c r="IS468" s="605"/>
      <c r="IT468" s="605"/>
      <c r="IU468" s="605"/>
      <c r="IV468" s="605"/>
    </row>
    <row r="469" spans="1:256" s="571" customFormat="1" ht="12.75">
      <c r="A469" s="430"/>
      <c r="B469" s="430"/>
      <c r="C469" s="601"/>
      <c r="D469" s="580"/>
      <c r="E469" s="580"/>
      <c r="F469" s="612"/>
      <c r="G469" s="613"/>
      <c r="I469" s="595"/>
      <c r="J469" s="596"/>
      <c r="K469" s="602"/>
      <c r="L469" s="603"/>
      <c r="M469" s="604"/>
      <c r="N469" s="604"/>
      <c r="O469" s="604"/>
      <c r="P469" s="604"/>
      <c r="Q469" s="604"/>
      <c r="R469" s="604"/>
      <c r="S469" s="605"/>
      <c r="T469" s="605"/>
      <c r="U469" s="605"/>
      <c r="V469" s="605"/>
      <c r="W469" s="605"/>
      <c r="X469" s="605"/>
      <c r="Y469" s="605"/>
      <c r="Z469" s="605"/>
      <c r="AA469" s="605"/>
      <c r="AB469" s="605"/>
      <c r="AC469" s="605"/>
      <c r="AD469" s="605"/>
      <c r="AE469" s="605"/>
      <c r="AF469" s="605"/>
      <c r="AG469" s="605"/>
      <c r="AH469" s="605"/>
      <c r="AI469" s="605"/>
      <c r="AJ469" s="605"/>
      <c r="AK469" s="605"/>
      <c r="AL469" s="605"/>
      <c r="AM469" s="605"/>
      <c r="AN469" s="605"/>
      <c r="AO469" s="605"/>
      <c r="AP469" s="605"/>
      <c r="AQ469" s="605"/>
      <c r="AR469" s="605"/>
      <c r="AS469" s="605"/>
      <c r="AT469" s="605"/>
      <c r="AU469" s="605"/>
      <c r="AV469" s="605"/>
      <c r="AW469" s="605"/>
      <c r="AX469" s="605"/>
      <c r="AY469" s="605"/>
      <c r="AZ469" s="605"/>
      <c r="BA469" s="605"/>
      <c r="BB469" s="605"/>
      <c r="BC469" s="605"/>
      <c r="BD469" s="605"/>
      <c r="BE469" s="605"/>
      <c r="BF469" s="605"/>
      <c r="BG469" s="605"/>
      <c r="BH469" s="605"/>
      <c r="BI469" s="605"/>
      <c r="BJ469" s="605"/>
      <c r="BK469" s="605"/>
      <c r="BL469" s="605"/>
      <c r="BM469" s="605"/>
      <c r="BN469" s="605"/>
      <c r="BO469" s="605"/>
      <c r="BP469" s="605"/>
      <c r="BQ469" s="605"/>
      <c r="BR469" s="605"/>
      <c r="BS469" s="605"/>
      <c r="BT469" s="605"/>
      <c r="BU469" s="605"/>
      <c r="BV469" s="605"/>
      <c r="BW469" s="605"/>
      <c r="BX469" s="605"/>
      <c r="BY469" s="605"/>
      <c r="BZ469" s="605"/>
      <c r="CA469" s="605"/>
      <c r="CB469" s="605"/>
      <c r="CC469" s="605"/>
      <c r="CD469" s="605"/>
      <c r="CE469" s="605"/>
      <c r="CF469" s="605"/>
      <c r="CG469" s="605"/>
      <c r="CH469" s="605"/>
      <c r="CI469" s="605"/>
      <c r="CJ469" s="605"/>
      <c r="CK469" s="605"/>
      <c r="CL469" s="605"/>
      <c r="CM469" s="605"/>
      <c r="CN469" s="605"/>
      <c r="CO469" s="605"/>
      <c r="CP469" s="605"/>
      <c r="CQ469" s="605"/>
      <c r="CR469" s="605"/>
      <c r="CS469" s="605"/>
      <c r="CT469" s="605"/>
      <c r="CU469" s="605"/>
      <c r="CV469" s="605"/>
      <c r="CW469" s="605"/>
      <c r="CX469" s="605"/>
      <c r="CY469" s="605"/>
      <c r="CZ469" s="605"/>
      <c r="DA469" s="605"/>
      <c r="DB469" s="605"/>
      <c r="DC469" s="605"/>
      <c r="DD469" s="605"/>
      <c r="DE469" s="605"/>
      <c r="DF469" s="605"/>
      <c r="DG469" s="605"/>
      <c r="DH469" s="605"/>
      <c r="DI469" s="605"/>
      <c r="DJ469" s="605"/>
      <c r="DK469" s="605"/>
      <c r="DL469" s="605"/>
      <c r="DM469" s="605"/>
      <c r="DN469" s="605"/>
      <c r="DO469" s="605"/>
      <c r="DP469" s="605"/>
      <c r="DQ469" s="605"/>
      <c r="DR469" s="605"/>
      <c r="DS469" s="605"/>
      <c r="DT469" s="605"/>
      <c r="DU469" s="605"/>
      <c r="DV469" s="605"/>
      <c r="DW469" s="605"/>
      <c r="DX469" s="605"/>
      <c r="DY469" s="605"/>
      <c r="DZ469" s="605"/>
      <c r="EA469" s="605"/>
      <c r="EB469" s="605"/>
      <c r="EC469" s="605"/>
      <c r="ED469" s="605"/>
      <c r="EE469" s="605"/>
      <c r="EF469" s="605"/>
      <c r="EG469" s="605"/>
      <c r="EH469" s="605"/>
      <c r="EI469" s="605"/>
      <c r="EJ469" s="605"/>
      <c r="EK469" s="605"/>
      <c r="EL469" s="605"/>
      <c r="EM469" s="605"/>
      <c r="EN469" s="605"/>
      <c r="EO469" s="605"/>
      <c r="EP469" s="605"/>
      <c r="EQ469" s="605"/>
      <c r="ER469" s="605"/>
      <c r="ES469" s="605"/>
      <c r="ET469" s="605"/>
      <c r="EU469" s="605"/>
      <c r="EV469" s="605"/>
      <c r="EW469" s="605"/>
      <c r="EX469" s="605"/>
      <c r="EY469" s="605"/>
      <c r="EZ469" s="605"/>
      <c r="FA469" s="605"/>
      <c r="FB469" s="605"/>
      <c r="FC469" s="605"/>
      <c r="FD469" s="605"/>
      <c r="FE469" s="605"/>
      <c r="FF469" s="605"/>
      <c r="FG469" s="605"/>
      <c r="FH469" s="605"/>
      <c r="FI469" s="605"/>
      <c r="FJ469" s="605"/>
      <c r="FK469" s="605"/>
      <c r="FL469" s="605"/>
      <c r="FM469" s="605"/>
      <c r="FN469" s="605"/>
      <c r="FO469" s="605"/>
      <c r="FP469" s="605"/>
      <c r="FQ469" s="605"/>
      <c r="FR469" s="605"/>
      <c r="FS469" s="605"/>
      <c r="FT469" s="605"/>
      <c r="FU469" s="605"/>
      <c r="FV469" s="605"/>
      <c r="FW469" s="605"/>
      <c r="FX469" s="605"/>
      <c r="FY469" s="605"/>
      <c r="FZ469" s="605"/>
      <c r="GA469" s="605"/>
      <c r="GB469" s="605"/>
      <c r="GC469" s="605"/>
      <c r="GD469" s="605"/>
      <c r="GE469" s="605"/>
      <c r="GF469" s="605"/>
      <c r="GG469" s="605"/>
      <c r="GH469" s="605"/>
      <c r="GI469" s="605"/>
      <c r="GJ469" s="605"/>
      <c r="GK469" s="605"/>
      <c r="GL469" s="605"/>
      <c r="GM469" s="605"/>
      <c r="GN469" s="605"/>
      <c r="GO469" s="605"/>
      <c r="GP469" s="605"/>
      <c r="GQ469" s="605"/>
      <c r="GR469" s="605"/>
      <c r="GS469" s="605"/>
      <c r="GT469" s="605"/>
      <c r="GU469" s="605"/>
      <c r="GV469" s="605"/>
      <c r="GW469" s="605"/>
      <c r="GX469" s="605"/>
      <c r="GY469" s="605"/>
      <c r="GZ469" s="605"/>
      <c r="HA469" s="605"/>
      <c r="HB469" s="605"/>
      <c r="HC469" s="605"/>
      <c r="HD469" s="605"/>
      <c r="HE469" s="605"/>
      <c r="HF469" s="605"/>
      <c r="HG469" s="605"/>
      <c r="HH469" s="605"/>
      <c r="HI469" s="605"/>
      <c r="HJ469" s="605"/>
      <c r="HK469" s="605"/>
      <c r="HL469" s="605"/>
      <c r="HM469" s="605"/>
      <c r="HN469" s="605"/>
      <c r="HO469" s="605"/>
      <c r="HP469" s="605"/>
      <c r="HQ469" s="605"/>
      <c r="HR469" s="605"/>
      <c r="HS469" s="605"/>
      <c r="HT469" s="605"/>
      <c r="HU469" s="605"/>
      <c r="HV469" s="605"/>
      <c r="HW469" s="605"/>
      <c r="HX469" s="605"/>
      <c r="HY469" s="605"/>
      <c r="HZ469" s="605"/>
      <c r="IA469" s="605"/>
      <c r="IB469" s="605"/>
      <c r="IC469" s="605"/>
      <c r="ID469" s="605"/>
      <c r="IE469" s="605"/>
      <c r="IF469" s="605"/>
      <c r="IG469" s="605"/>
      <c r="IH469" s="605"/>
      <c r="II469" s="605"/>
      <c r="IJ469" s="605"/>
      <c r="IK469" s="605"/>
      <c r="IL469" s="605"/>
      <c r="IM469" s="605"/>
      <c r="IN469" s="605"/>
      <c r="IO469" s="605"/>
      <c r="IP469" s="605"/>
      <c r="IQ469" s="605"/>
      <c r="IR469" s="605"/>
      <c r="IS469" s="605"/>
      <c r="IT469" s="605"/>
      <c r="IU469" s="605"/>
      <c r="IV469" s="605"/>
    </row>
    <row r="470" spans="1:256" s="571" customFormat="1" ht="12.75">
      <c r="A470" s="430"/>
      <c r="B470" s="430"/>
      <c r="C470" s="601"/>
      <c r="D470" s="580"/>
      <c r="E470" s="580"/>
      <c r="F470" s="612"/>
      <c r="G470" s="613"/>
      <c r="I470" s="595"/>
      <c r="J470" s="596"/>
      <c r="K470" s="602"/>
      <c r="L470" s="603"/>
      <c r="M470" s="604"/>
      <c r="N470" s="604"/>
      <c r="O470" s="604"/>
      <c r="P470" s="604"/>
      <c r="Q470" s="604"/>
      <c r="R470" s="604"/>
      <c r="S470" s="605"/>
      <c r="T470" s="605"/>
      <c r="U470" s="605"/>
      <c r="V470" s="605"/>
      <c r="W470" s="605"/>
      <c r="X470" s="605"/>
      <c r="Y470" s="605"/>
      <c r="Z470" s="605"/>
      <c r="AA470" s="605"/>
      <c r="AB470" s="605"/>
      <c r="AC470" s="605"/>
      <c r="AD470" s="605"/>
      <c r="AE470" s="605"/>
      <c r="AF470" s="605"/>
      <c r="AG470" s="605"/>
      <c r="AH470" s="605"/>
      <c r="AI470" s="605"/>
      <c r="AJ470" s="605"/>
      <c r="AK470" s="605"/>
      <c r="AL470" s="605"/>
      <c r="AM470" s="605"/>
      <c r="AN470" s="605"/>
      <c r="AO470" s="605"/>
      <c r="AP470" s="605"/>
      <c r="AQ470" s="605"/>
      <c r="AR470" s="605"/>
      <c r="AS470" s="605"/>
      <c r="AT470" s="605"/>
      <c r="AU470" s="605"/>
      <c r="AV470" s="605"/>
      <c r="AW470" s="605"/>
      <c r="AX470" s="605"/>
      <c r="AY470" s="605"/>
      <c r="AZ470" s="605"/>
      <c r="BA470" s="605"/>
      <c r="BB470" s="605"/>
      <c r="BC470" s="605"/>
      <c r="BD470" s="605"/>
      <c r="BE470" s="605"/>
      <c r="BF470" s="605"/>
      <c r="BG470" s="605"/>
      <c r="BH470" s="605"/>
      <c r="BI470" s="605"/>
      <c r="BJ470" s="605"/>
      <c r="BK470" s="605"/>
      <c r="BL470" s="605"/>
      <c r="BM470" s="605"/>
      <c r="BN470" s="605"/>
      <c r="BO470" s="605"/>
      <c r="BP470" s="605"/>
      <c r="BQ470" s="605"/>
      <c r="BR470" s="605"/>
      <c r="BS470" s="605"/>
      <c r="BT470" s="605"/>
      <c r="BU470" s="605"/>
      <c r="BV470" s="605"/>
      <c r="BW470" s="605"/>
      <c r="BX470" s="605"/>
      <c r="BY470" s="605"/>
      <c r="BZ470" s="605"/>
      <c r="CA470" s="605"/>
      <c r="CB470" s="605"/>
      <c r="CC470" s="605"/>
      <c r="CD470" s="605"/>
      <c r="CE470" s="605"/>
      <c r="CF470" s="605"/>
      <c r="CG470" s="605"/>
      <c r="CH470" s="605"/>
      <c r="CI470" s="605"/>
      <c r="CJ470" s="605"/>
      <c r="CK470" s="605"/>
      <c r="CL470" s="605"/>
      <c r="CM470" s="605"/>
      <c r="CN470" s="605"/>
      <c r="CO470" s="605"/>
      <c r="CP470" s="605"/>
      <c r="CQ470" s="605"/>
      <c r="CR470" s="605"/>
      <c r="CS470" s="605"/>
      <c r="CT470" s="605"/>
      <c r="CU470" s="605"/>
      <c r="CV470" s="605"/>
      <c r="CW470" s="605"/>
      <c r="CX470" s="605"/>
      <c r="CY470" s="605"/>
      <c r="CZ470" s="605"/>
      <c r="DA470" s="605"/>
      <c r="DB470" s="605"/>
      <c r="DC470" s="605"/>
      <c r="DD470" s="605"/>
      <c r="DE470" s="605"/>
      <c r="DF470" s="605"/>
      <c r="DG470" s="605"/>
      <c r="DH470" s="605"/>
      <c r="DI470" s="605"/>
      <c r="DJ470" s="605"/>
      <c r="DK470" s="605"/>
      <c r="DL470" s="605"/>
      <c r="DM470" s="605"/>
      <c r="DN470" s="605"/>
      <c r="DO470" s="605"/>
      <c r="DP470" s="605"/>
      <c r="DQ470" s="605"/>
      <c r="DR470" s="605"/>
      <c r="DS470" s="605"/>
      <c r="DT470" s="605"/>
      <c r="DU470" s="605"/>
      <c r="DV470" s="605"/>
      <c r="DW470" s="605"/>
      <c r="DX470" s="605"/>
      <c r="DY470" s="605"/>
      <c r="DZ470" s="605"/>
      <c r="EA470" s="605"/>
      <c r="EB470" s="605"/>
      <c r="EC470" s="605"/>
      <c r="ED470" s="605"/>
      <c r="EE470" s="605"/>
      <c r="EF470" s="605"/>
      <c r="EG470" s="605"/>
      <c r="EH470" s="605"/>
      <c r="EI470" s="605"/>
      <c r="EJ470" s="605"/>
      <c r="EK470" s="605"/>
      <c r="EL470" s="605"/>
      <c r="EM470" s="605"/>
      <c r="EN470" s="605"/>
      <c r="EO470" s="605"/>
      <c r="EP470" s="605"/>
      <c r="EQ470" s="605"/>
      <c r="ER470" s="605"/>
      <c r="ES470" s="605"/>
      <c r="ET470" s="605"/>
      <c r="EU470" s="605"/>
      <c r="EV470" s="605"/>
      <c r="EW470" s="605"/>
      <c r="EX470" s="605"/>
      <c r="EY470" s="605"/>
      <c r="EZ470" s="605"/>
      <c r="FA470" s="605"/>
      <c r="FB470" s="605"/>
      <c r="FC470" s="605"/>
      <c r="FD470" s="605"/>
      <c r="FE470" s="605"/>
      <c r="FF470" s="605"/>
      <c r="FG470" s="605"/>
      <c r="FH470" s="605"/>
      <c r="FI470" s="605"/>
      <c r="FJ470" s="605"/>
      <c r="FK470" s="605"/>
      <c r="FL470" s="605"/>
      <c r="FM470" s="605"/>
      <c r="FN470" s="605"/>
      <c r="FO470" s="605"/>
      <c r="FP470" s="605"/>
      <c r="FQ470" s="605"/>
      <c r="FR470" s="605"/>
      <c r="FS470" s="605"/>
      <c r="FT470" s="605"/>
      <c r="FU470" s="605"/>
      <c r="FV470" s="605"/>
      <c r="FW470" s="605"/>
      <c r="FX470" s="605"/>
      <c r="FY470" s="605"/>
      <c r="FZ470" s="605"/>
      <c r="GA470" s="605"/>
      <c r="GB470" s="605"/>
      <c r="GC470" s="605"/>
      <c r="GD470" s="605"/>
      <c r="GE470" s="605"/>
      <c r="GF470" s="605"/>
      <c r="GG470" s="605"/>
      <c r="GH470" s="605"/>
      <c r="GI470" s="605"/>
      <c r="GJ470" s="605"/>
      <c r="GK470" s="605"/>
      <c r="GL470" s="605"/>
      <c r="GM470" s="605"/>
      <c r="GN470" s="605"/>
      <c r="GO470" s="605"/>
      <c r="GP470" s="605"/>
      <c r="GQ470" s="605"/>
      <c r="GR470" s="605"/>
      <c r="GS470" s="605"/>
      <c r="GT470" s="605"/>
      <c r="GU470" s="605"/>
      <c r="GV470" s="605"/>
      <c r="GW470" s="605"/>
      <c r="GX470" s="605"/>
      <c r="GY470" s="605"/>
      <c r="GZ470" s="605"/>
      <c r="HA470" s="605"/>
      <c r="HB470" s="605"/>
      <c r="HC470" s="605"/>
      <c r="HD470" s="605"/>
      <c r="HE470" s="605"/>
      <c r="HF470" s="605"/>
      <c r="HG470" s="605"/>
      <c r="HH470" s="605"/>
      <c r="HI470" s="605"/>
      <c r="HJ470" s="605"/>
      <c r="HK470" s="605"/>
      <c r="HL470" s="605"/>
      <c r="HM470" s="605"/>
      <c r="HN470" s="605"/>
      <c r="HO470" s="605"/>
      <c r="HP470" s="605"/>
      <c r="HQ470" s="605"/>
      <c r="HR470" s="605"/>
      <c r="HS470" s="605"/>
      <c r="HT470" s="605"/>
      <c r="HU470" s="605"/>
      <c r="HV470" s="605"/>
      <c r="HW470" s="605"/>
      <c r="HX470" s="605"/>
      <c r="HY470" s="605"/>
      <c r="HZ470" s="605"/>
      <c r="IA470" s="605"/>
      <c r="IB470" s="605"/>
      <c r="IC470" s="605"/>
      <c r="ID470" s="605"/>
      <c r="IE470" s="605"/>
      <c r="IF470" s="605"/>
      <c r="IG470" s="605"/>
      <c r="IH470" s="605"/>
      <c r="II470" s="605"/>
      <c r="IJ470" s="605"/>
      <c r="IK470" s="605"/>
      <c r="IL470" s="605"/>
      <c r="IM470" s="605"/>
      <c r="IN470" s="605"/>
      <c r="IO470" s="605"/>
      <c r="IP470" s="605"/>
      <c r="IQ470" s="605"/>
      <c r="IR470" s="605"/>
      <c r="IS470" s="605"/>
      <c r="IT470" s="605"/>
      <c r="IU470" s="605"/>
      <c r="IV470" s="605"/>
    </row>
    <row r="471" spans="1:256" s="571" customFormat="1" ht="12.75">
      <c r="A471" s="430"/>
      <c r="B471" s="430"/>
      <c r="C471" s="601"/>
      <c r="D471" s="580"/>
      <c r="E471" s="580"/>
      <c r="F471" s="612"/>
      <c r="G471" s="613"/>
      <c r="I471" s="595"/>
      <c r="J471" s="596"/>
      <c r="K471" s="602"/>
      <c r="L471" s="603"/>
      <c r="M471" s="604"/>
      <c r="N471" s="604"/>
      <c r="O471" s="604"/>
      <c r="P471" s="604"/>
      <c r="Q471" s="604"/>
      <c r="R471" s="604"/>
      <c r="S471" s="605"/>
      <c r="T471" s="605"/>
      <c r="U471" s="605"/>
      <c r="V471" s="605"/>
      <c r="W471" s="605"/>
      <c r="X471" s="605"/>
      <c r="Y471" s="605"/>
      <c r="Z471" s="605"/>
      <c r="AA471" s="605"/>
      <c r="AB471" s="605"/>
      <c r="AC471" s="605"/>
      <c r="AD471" s="605"/>
      <c r="AE471" s="605"/>
      <c r="AF471" s="605"/>
      <c r="AG471" s="605"/>
      <c r="AH471" s="605"/>
      <c r="AI471" s="605"/>
      <c r="AJ471" s="605"/>
      <c r="AK471" s="605"/>
      <c r="AL471" s="605"/>
      <c r="AM471" s="605"/>
      <c r="AN471" s="605"/>
      <c r="AO471" s="605"/>
      <c r="AP471" s="605"/>
      <c r="AQ471" s="605"/>
      <c r="AR471" s="605"/>
      <c r="AS471" s="605"/>
      <c r="AT471" s="605"/>
      <c r="AU471" s="605"/>
      <c r="AV471" s="605"/>
      <c r="AW471" s="605"/>
      <c r="AX471" s="605"/>
      <c r="AY471" s="605"/>
      <c r="AZ471" s="605"/>
      <c r="BA471" s="605"/>
      <c r="BB471" s="605"/>
      <c r="BC471" s="605"/>
      <c r="BD471" s="605"/>
      <c r="BE471" s="605"/>
      <c r="BF471" s="605"/>
      <c r="BG471" s="605"/>
      <c r="BH471" s="605"/>
      <c r="BI471" s="605"/>
      <c r="BJ471" s="605"/>
      <c r="BK471" s="605"/>
      <c r="BL471" s="605"/>
      <c r="BM471" s="605"/>
      <c r="BN471" s="605"/>
      <c r="BO471" s="605"/>
      <c r="BP471" s="605"/>
      <c r="BQ471" s="605"/>
      <c r="BR471" s="605"/>
      <c r="BS471" s="605"/>
      <c r="BT471" s="605"/>
      <c r="BU471" s="605"/>
      <c r="BV471" s="605"/>
      <c r="BW471" s="605"/>
      <c r="BX471" s="605"/>
      <c r="BY471" s="605"/>
      <c r="BZ471" s="605"/>
      <c r="CA471" s="605"/>
      <c r="CB471" s="605"/>
      <c r="CC471" s="605"/>
      <c r="CD471" s="605"/>
      <c r="CE471" s="605"/>
      <c r="CF471" s="605"/>
      <c r="CG471" s="605"/>
      <c r="CH471" s="605"/>
      <c r="CI471" s="605"/>
      <c r="CJ471" s="605"/>
      <c r="CK471" s="605"/>
      <c r="CL471" s="605"/>
      <c r="CM471" s="605"/>
      <c r="CN471" s="605"/>
      <c r="CO471" s="605"/>
      <c r="CP471" s="605"/>
      <c r="CQ471" s="605"/>
      <c r="CR471" s="605"/>
      <c r="CS471" s="605"/>
      <c r="CT471" s="605"/>
      <c r="CU471" s="605"/>
      <c r="CV471" s="605"/>
      <c r="CW471" s="605"/>
      <c r="CX471" s="605"/>
      <c r="CY471" s="605"/>
      <c r="CZ471" s="605"/>
      <c r="DA471" s="605"/>
      <c r="DB471" s="605"/>
      <c r="DC471" s="605"/>
      <c r="DD471" s="605"/>
      <c r="DE471" s="605"/>
      <c r="DF471" s="605"/>
      <c r="DG471" s="605"/>
      <c r="DH471" s="605"/>
      <c r="DI471" s="605"/>
      <c r="DJ471" s="605"/>
      <c r="DK471" s="605"/>
      <c r="DL471" s="605"/>
      <c r="DM471" s="605"/>
      <c r="DN471" s="605"/>
      <c r="DO471" s="605"/>
      <c r="DP471" s="605"/>
      <c r="DQ471" s="605"/>
      <c r="DR471" s="605"/>
      <c r="DS471" s="605"/>
      <c r="DT471" s="605"/>
      <c r="DU471" s="605"/>
      <c r="DV471" s="605"/>
      <c r="DW471" s="605"/>
      <c r="DX471" s="605"/>
      <c r="DY471" s="605"/>
      <c r="DZ471" s="605"/>
      <c r="EA471" s="605"/>
      <c r="EB471" s="605"/>
      <c r="EC471" s="605"/>
      <c r="ED471" s="605"/>
      <c r="EE471" s="605"/>
      <c r="EF471" s="605"/>
      <c r="EG471" s="605"/>
      <c r="EH471" s="605"/>
      <c r="EI471" s="605"/>
      <c r="EJ471" s="605"/>
      <c r="EK471" s="605"/>
      <c r="EL471" s="605"/>
      <c r="EM471" s="605"/>
      <c r="EN471" s="605"/>
      <c r="EO471" s="605"/>
      <c r="EP471" s="605"/>
      <c r="EQ471" s="605"/>
      <c r="ER471" s="605"/>
      <c r="ES471" s="605"/>
      <c r="ET471" s="605"/>
      <c r="EU471" s="605"/>
      <c r="EV471" s="605"/>
      <c r="EW471" s="605"/>
      <c r="EX471" s="605"/>
      <c r="EY471" s="605"/>
      <c r="EZ471" s="605"/>
      <c r="FA471" s="605"/>
      <c r="FB471" s="605"/>
      <c r="FC471" s="605"/>
      <c r="FD471" s="605"/>
      <c r="FE471" s="605"/>
      <c r="FF471" s="605"/>
      <c r="FG471" s="605"/>
      <c r="FH471" s="605"/>
      <c r="FI471" s="605"/>
      <c r="FJ471" s="605"/>
      <c r="FK471" s="605"/>
      <c r="FL471" s="605"/>
      <c r="FM471" s="605"/>
      <c r="FN471" s="605"/>
      <c r="FO471" s="605"/>
      <c r="FP471" s="605"/>
      <c r="FQ471" s="605"/>
      <c r="FR471" s="605"/>
      <c r="FS471" s="605"/>
      <c r="FT471" s="605"/>
      <c r="FU471" s="605"/>
      <c r="FV471" s="605"/>
      <c r="FW471" s="605"/>
      <c r="FX471" s="605"/>
      <c r="FY471" s="605"/>
      <c r="FZ471" s="605"/>
      <c r="GA471" s="605"/>
      <c r="GB471" s="605"/>
      <c r="GC471" s="605"/>
      <c r="GD471" s="605"/>
      <c r="GE471" s="605"/>
      <c r="GF471" s="605"/>
      <c r="GG471" s="605"/>
      <c r="GH471" s="605"/>
      <c r="GI471" s="605"/>
      <c r="GJ471" s="605"/>
      <c r="GK471" s="605"/>
      <c r="GL471" s="605"/>
      <c r="GM471" s="605"/>
      <c r="GN471" s="605"/>
      <c r="GO471" s="605"/>
      <c r="GP471" s="605"/>
      <c r="GQ471" s="605"/>
      <c r="GR471" s="605"/>
      <c r="GS471" s="605"/>
      <c r="GT471" s="605"/>
      <c r="GU471" s="605"/>
      <c r="GV471" s="605"/>
      <c r="GW471" s="605"/>
      <c r="GX471" s="605"/>
      <c r="GY471" s="605"/>
      <c r="GZ471" s="605"/>
      <c r="HA471" s="605"/>
      <c r="HB471" s="605"/>
      <c r="HC471" s="605"/>
      <c r="HD471" s="605"/>
      <c r="HE471" s="605"/>
      <c r="HF471" s="605"/>
      <c r="HG471" s="605"/>
      <c r="HH471" s="605"/>
      <c r="HI471" s="605"/>
      <c r="HJ471" s="605"/>
      <c r="HK471" s="605"/>
      <c r="HL471" s="605"/>
      <c r="HM471" s="605"/>
      <c r="HN471" s="605"/>
      <c r="HO471" s="605"/>
      <c r="HP471" s="605"/>
      <c r="HQ471" s="605"/>
      <c r="HR471" s="605"/>
      <c r="HS471" s="605"/>
      <c r="HT471" s="605"/>
      <c r="HU471" s="605"/>
      <c r="HV471" s="605"/>
      <c r="HW471" s="605"/>
      <c r="HX471" s="605"/>
      <c r="HY471" s="605"/>
      <c r="HZ471" s="605"/>
      <c r="IA471" s="605"/>
      <c r="IB471" s="605"/>
      <c r="IC471" s="605"/>
      <c r="ID471" s="605"/>
      <c r="IE471" s="605"/>
      <c r="IF471" s="605"/>
      <c r="IG471" s="605"/>
      <c r="IH471" s="605"/>
      <c r="II471" s="605"/>
      <c r="IJ471" s="605"/>
      <c r="IK471" s="605"/>
      <c r="IL471" s="605"/>
      <c r="IM471" s="605"/>
      <c r="IN471" s="605"/>
      <c r="IO471" s="605"/>
      <c r="IP471" s="605"/>
      <c r="IQ471" s="605"/>
      <c r="IR471" s="605"/>
      <c r="IS471" s="605"/>
      <c r="IT471" s="605"/>
      <c r="IU471" s="605"/>
      <c r="IV471" s="605"/>
    </row>
    <row r="472" spans="1:256" s="571" customFormat="1" ht="12.75">
      <c r="A472" s="430"/>
      <c r="B472" s="430"/>
      <c r="C472" s="601"/>
      <c r="D472" s="580"/>
      <c r="E472" s="580"/>
      <c r="F472" s="612"/>
      <c r="G472" s="613"/>
      <c r="I472" s="595"/>
      <c r="J472" s="596"/>
      <c r="K472" s="602"/>
      <c r="L472" s="603"/>
      <c r="M472" s="604"/>
      <c r="N472" s="604"/>
      <c r="O472" s="604"/>
      <c r="P472" s="604"/>
      <c r="Q472" s="604"/>
      <c r="R472" s="604"/>
      <c r="S472" s="605"/>
      <c r="T472" s="605"/>
      <c r="U472" s="605"/>
      <c r="V472" s="605"/>
      <c r="W472" s="605"/>
      <c r="X472" s="605"/>
      <c r="Y472" s="605"/>
      <c r="Z472" s="605"/>
      <c r="AA472" s="605"/>
      <c r="AB472" s="605"/>
      <c r="AC472" s="605"/>
      <c r="AD472" s="605"/>
      <c r="AE472" s="605"/>
      <c r="AF472" s="605"/>
      <c r="AG472" s="605"/>
      <c r="AH472" s="605"/>
      <c r="AI472" s="605"/>
      <c r="AJ472" s="605"/>
      <c r="AK472" s="605"/>
      <c r="AL472" s="605"/>
      <c r="AM472" s="605"/>
      <c r="AN472" s="605"/>
      <c r="AO472" s="605"/>
      <c r="AP472" s="605"/>
      <c r="AQ472" s="605"/>
      <c r="AR472" s="605"/>
      <c r="AS472" s="605"/>
      <c r="AT472" s="605"/>
      <c r="AU472" s="605"/>
      <c r="AV472" s="605"/>
      <c r="AW472" s="605"/>
      <c r="AX472" s="605"/>
      <c r="AY472" s="605"/>
      <c r="AZ472" s="605"/>
      <c r="BA472" s="605"/>
      <c r="BB472" s="605"/>
      <c r="BC472" s="605"/>
      <c r="BD472" s="605"/>
      <c r="BE472" s="605"/>
      <c r="BF472" s="605"/>
      <c r="BG472" s="605"/>
      <c r="BH472" s="605"/>
      <c r="BI472" s="605"/>
      <c r="BJ472" s="605"/>
      <c r="BK472" s="605"/>
      <c r="BL472" s="605"/>
      <c r="BM472" s="605"/>
      <c r="BN472" s="605"/>
      <c r="BO472" s="605"/>
      <c r="BP472" s="605"/>
      <c r="BQ472" s="605"/>
      <c r="BR472" s="605"/>
      <c r="BS472" s="605"/>
      <c r="BT472" s="605"/>
      <c r="BU472" s="605"/>
      <c r="BV472" s="605"/>
      <c r="BW472" s="605"/>
      <c r="BX472" s="605"/>
      <c r="BY472" s="605"/>
      <c r="BZ472" s="605"/>
      <c r="CA472" s="605"/>
      <c r="CB472" s="605"/>
      <c r="CC472" s="605"/>
      <c r="CD472" s="605"/>
      <c r="CE472" s="605"/>
      <c r="CF472" s="605"/>
      <c r="CG472" s="605"/>
      <c r="CH472" s="605"/>
      <c r="CI472" s="605"/>
      <c r="CJ472" s="605"/>
      <c r="CK472" s="605"/>
      <c r="CL472" s="605"/>
      <c r="CM472" s="605"/>
      <c r="CN472" s="605"/>
      <c r="CO472" s="605"/>
      <c r="CP472" s="605"/>
      <c r="CQ472" s="605"/>
      <c r="CR472" s="605"/>
      <c r="CS472" s="605"/>
      <c r="CT472" s="605"/>
      <c r="CU472" s="605"/>
      <c r="CV472" s="605"/>
      <c r="CW472" s="605"/>
      <c r="CX472" s="605"/>
      <c r="CY472" s="605"/>
      <c r="CZ472" s="605"/>
      <c r="DA472" s="605"/>
      <c r="DB472" s="605"/>
      <c r="DC472" s="605"/>
      <c r="DD472" s="605"/>
      <c r="DE472" s="605"/>
      <c r="DF472" s="605"/>
      <c r="DG472" s="605"/>
      <c r="DH472" s="605"/>
      <c r="DI472" s="605"/>
      <c r="DJ472" s="605"/>
      <c r="DK472" s="605"/>
      <c r="DL472" s="605"/>
      <c r="DM472" s="605"/>
      <c r="DN472" s="605"/>
      <c r="DO472" s="605"/>
      <c r="DP472" s="605"/>
      <c r="DQ472" s="605"/>
      <c r="DR472" s="605"/>
      <c r="DS472" s="605"/>
      <c r="DT472" s="605"/>
      <c r="DU472" s="605"/>
      <c r="DV472" s="605"/>
      <c r="DW472" s="605"/>
      <c r="DX472" s="605"/>
      <c r="DY472" s="605"/>
      <c r="DZ472" s="605"/>
      <c r="EA472" s="605"/>
      <c r="EB472" s="605"/>
      <c r="EC472" s="605"/>
      <c r="ED472" s="605"/>
      <c r="EE472" s="605"/>
      <c r="EF472" s="605"/>
      <c r="EG472" s="605"/>
      <c r="EH472" s="605"/>
      <c r="EI472" s="605"/>
      <c r="EJ472" s="605"/>
      <c r="EK472" s="605"/>
      <c r="EL472" s="605"/>
      <c r="EM472" s="605"/>
      <c r="EN472" s="605"/>
      <c r="EO472" s="605"/>
      <c r="EP472" s="605"/>
      <c r="EQ472" s="605"/>
      <c r="ER472" s="605"/>
      <c r="ES472" s="605"/>
      <c r="ET472" s="605"/>
      <c r="EU472" s="605"/>
      <c r="EV472" s="605"/>
      <c r="EW472" s="605"/>
      <c r="EX472" s="605"/>
      <c r="EY472" s="605"/>
      <c r="EZ472" s="605"/>
      <c r="FA472" s="605"/>
      <c r="FB472" s="605"/>
      <c r="FC472" s="605"/>
      <c r="FD472" s="605"/>
      <c r="FE472" s="605"/>
      <c r="FF472" s="605"/>
      <c r="FG472" s="605"/>
      <c r="FH472" s="605"/>
      <c r="FI472" s="605"/>
      <c r="FJ472" s="605"/>
      <c r="FK472" s="605"/>
      <c r="FL472" s="605"/>
      <c r="FM472" s="605"/>
      <c r="FN472" s="605"/>
      <c r="FO472" s="605"/>
      <c r="FP472" s="605"/>
      <c r="FQ472" s="605"/>
      <c r="FR472" s="605"/>
      <c r="FS472" s="605"/>
      <c r="FT472" s="605"/>
      <c r="FU472" s="605"/>
      <c r="FV472" s="605"/>
      <c r="FW472" s="605"/>
      <c r="FX472" s="605"/>
      <c r="FY472" s="605"/>
      <c r="FZ472" s="605"/>
      <c r="GA472" s="605"/>
      <c r="GB472" s="605"/>
      <c r="GC472" s="605"/>
      <c r="GD472" s="605"/>
      <c r="GE472" s="605"/>
      <c r="GF472" s="605"/>
      <c r="GG472" s="605"/>
      <c r="GH472" s="605"/>
      <c r="GI472" s="605"/>
      <c r="GJ472" s="605"/>
      <c r="GK472" s="605"/>
      <c r="GL472" s="605"/>
      <c r="GM472" s="605"/>
      <c r="GN472" s="605"/>
      <c r="GO472" s="605"/>
      <c r="GP472" s="605"/>
      <c r="GQ472" s="605"/>
      <c r="GR472" s="605"/>
      <c r="GS472" s="605"/>
      <c r="GT472" s="605"/>
      <c r="GU472" s="605"/>
      <c r="GV472" s="605"/>
      <c r="GW472" s="605"/>
      <c r="GX472" s="605"/>
      <c r="GY472" s="605"/>
      <c r="GZ472" s="605"/>
      <c r="HA472" s="605"/>
      <c r="HB472" s="605"/>
      <c r="HC472" s="605"/>
      <c r="HD472" s="605"/>
      <c r="HE472" s="605"/>
      <c r="HF472" s="605"/>
      <c r="HG472" s="605"/>
      <c r="HH472" s="605"/>
      <c r="HI472" s="605"/>
      <c r="HJ472" s="605"/>
      <c r="HK472" s="605"/>
      <c r="HL472" s="605"/>
      <c r="HM472" s="605"/>
      <c r="HN472" s="605"/>
      <c r="HO472" s="605"/>
      <c r="HP472" s="605"/>
      <c r="HQ472" s="605"/>
      <c r="HR472" s="605"/>
      <c r="HS472" s="605"/>
      <c r="HT472" s="605"/>
      <c r="HU472" s="605"/>
      <c r="HV472" s="605"/>
      <c r="HW472" s="605"/>
      <c r="HX472" s="605"/>
      <c r="HY472" s="605"/>
      <c r="HZ472" s="605"/>
      <c r="IA472" s="605"/>
      <c r="IB472" s="605"/>
      <c r="IC472" s="605"/>
      <c r="ID472" s="605"/>
      <c r="IE472" s="605"/>
      <c r="IF472" s="605"/>
      <c r="IG472" s="605"/>
      <c r="IH472" s="605"/>
      <c r="II472" s="605"/>
      <c r="IJ472" s="605"/>
      <c r="IK472" s="605"/>
      <c r="IL472" s="605"/>
      <c r="IM472" s="605"/>
      <c r="IN472" s="605"/>
      <c r="IO472" s="605"/>
      <c r="IP472" s="605"/>
      <c r="IQ472" s="605"/>
      <c r="IR472" s="605"/>
      <c r="IS472" s="605"/>
      <c r="IT472" s="605"/>
      <c r="IU472" s="605"/>
      <c r="IV472" s="605"/>
    </row>
    <row r="473" spans="1:256" s="571" customFormat="1" ht="12.75">
      <c r="A473" s="430"/>
      <c r="B473" s="430"/>
      <c r="C473" s="601"/>
      <c r="D473" s="580"/>
      <c r="E473" s="580"/>
      <c r="F473" s="612"/>
      <c r="G473" s="613"/>
      <c r="I473" s="595"/>
      <c r="J473" s="596"/>
      <c r="K473" s="602"/>
      <c r="L473" s="603"/>
      <c r="M473" s="604"/>
      <c r="N473" s="604"/>
      <c r="O473" s="604"/>
      <c r="P473" s="604"/>
      <c r="Q473" s="604"/>
      <c r="R473" s="604"/>
      <c r="S473" s="605"/>
      <c r="T473" s="605"/>
      <c r="U473" s="605"/>
      <c r="V473" s="605"/>
      <c r="W473" s="605"/>
      <c r="X473" s="605"/>
      <c r="Y473" s="605"/>
      <c r="Z473" s="605"/>
      <c r="AA473" s="605"/>
      <c r="AB473" s="605"/>
      <c r="AC473" s="605"/>
      <c r="AD473" s="605"/>
      <c r="AE473" s="605"/>
      <c r="AF473" s="605"/>
      <c r="AG473" s="605"/>
      <c r="AH473" s="605"/>
      <c r="AI473" s="605"/>
      <c r="AJ473" s="605"/>
      <c r="AK473" s="605"/>
      <c r="AL473" s="605"/>
      <c r="AM473" s="605"/>
      <c r="AN473" s="605"/>
      <c r="AO473" s="605"/>
      <c r="AP473" s="605"/>
      <c r="AQ473" s="605"/>
      <c r="AR473" s="605"/>
      <c r="AS473" s="605"/>
      <c r="AT473" s="605"/>
      <c r="AU473" s="605"/>
      <c r="AV473" s="605"/>
      <c r="AW473" s="605"/>
      <c r="AX473" s="605"/>
      <c r="AY473" s="605"/>
      <c r="AZ473" s="605"/>
      <c r="BA473" s="605"/>
      <c r="BB473" s="605"/>
      <c r="BC473" s="605"/>
      <c r="BD473" s="605"/>
      <c r="BE473" s="605"/>
      <c r="BF473" s="605"/>
      <c r="BG473" s="605"/>
      <c r="BH473" s="605"/>
      <c r="BI473" s="605"/>
      <c r="BJ473" s="605"/>
      <c r="BK473" s="605"/>
      <c r="BL473" s="605"/>
      <c r="BM473" s="605"/>
      <c r="BN473" s="605"/>
      <c r="BO473" s="605"/>
      <c r="BP473" s="605"/>
      <c r="BQ473" s="605"/>
      <c r="BR473" s="605"/>
      <c r="BS473" s="605"/>
      <c r="BT473" s="605"/>
      <c r="BU473" s="605"/>
      <c r="BV473" s="605"/>
      <c r="BW473" s="605"/>
      <c r="BX473" s="605"/>
      <c r="BY473" s="605"/>
      <c r="BZ473" s="605"/>
      <c r="CA473" s="605"/>
      <c r="CB473" s="605"/>
      <c r="CC473" s="605"/>
      <c r="CD473" s="605"/>
      <c r="CE473" s="605"/>
      <c r="CF473" s="605"/>
      <c r="CG473" s="605"/>
      <c r="CH473" s="605"/>
      <c r="CI473" s="605"/>
      <c r="CJ473" s="605"/>
      <c r="CK473" s="605"/>
      <c r="CL473" s="605"/>
      <c r="CM473" s="605"/>
      <c r="CN473" s="605"/>
      <c r="CO473" s="605"/>
      <c r="CP473" s="605"/>
      <c r="CQ473" s="605"/>
      <c r="CR473" s="605"/>
      <c r="CS473" s="605"/>
      <c r="CT473" s="605"/>
      <c r="CU473" s="605"/>
      <c r="CV473" s="605"/>
      <c r="CW473" s="605"/>
      <c r="CX473" s="605"/>
      <c r="CY473" s="605"/>
      <c r="CZ473" s="605"/>
      <c r="DA473" s="605"/>
      <c r="DB473" s="605"/>
      <c r="DC473" s="605"/>
      <c r="DD473" s="605"/>
      <c r="DE473" s="605"/>
      <c r="DF473" s="605"/>
      <c r="DG473" s="605"/>
      <c r="DH473" s="605"/>
      <c r="DI473" s="605"/>
      <c r="DJ473" s="605"/>
      <c r="DK473" s="605"/>
      <c r="DL473" s="605"/>
      <c r="DM473" s="605"/>
      <c r="DN473" s="605"/>
      <c r="DO473" s="605"/>
      <c r="DP473" s="605"/>
      <c r="DQ473" s="605"/>
      <c r="DR473" s="605"/>
      <c r="DS473" s="605"/>
      <c r="DT473" s="605"/>
      <c r="DU473" s="605"/>
      <c r="DV473" s="605"/>
      <c r="DW473" s="605"/>
      <c r="DX473" s="605"/>
      <c r="DY473" s="605"/>
      <c r="DZ473" s="605"/>
      <c r="EA473" s="605"/>
      <c r="EB473" s="605"/>
      <c r="EC473" s="605"/>
      <c r="ED473" s="605"/>
      <c r="EE473" s="605"/>
      <c r="EF473" s="605"/>
      <c r="EG473" s="605"/>
      <c r="EH473" s="605"/>
      <c r="EI473" s="605"/>
      <c r="EJ473" s="605"/>
      <c r="EK473" s="605"/>
      <c r="EL473" s="605"/>
      <c r="EM473" s="605"/>
      <c r="EN473" s="605"/>
      <c r="EO473" s="605"/>
      <c r="EP473" s="605"/>
      <c r="EQ473" s="605"/>
      <c r="ER473" s="605"/>
      <c r="ES473" s="605"/>
      <c r="ET473" s="605"/>
      <c r="EU473" s="605"/>
      <c r="EV473" s="605"/>
      <c r="EW473" s="605"/>
      <c r="EX473" s="605"/>
      <c r="EY473" s="605"/>
      <c r="EZ473" s="605"/>
      <c r="FA473" s="605"/>
      <c r="FB473" s="605"/>
      <c r="FC473" s="605"/>
      <c r="FD473" s="605"/>
      <c r="FE473" s="605"/>
      <c r="FF473" s="605"/>
      <c r="FG473" s="605"/>
      <c r="FH473" s="605"/>
      <c r="FI473" s="605"/>
      <c r="FJ473" s="605"/>
      <c r="FK473" s="605"/>
      <c r="FL473" s="605"/>
      <c r="FM473" s="605"/>
      <c r="FN473" s="605"/>
      <c r="FO473" s="605"/>
      <c r="FP473" s="605"/>
      <c r="FQ473" s="605"/>
      <c r="FR473" s="605"/>
      <c r="FS473" s="605"/>
      <c r="FT473" s="605"/>
      <c r="FU473" s="605"/>
      <c r="FV473" s="605"/>
      <c r="FW473" s="605"/>
      <c r="FX473" s="605"/>
      <c r="FY473" s="605"/>
      <c r="FZ473" s="605"/>
      <c r="GA473" s="605"/>
      <c r="GB473" s="605"/>
      <c r="GC473" s="605"/>
      <c r="GD473" s="605"/>
      <c r="GE473" s="605"/>
      <c r="GF473" s="605"/>
      <c r="GG473" s="605"/>
      <c r="GH473" s="605"/>
      <c r="GI473" s="605"/>
      <c r="GJ473" s="605"/>
      <c r="GK473" s="605"/>
      <c r="GL473" s="605"/>
      <c r="GM473" s="605"/>
      <c r="GN473" s="605"/>
      <c r="GO473" s="605"/>
      <c r="GP473" s="605"/>
      <c r="GQ473" s="605"/>
      <c r="GR473" s="605"/>
      <c r="GS473" s="605"/>
      <c r="GT473" s="605"/>
      <c r="GU473" s="605"/>
      <c r="GV473" s="605"/>
      <c r="GW473" s="605"/>
      <c r="GX473" s="605"/>
      <c r="GY473" s="605"/>
      <c r="GZ473" s="605"/>
      <c r="HA473" s="605"/>
      <c r="HB473" s="605"/>
      <c r="HC473" s="605"/>
      <c r="HD473" s="605"/>
      <c r="HE473" s="605"/>
      <c r="HF473" s="605"/>
      <c r="HG473" s="605"/>
      <c r="HH473" s="605"/>
      <c r="HI473" s="605"/>
      <c r="HJ473" s="605"/>
      <c r="HK473" s="605"/>
      <c r="HL473" s="605"/>
      <c r="HM473" s="605"/>
      <c r="HN473" s="605"/>
      <c r="HO473" s="605"/>
      <c r="HP473" s="605"/>
      <c r="HQ473" s="605"/>
      <c r="HR473" s="605"/>
      <c r="HS473" s="605"/>
      <c r="HT473" s="605"/>
      <c r="HU473" s="605"/>
      <c r="HV473" s="605"/>
      <c r="HW473" s="605"/>
      <c r="HX473" s="605"/>
      <c r="HY473" s="605"/>
      <c r="HZ473" s="605"/>
      <c r="IA473" s="605"/>
      <c r="IB473" s="605"/>
      <c r="IC473" s="605"/>
      <c r="ID473" s="605"/>
      <c r="IE473" s="605"/>
      <c r="IF473" s="605"/>
      <c r="IG473" s="605"/>
      <c r="IH473" s="605"/>
      <c r="II473" s="605"/>
      <c r="IJ473" s="605"/>
      <c r="IK473" s="605"/>
      <c r="IL473" s="605"/>
      <c r="IM473" s="605"/>
      <c r="IN473" s="605"/>
      <c r="IO473" s="605"/>
      <c r="IP473" s="605"/>
      <c r="IQ473" s="605"/>
      <c r="IR473" s="605"/>
      <c r="IS473" s="605"/>
      <c r="IT473" s="605"/>
      <c r="IU473" s="605"/>
      <c r="IV473" s="605"/>
    </row>
    <row r="474" spans="1:256" s="571" customFormat="1" ht="12.75">
      <c r="A474" s="430"/>
      <c r="B474" s="430"/>
      <c r="C474" s="601"/>
      <c r="D474" s="580"/>
      <c r="E474" s="580"/>
      <c r="F474" s="612"/>
      <c r="G474" s="613"/>
      <c r="I474" s="595"/>
      <c r="J474" s="596"/>
      <c r="K474" s="602"/>
      <c r="L474" s="603"/>
      <c r="M474" s="604"/>
      <c r="N474" s="604"/>
      <c r="O474" s="604"/>
      <c r="P474" s="604"/>
      <c r="Q474" s="604"/>
      <c r="R474" s="604"/>
      <c r="S474" s="605"/>
      <c r="T474" s="605"/>
      <c r="U474" s="605"/>
      <c r="V474" s="605"/>
      <c r="W474" s="605"/>
      <c r="X474" s="605"/>
      <c r="Y474" s="605"/>
      <c r="Z474" s="605"/>
      <c r="AA474" s="605"/>
      <c r="AB474" s="605"/>
      <c r="AC474" s="605"/>
      <c r="AD474" s="605"/>
      <c r="AE474" s="605"/>
      <c r="AF474" s="605"/>
      <c r="AG474" s="605"/>
      <c r="AH474" s="605"/>
      <c r="AI474" s="605"/>
      <c r="AJ474" s="605"/>
      <c r="AK474" s="605"/>
      <c r="AL474" s="605"/>
      <c r="AM474" s="605"/>
      <c r="AN474" s="605"/>
      <c r="AO474" s="605"/>
      <c r="AP474" s="605"/>
      <c r="AQ474" s="605"/>
      <c r="AR474" s="605"/>
      <c r="AS474" s="605"/>
      <c r="AT474" s="605"/>
      <c r="AU474" s="605"/>
      <c r="AV474" s="605"/>
      <c r="AW474" s="605"/>
      <c r="AX474" s="605"/>
      <c r="AY474" s="605"/>
      <c r="AZ474" s="605"/>
      <c r="BA474" s="605"/>
      <c r="BB474" s="605"/>
      <c r="BC474" s="605"/>
      <c r="BD474" s="605"/>
      <c r="BE474" s="605"/>
      <c r="BF474" s="605"/>
      <c r="BG474" s="605"/>
      <c r="BH474" s="605"/>
      <c r="BI474" s="605"/>
      <c r="BJ474" s="605"/>
      <c r="BK474" s="605"/>
      <c r="BL474" s="605"/>
      <c r="BM474" s="605"/>
      <c r="BN474" s="605"/>
      <c r="BO474" s="605"/>
      <c r="BP474" s="605"/>
      <c r="BQ474" s="605"/>
      <c r="BR474" s="605"/>
      <c r="BS474" s="605"/>
      <c r="BT474" s="605"/>
      <c r="BU474" s="605"/>
      <c r="BV474" s="605"/>
      <c r="BW474" s="605"/>
      <c r="BX474" s="605"/>
      <c r="BY474" s="605"/>
      <c r="BZ474" s="605"/>
      <c r="CA474" s="605"/>
      <c r="CB474" s="605"/>
      <c r="CC474" s="605"/>
      <c r="CD474" s="605"/>
      <c r="CE474" s="605"/>
      <c r="CF474" s="605"/>
      <c r="CG474" s="605"/>
      <c r="CH474" s="605"/>
      <c r="CI474" s="605"/>
      <c r="CJ474" s="605"/>
      <c r="CK474" s="605"/>
      <c r="CL474" s="605"/>
      <c r="CM474" s="605"/>
      <c r="CN474" s="605"/>
      <c r="CO474" s="605"/>
      <c r="CP474" s="605"/>
      <c r="CQ474" s="605"/>
      <c r="CR474" s="605"/>
      <c r="CS474" s="605"/>
      <c r="CT474" s="605"/>
      <c r="CU474" s="605"/>
      <c r="CV474" s="605"/>
      <c r="CW474" s="605"/>
      <c r="CX474" s="605"/>
      <c r="CY474" s="605"/>
      <c r="CZ474" s="605"/>
      <c r="DA474" s="605"/>
      <c r="DB474" s="605"/>
      <c r="DC474" s="605"/>
      <c r="DD474" s="605"/>
      <c r="DE474" s="605"/>
      <c r="DF474" s="605"/>
      <c r="DG474" s="605"/>
      <c r="DH474" s="605"/>
      <c r="DI474" s="605"/>
      <c r="DJ474" s="605"/>
      <c r="DK474" s="605"/>
      <c r="DL474" s="605"/>
      <c r="DM474" s="605"/>
      <c r="DN474" s="605"/>
      <c r="DO474" s="605"/>
      <c r="DP474" s="605"/>
      <c r="DQ474" s="605"/>
      <c r="DR474" s="605"/>
      <c r="DS474" s="605"/>
      <c r="DT474" s="605"/>
      <c r="DU474" s="605"/>
      <c r="DV474" s="605"/>
      <c r="DW474" s="605"/>
      <c r="DX474" s="605"/>
      <c r="DY474" s="605"/>
      <c r="DZ474" s="605"/>
      <c r="EA474" s="605"/>
      <c r="EB474" s="605"/>
      <c r="EC474" s="605"/>
      <c r="ED474" s="605"/>
      <c r="EE474" s="605"/>
      <c r="EF474" s="605"/>
      <c r="EG474" s="605"/>
      <c r="EH474" s="605"/>
      <c r="EI474" s="605"/>
      <c r="EJ474" s="605"/>
      <c r="EK474" s="605"/>
      <c r="EL474" s="605"/>
      <c r="EM474" s="605"/>
      <c r="EN474" s="605"/>
      <c r="EO474" s="605"/>
      <c r="EP474" s="605"/>
      <c r="EQ474" s="605"/>
      <c r="ER474" s="605"/>
      <c r="ES474" s="605"/>
      <c r="ET474" s="605"/>
      <c r="EU474" s="605"/>
      <c r="EV474" s="605"/>
      <c r="EW474" s="605"/>
      <c r="EX474" s="605"/>
      <c r="EY474" s="605"/>
      <c r="EZ474" s="605"/>
      <c r="FA474" s="605"/>
      <c r="FB474" s="605"/>
      <c r="FC474" s="605"/>
      <c r="FD474" s="605"/>
      <c r="FE474" s="605"/>
      <c r="FF474" s="605"/>
      <c r="FG474" s="605"/>
      <c r="FH474" s="605"/>
      <c r="FI474" s="605"/>
      <c r="FJ474" s="605"/>
      <c r="FK474" s="605"/>
      <c r="FL474" s="605"/>
      <c r="FM474" s="605"/>
      <c r="FN474" s="605"/>
      <c r="FO474" s="605"/>
      <c r="FP474" s="605"/>
      <c r="FQ474" s="605"/>
      <c r="FR474" s="605"/>
      <c r="FS474" s="605"/>
      <c r="FT474" s="605"/>
      <c r="FU474" s="605"/>
      <c r="FV474" s="605"/>
      <c r="FW474" s="605"/>
      <c r="FX474" s="605"/>
      <c r="FY474" s="605"/>
      <c r="FZ474" s="605"/>
      <c r="GA474" s="605"/>
      <c r="GB474" s="605"/>
      <c r="GC474" s="605"/>
      <c r="GD474" s="605"/>
      <c r="GE474" s="605"/>
      <c r="GF474" s="605"/>
      <c r="GG474" s="605"/>
      <c r="GH474" s="605"/>
      <c r="GI474" s="605"/>
      <c r="GJ474" s="605"/>
      <c r="GK474" s="605"/>
      <c r="GL474" s="605"/>
      <c r="GM474" s="605"/>
      <c r="GN474" s="605"/>
      <c r="GO474" s="605"/>
      <c r="GP474" s="605"/>
      <c r="GQ474" s="605"/>
      <c r="GR474" s="605"/>
      <c r="GS474" s="605"/>
      <c r="GT474" s="605"/>
      <c r="GU474" s="605"/>
      <c r="GV474" s="605"/>
      <c r="GW474" s="605"/>
      <c r="GX474" s="605"/>
      <c r="GY474" s="605"/>
      <c r="GZ474" s="605"/>
      <c r="HA474" s="605"/>
      <c r="HB474" s="605"/>
      <c r="HC474" s="605"/>
      <c r="HD474" s="605"/>
      <c r="HE474" s="605"/>
      <c r="HF474" s="605"/>
      <c r="HG474" s="605"/>
      <c r="HH474" s="605"/>
      <c r="HI474" s="605"/>
      <c r="HJ474" s="605"/>
      <c r="HK474" s="605"/>
      <c r="HL474" s="605"/>
      <c r="HM474" s="605"/>
      <c r="HN474" s="605"/>
      <c r="HO474" s="605"/>
      <c r="HP474" s="605"/>
      <c r="HQ474" s="605"/>
      <c r="HR474" s="605"/>
      <c r="HS474" s="605"/>
      <c r="HT474" s="605"/>
      <c r="HU474" s="605"/>
      <c r="HV474" s="605"/>
      <c r="HW474" s="605"/>
      <c r="HX474" s="605"/>
      <c r="HY474" s="605"/>
      <c r="HZ474" s="605"/>
      <c r="IA474" s="605"/>
      <c r="IB474" s="605"/>
      <c r="IC474" s="605"/>
      <c r="ID474" s="605"/>
      <c r="IE474" s="605"/>
      <c r="IF474" s="605"/>
      <c r="IG474" s="605"/>
      <c r="IH474" s="605"/>
      <c r="II474" s="605"/>
      <c r="IJ474" s="605"/>
      <c r="IK474" s="605"/>
      <c r="IL474" s="605"/>
      <c r="IM474" s="605"/>
      <c r="IN474" s="605"/>
      <c r="IO474" s="605"/>
      <c r="IP474" s="605"/>
      <c r="IQ474" s="605"/>
      <c r="IR474" s="605"/>
      <c r="IS474" s="605"/>
      <c r="IT474" s="605"/>
      <c r="IU474" s="605"/>
      <c r="IV474" s="605"/>
    </row>
    <row r="475" spans="1:256" s="571" customFormat="1" ht="12.75">
      <c r="A475" s="430"/>
      <c r="B475" s="430"/>
      <c r="C475" s="601"/>
      <c r="D475" s="580"/>
      <c r="E475" s="580"/>
      <c r="F475" s="612"/>
      <c r="G475" s="613"/>
      <c r="I475" s="595"/>
      <c r="J475" s="596"/>
      <c r="K475" s="602"/>
      <c r="L475" s="603"/>
      <c r="M475" s="604"/>
      <c r="N475" s="604"/>
      <c r="O475" s="604"/>
      <c r="P475" s="604"/>
      <c r="Q475" s="604"/>
      <c r="R475" s="604"/>
      <c r="S475" s="605"/>
      <c r="T475" s="605"/>
      <c r="U475" s="605"/>
      <c r="V475" s="605"/>
      <c r="W475" s="605"/>
      <c r="X475" s="605"/>
      <c r="Y475" s="605"/>
      <c r="Z475" s="605"/>
      <c r="AA475" s="605"/>
      <c r="AB475" s="605"/>
      <c r="AC475" s="605"/>
      <c r="AD475" s="605"/>
      <c r="AE475" s="605"/>
      <c r="AF475" s="605"/>
      <c r="AG475" s="605"/>
      <c r="AH475" s="605"/>
      <c r="AI475" s="605"/>
      <c r="AJ475" s="605"/>
      <c r="AK475" s="605"/>
      <c r="AL475" s="605"/>
      <c r="AM475" s="605"/>
      <c r="AN475" s="605"/>
      <c r="AO475" s="605"/>
      <c r="AP475" s="605"/>
      <c r="AQ475" s="605"/>
      <c r="AR475" s="605"/>
      <c r="AS475" s="605"/>
      <c r="AT475" s="605"/>
      <c r="AU475" s="605"/>
      <c r="AV475" s="605"/>
      <c r="AW475" s="605"/>
      <c r="AX475" s="605"/>
      <c r="AY475" s="605"/>
      <c r="AZ475" s="605"/>
      <c r="BA475" s="605"/>
      <c r="BB475" s="605"/>
      <c r="BC475" s="605"/>
      <c r="BD475" s="605"/>
      <c r="BE475" s="605"/>
      <c r="BF475" s="605"/>
      <c r="BG475" s="605"/>
      <c r="BH475" s="605"/>
      <c r="BI475" s="605"/>
      <c r="BJ475" s="605"/>
      <c r="BK475" s="605"/>
      <c r="BL475" s="605"/>
      <c r="BM475" s="605"/>
      <c r="BN475" s="605"/>
      <c r="BO475" s="605"/>
      <c r="BP475" s="605"/>
      <c r="BQ475" s="605"/>
      <c r="BR475" s="605"/>
      <c r="BS475" s="605"/>
      <c r="BT475" s="605"/>
      <c r="BU475" s="605"/>
      <c r="BV475" s="605"/>
      <c r="BW475" s="605"/>
      <c r="BX475" s="605"/>
      <c r="BY475" s="605"/>
      <c r="BZ475" s="605"/>
      <c r="CA475" s="605"/>
      <c r="CB475" s="605"/>
      <c r="CC475" s="605"/>
      <c r="CD475" s="605"/>
      <c r="CE475" s="605"/>
      <c r="CF475" s="605"/>
      <c r="CG475" s="605"/>
      <c r="CH475" s="605"/>
      <c r="CI475" s="605"/>
      <c r="CJ475" s="605"/>
      <c r="CK475" s="605"/>
      <c r="CL475" s="605"/>
      <c r="CM475" s="605"/>
      <c r="CN475" s="605"/>
      <c r="CO475" s="605"/>
      <c r="CP475" s="605"/>
      <c r="CQ475" s="605"/>
      <c r="CR475" s="605"/>
      <c r="CS475" s="605"/>
      <c r="CT475" s="605"/>
      <c r="CU475" s="605"/>
      <c r="CV475" s="605"/>
      <c r="CW475" s="605"/>
      <c r="CX475" s="605"/>
      <c r="CY475" s="605"/>
      <c r="CZ475" s="605"/>
      <c r="DA475" s="605"/>
      <c r="DB475" s="605"/>
      <c r="DC475" s="605"/>
      <c r="DD475" s="605"/>
      <c r="DE475" s="605"/>
      <c r="DF475" s="605"/>
      <c r="DG475" s="605"/>
      <c r="DH475" s="605"/>
      <c r="DI475" s="605"/>
      <c r="DJ475" s="605"/>
      <c r="DK475" s="605"/>
      <c r="DL475" s="605"/>
      <c r="DM475" s="605"/>
      <c r="DN475" s="605"/>
      <c r="DO475" s="605"/>
      <c r="DP475" s="605"/>
      <c r="DQ475" s="605"/>
      <c r="DR475" s="605"/>
      <c r="DS475" s="605"/>
      <c r="DT475" s="605"/>
      <c r="DU475" s="605"/>
      <c r="DV475" s="605"/>
      <c r="DW475" s="605"/>
      <c r="DX475" s="605"/>
      <c r="DY475" s="605"/>
      <c r="DZ475" s="605"/>
      <c r="EA475" s="605"/>
      <c r="EB475" s="605"/>
      <c r="EC475" s="605"/>
      <c r="ED475" s="605"/>
      <c r="EE475" s="605"/>
      <c r="EF475" s="605"/>
      <c r="EG475" s="605"/>
      <c r="EH475" s="605"/>
      <c r="EI475" s="605"/>
      <c r="EJ475" s="605"/>
      <c r="EK475" s="605"/>
      <c r="EL475" s="605"/>
      <c r="EM475" s="605"/>
      <c r="EN475" s="605"/>
      <c r="EO475" s="605"/>
      <c r="EP475" s="605"/>
      <c r="EQ475" s="605"/>
      <c r="ER475" s="605"/>
      <c r="ES475" s="605"/>
      <c r="ET475" s="605"/>
      <c r="EU475" s="605"/>
      <c r="EV475" s="605"/>
      <c r="EW475" s="605"/>
      <c r="EX475" s="605"/>
      <c r="EY475" s="605"/>
      <c r="EZ475" s="605"/>
      <c r="FA475" s="605"/>
      <c r="FB475" s="605"/>
      <c r="FC475" s="605"/>
      <c r="FD475" s="605"/>
      <c r="FE475" s="605"/>
      <c r="FF475" s="605"/>
      <c r="FG475" s="605"/>
      <c r="FH475" s="605"/>
      <c r="FI475" s="605"/>
      <c r="FJ475" s="605"/>
      <c r="FK475" s="605"/>
      <c r="FL475" s="605"/>
      <c r="FM475" s="605"/>
      <c r="FN475" s="605"/>
      <c r="FO475" s="605"/>
      <c r="FP475" s="605"/>
      <c r="FQ475" s="605"/>
      <c r="FR475" s="605"/>
      <c r="FS475" s="605"/>
      <c r="FT475" s="605"/>
      <c r="FU475" s="605"/>
      <c r="FV475" s="605"/>
      <c r="FW475" s="605"/>
      <c r="FX475" s="605"/>
      <c r="FY475" s="605"/>
      <c r="FZ475" s="605"/>
      <c r="GA475" s="605"/>
      <c r="GB475" s="605"/>
      <c r="GC475" s="605"/>
      <c r="GD475" s="605"/>
      <c r="GE475" s="605"/>
      <c r="GF475" s="605"/>
      <c r="GG475" s="605"/>
      <c r="GH475" s="605"/>
      <c r="GI475" s="605"/>
      <c r="GJ475" s="605"/>
      <c r="GK475" s="605"/>
      <c r="GL475" s="605"/>
      <c r="GM475" s="605"/>
      <c r="GN475" s="605"/>
      <c r="GO475" s="605"/>
      <c r="GP475" s="605"/>
      <c r="GQ475" s="605"/>
      <c r="GR475" s="605"/>
      <c r="GS475" s="605"/>
      <c r="GT475" s="605"/>
      <c r="GU475" s="605"/>
      <c r="GV475" s="605"/>
      <c r="GW475" s="605"/>
      <c r="GX475" s="605"/>
      <c r="GY475" s="605"/>
      <c r="GZ475" s="605"/>
      <c r="HA475" s="605"/>
      <c r="HB475" s="605"/>
      <c r="HC475" s="605"/>
      <c r="HD475" s="605"/>
      <c r="HE475" s="605"/>
      <c r="HF475" s="605"/>
      <c r="HG475" s="605"/>
      <c r="HH475" s="605"/>
      <c r="HI475" s="605"/>
      <c r="HJ475" s="605"/>
      <c r="HK475" s="605"/>
      <c r="HL475" s="605"/>
      <c r="HM475" s="605"/>
      <c r="HN475" s="605"/>
      <c r="HO475" s="605"/>
      <c r="HP475" s="605"/>
      <c r="HQ475" s="605"/>
      <c r="HR475" s="605"/>
      <c r="HS475" s="605"/>
      <c r="HT475" s="605"/>
      <c r="HU475" s="605"/>
      <c r="HV475" s="605"/>
      <c r="HW475" s="605"/>
      <c r="HX475" s="605"/>
      <c r="HY475" s="605"/>
      <c r="HZ475" s="605"/>
      <c r="IA475" s="605"/>
      <c r="IB475" s="605"/>
      <c r="IC475" s="605"/>
      <c r="ID475" s="605"/>
      <c r="IE475" s="605"/>
      <c r="IF475" s="605"/>
      <c r="IG475" s="605"/>
      <c r="IH475" s="605"/>
      <c r="II475" s="605"/>
      <c r="IJ475" s="605"/>
      <c r="IK475" s="605"/>
      <c r="IL475" s="605"/>
      <c r="IM475" s="605"/>
      <c r="IN475" s="605"/>
      <c r="IO475" s="605"/>
      <c r="IP475" s="605"/>
      <c r="IQ475" s="605"/>
      <c r="IR475" s="605"/>
      <c r="IS475" s="605"/>
      <c r="IT475" s="605"/>
      <c r="IU475" s="605"/>
      <c r="IV475" s="605"/>
    </row>
    <row r="476" spans="1:256" s="571" customFormat="1" ht="12.75">
      <c r="A476" s="430"/>
      <c r="B476" s="430"/>
      <c r="C476" s="601"/>
      <c r="D476" s="580"/>
      <c r="E476" s="580"/>
      <c r="F476" s="612"/>
      <c r="G476" s="613"/>
      <c r="I476" s="595"/>
      <c r="J476" s="596"/>
      <c r="K476" s="602"/>
      <c r="L476" s="603"/>
      <c r="M476" s="604"/>
      <c r="N476" s="604"/>
      <c r="O476" s="604"/>
      <c r="P476" s="604"/>
      <c r="Q476" s="604"/>
      <c r="R476" s="604"/>
      <c r="S476" s="605"/>
      <c r="T476" s="605"/>
      <c r="U476" s="605"/>
      <c r="V476" s="605"/>
      <c r="W476" s="605"/>
      <c r="X476" s="605"/>
      <c r="Y476" s="605"/>
      <c r="Z476" s="605"/>
      <c r="AA476" s="605"/>
      <c r="AB476" s="605"/>
      <c r="AC476" s="605"/>
      <c r="AD476" s="605"/>
      <c r="AE476" s="605"/>
      <c r="AF476" s="605"/>
      <c r="AG476" s="605"/>
      <c r="AH476" s="605"/>
      <c r="AI476" s="605"/>
      <c r="AJ476" s="605"/>
      <c r="AK476" s="605"/>
      <c r="AL476" s="605"/>
      <c r="AM476" s="605"/>
      <c r="AN476" s="605"/>
      <c r="AO476" s="605"/>
      <c r="AP476" s="605"/>
      <c r="AQ476" s="605"/>
      <c r="AR476" s="605"/>
      <c r="AS476" s="605"/>
      <c r="AT476" s="605"/>
      <c r="AU476" s="605"/>
      <c r="AV476" s="605"/>
      <c r="AW476" s="605"/>
      <c r="AX476" s="605"/>
      <c r="AY476" s="605"/>
      <c r="AZ476" s="605"/>
      <c r="BA476" s="605"/>
      <c r="BB476" s="605"/>
      <c r="BC476" s="605"/>
      <c r="BD476" s="605"/>
      <c r="BE476" s="605"/>
      <c r="BF476" s="605"/>
      <c r="BG476" s="605"/>
      <c r="BH476" s="605"/>
      <c r="BI476" s="605"/>
      <c r="BJ476" s="605"/>
      <c r="BK476" s="605"/>
      <c r="BL476" s="605"/>
      <c r="BM476" s="605"/>
      <c r="BN476" s="605"/>
      <c r="BO476" s="605"/>
      <c r="BP476" s="605"/>
      <c r="BQ476" s="605"/>
      <c r="BR476" s="605"/>
      <c r="BS476" s="605"/>
      <c r="BT476" s="605"/>
      <c r="BU476" s="605"/>
      <c r="BV476" s="605"/>
      <c r="BW476" s="605"/>
      <c r="BX476" s="605"/>
      <c r="BY476" s="605"/>
      <c r="BZ476" s="605"/>
      <c r="CA476" s="605"/>
      <c r="CB476" s="605"/>
      <c r="CC476" s="605"/>
      <c r="CD476" s="605"/>
      <c r="CE476" s="605"/>
      <c r="CF476" s="605"/>
      <c r="CG476" s="605"/>
      <c r="CH476" s="605"/>
      <c r="CI476" s="605"/>
      <c r="CJ476" s="605"/>
      <c r="CK476" s="605"/>
      <c r="CL476" s="605"/>
      <c r="CM476" s="605"/>
      <c r="CN476" s="605"/>
      <c r="CO476" s="605"/>
      <c r="CP476" s="605"/>
      <c r="CQ476" s="605"/>
      <c r="CR476" s="605"/>
      <c r="CS476" s="605"/>
      <c r="CT476" s="605"/>
      <c r="CU476" s="605"/>
      <c r="CV476" s="605"/>
      <c r="CW476" s="605"/>
      <c r="CX476" s="605"/>
      <c r="CY476" s="605"/>
      <c r="CZ476" s="605"/>
      <c r="DA476" s="605"/>
      <c r="DB476" s="605"/>
      <c r="DC476" s="605"/>
      <c r="DD476" s="605"/>
      <c r="DE476" s="605"/>
      <c r="DF476" s="605"/>
      <c r="DG476" s="605"/>
      <c r="DH476" s="605"/>
      <c r="DI476" s="605"/>
      <c r="DJ476" s="605"/>
      <c r="DK476" s="605"/>
      <c r="DL476" s="605"/>
      <c r="DM476" s="605"/>
      <c r="DN476" s="605"/>
      <c r="DO476" s="605"/>
      <c r="DP476" s="605"/>
      <c r="DQ476" s="605"/>
      <c r="DR476" s="605"/>
      <c r="DS476" s="605"/>
      <c r="DT476" s="605"/>
      <c r="DU476" s="605"/>
      <c r="DV476" s="605"/>
      <c r="DW476" s="605"/>
      <c r="DX476" s="605"/>
      <c r="DY476" s="605"/>
      <c r="DZ476" s="605"/>
      <c r="EA476" s="605"/>
      <c r="EB476" s="605"/>
      <c r="EC476" s="605"/>
      <c r="ED476" s="605"/>
      <c r="EE476" s="605"/>
      <c r="EF476" s="605"/>
      <c r="EG476" s="605"/>
      <c r="EH476" s="605"/>
      <c r="EI476" s="605"/>
      <c r="EJ476" s="605"/>
      <c r="EK476" s="605"/>
      <c r="EL476" s="605"/>
      <c r="EM476" s="605"/>
      <c r="EN476" s="605"/>
      <c r="EO476" s="605"/>
      <c r="EP476" s="605"/>
      <c r="EQ476" s="605"/>
      <c r="ER476" s="605"/>
      <c r="ES476" s="605"/>
      <c r="ET476" s="605"/>
      <c r="EU476" s="605"/>
      <c r="EV476" s="605"/>
      <c r="EW476" s="605"/>
      <c r="EX476" s="605"/>
      <c r="EY476" s="605"/>
      <c r="EZ476" s="605"/>
      <c r="FA476" s="605"/>
      <c r="FB476" s="605"/>
      <c r="FC476" s="605"/>
      <c r="FD476" s="605"/>
      <c r="FE476" s="605"/>
      <c r="FF476" s="605"/>
      <c r="FG476" s="605"/>
      <c r="FH476" s="605"/>
      <c r="FI476" s="605"/>
      <c r="FJ476" s="605"/>
      <c r="FK476" s="605"/>
      <c r="FL476" s="605"/>
      <c r="FM476" s="605"/>
      <c r="FN476" s="605"/>
      <c r="FO476" s="605"/>
      <c r="FP476" s="605"/>
      <c r="FQ476" s="605"/>
      <c r="FR476" s="605"/>
      <c r="FS476" s="605"/>
      <c r="FT476" s="605"/>
      <c r="FU476" s="605"/>
      <c r="FV476" s="605"/>
      <c r="FW476" s="605"/>
      <c r="FX476" s="605"/>
      <c r="FY476" s="605"/>
      <c r="FZ476" s="605"/>
      <c r="GA476" s="605"/>
      <c r="GB476" s="605"/>
      <c r="GC476" s="605"/>
      <c r="GD476" s="605"/>
      <c r="GE476" s="605"/>
      <c r="GF476" s="605"/>
      <c r="GG476" s="605"/>
      <c r="GH476" s="605"/>
      <c r="GI476" s="605"/>
      <c r="GJ476" s="605"/>
      <c r="GK476" s="605"/>
      <c r="GL476" s="605"/>
      <c r="GM476" s="605"/>
      <c r="GN476" s="605"/>
      <c r="GO476" s="605"/>
      <c r="GP476" s="605"/>
      <c r="GQ476" s="605"/>
      <c r="GR476" s="605"/>
      <c r="GS476" s="605"/>
      <c r="GT476" s="605"/>
      <c r="GU476" s="605"/>
      <c r="GV476" s="605"/>
      <c r="GW476" s="605"/>
      <c r="GX476" s="605"/>
      <c r="GY476" s="605"/>
      <c r="GZ476" s="605"/>
      <c r="HA476" s="605"/>
      <c r="HB476" s="605"/>
      <c r="HC476" s="605"/>
      <c r="HD476" s="605"/>
      <c r="HE476" s="605"/>
      <c r="HF476" s="605"/>
      <c r="HG476" s="605"/>
      <c r="HH476" s="605"/>
      <c r="HI476" s="605"/>
      <c r="HJ476" s="605"/>
      <c r="HK476" s="605"/>
      <c r="HL476" s="605"/>
      <c r="HM476" s="605"/>
      <c r="HN476" s="605"/>
      <c r="HO476" s="605"/>
      <c r="HP476" s="605"/>
      <c r="HQ476" s="605"/>
      <c r="HR476" s="605"/>
      <c r="HS476" s="605"/>
      <c r="HT476" s="605"/>
      <c r="HU476" s="605"/>
      <c r="HV476" s="605"/>
      <c r="HW476" s="605"/>
      <c r="HX476" s="605"/>
      <c r="HY476" s="605"/>
      <c r="HZ476" s="605"/>
      <c r="IA476" s="605"/>
      <c r="IB476" s="605"/>
      <c r="IC476" s="605"/>
      <c r="ID476" s="605"/>
      <c r="IE476" s="605"/>
      <c r="IF476" s="605"/>
      <c r="IG476" s="605"/>
      <c r="IH476" s="605"/>
      <c r="II476" s="605"/>
      <c r="IJ476" s="605"/>
      <c r="IK476" s="605"/>
      <c r="IL476" s="605"/>
      <c r="IM476" s="605"/>
      <c r="IN476" s="605"/>
      <c r="IO476" s="605"/>
      <c r="IP476" s="605"/>
      <c r="IQ476" s="605"/>
      <c r="IR476" s="605"/>
      <c r="IS476" s="605"/>
      <c r="IT476" s="605"/>
      <c r="IU476" s="605"/>
      <c r="IV476" s="605"/>
    </row>
    <row r="477" spans="1:256" s="251" customFormat="1" ht="12.75">
      <c r="A477" s="430"/>
      <c r="B477" s="430"/>
      <c r="C477" s="601"/>
      <c r="D477" s="580"/>
      <c r="E477" s="580"/>
      <c r="F477" s="613"/>
      <c r="G477" s="613"/>
      <c r="H477" s="571"/>
      <c r="I477" s="285"/>
      <c r="J477" s="284"/>
      <c r="K477" s="274"/>
      <c r="L477" s="271"/>
      <c r="M477" s="280"/>
      <c r="N477" s="280"/>
      <c r="O477" s="280"/>
      <c r="P477" s="280"/>
      <c r="Q477" s="280"/>
      <c r="R477" s="280"/>
      <c r="S477" s="103"/>
      <c r="T477" s="103"/>
      <c r="U477" s="103"/>
      <c r="V477" s="103"/>
      <c r="W477" s="103"/>
      <c r="X477" s="103"/>
      <c r="Y477" s="103"/>
      <c r="Z477" s="103"/>
      <c r="AA477" s="103"/>
      <c r="AB477" s="103"/>
      <c r="AC477" s="103"/>
      <c r="AD477" s="103"/>
      <c r="AE477" s="103"/>
      <c r="AF477" s="103"/>
      <c r="AG477" s="103"/>
      <c r="AH477" s="103"/>
      <c r="AI477" s="103"/>
      <c r="AJ477" s="103"/>
      <c r="AK477" s="103"/>
      <c r="AL477" s="103"/>
      <c r="AM477" s="103"/>
      <c r="AN477" s="103"/>
      <c r="AO477" s="103"/>
      <c r="AP477" s="103"/>
      <c r="AQ477" s="103"/>
      <c r="AR477" s="103"/>
      <c r="AS477" s="103"/>
      <c r="AT477" s="103"/>
      <c r="AU477" s="103"/>
      <c r="AV477" s="103"/>
      <c r="AW477" s="103"/>
      <c r="AX477" s="103"/>
      <c r="AY477" s="103"/>
      <c r="AZ477" s="103"/>
      <c r="BA477" s="103"/>
      <c r="BB477" s="103"/>
      <c r="BC477" s="103"/>
      <c r="BD477" s="103"/>
      <c r="BE477" s="103"/>
      <c r="BF477" s="103"/>
      <c r="BG477" s="103"/>
      <c r="BH477" s="103"/>
      <c r="BI477" s="103"/>
      <c r="BJ477" s="103"/>
      <c r="BK477" s="103"/>
      <c r="BL477" s="103"/>
      <c r="BM477" s="103"/>
      <c r="BN477" s="103"/>
      <c r="BO477" s="103"/>
      <c r="BP477" s="103"/>
      <c r="BQ477" s="103"/>
      <c r="BR477" s="103"/>
      <c r="BS477" s="103"/>
      <c r="BT477" s="103"/>
      <c r="BU477" s="103"/>
      <c r="BV477" s="103"/>
      <c r="BW477" s="103"/>
      <c r="BX477" s="103"/>
      <c r="BY477" s="103"/>
      <c r="BZ477" s="103"/>
      <c r="CA477" s="103"/>
      <c r="CB477" s="103"/>
      <c r="CC477" s="103"/>
      <c r="CD477" s="103"/>
      <c r="CE477" s="103"/>
      <c r="CF477" s="103"/>
      <c r="CG477" s="103"/>
      <c r="CH477" s="103"/>
      <c r="CI477" s="103"/>
      <c r="CJ477" s="103"/>
      <c r="CK477" s="103"/>
      <c r="CL477" s="103"/>
      <c r="CM477" s="103"/>
      <c r="CN477" s="103"/>
      <c r="CO477" s="103"/>
      <c r="CP477" s="103"/>
      <c r="CQ477" s="103"/>
      <c r="CR477" s="103"/>
      <c r="CS477" s="103"/>
      <c r="CT477" s="103"/>
      <c r="CU477" s="103"/>
      <c r="CV477" s="103"/>
      <c r="CW477" s="103"/>
      <c r="CX477" s="103"/>
      <c r="CY477" s="103"/>
      <c r="CZ477" s="103"/>
      <c r="DA477" s="103"/>
      <c r="DB477" s="103"/>
      <c r="DC477" s="103"/>
      <c r="DD477" s="103"/>
      <c r="DE477" s="103"/>
      <c r="DF477" s="103"/>
      <c r="DG477" s="103"/>
      <c r="DH477" s="103"/>
      <c r="DI477" s="103"/>
      <c r="DJ477" s="103"/>
      <c r="DK477" s="103"/>
      <c r="DL477" s="103"/>
      <c r="DM477" s="103"/>
      <c r="DN477" s="103"/>
      <c r="DO477" s="103"/>
      <c r="DP477" s="103"/>
      <c r="DQ477" s="103"/>
      <c r="DR477" s="103"/>
      <c r="DS477" s="103"/>
      <c r="DT477" s="103"/>
      <c r="DU477" s="103"/>
      <c r="DV477" s="103"/>
      <c r="DW477" s="103"/>
      <c r="DX477" s="103"/>
      <c r="DY477" s="103"/>
      <c r="DZ477" s="103"/>
      <c r="EA477" s="103"/>
      <c r="EB477" s="103"/>
      <c r="EC477" s="103"/>
      <c r="ED477" s="103"/>
      <c r="EE477" s="103"/>
      <c r="EF477" s="103"/>
      <c r="EG477" s="103"/>
      <c r="EH477" s="103"/>
      <c r="EI477" s="103"/>
      <c r="EJ477" s="103"/>
      <c r="EK477" s="103"/>
      <c r="EL477" s="103"/>
      <c r="EM477" s="103"/>
      <c r="EN477" s="103"/>
      <c r="EO477" s="103"/>
      <c r="EP477" s="103"/>
      <c r="EQ477" s="103"/>
      <c r="ER477" s="103"/>
      <c r="ES477" s="103"/>
      <c r="ET477" s="103"/>
      <c r="EU477" s="103"/>
      <c r="EV477" s="103"/>
      <c r="EW477" s="103"/>
      <c r="EX477" s="103"/>
      <c r="EY477" s="103"/>
      <c r="EZ477" s="103"/>
      <c r="FA477" s="103"/>
      <c r="FB477" s="103"/>
      <c r="FC477" s="103"/>
      <c r="FD477" s="103"/>
      <c r="FE477" s="103"/>
      <c r="FF477" s="103"/>
      <c r="FG477" s="103"/>
      <c r="FH477" s="103"/>
      <c r="FI477" s="103"/>
      <c r="FJ477" s="103"/>
      <c r="FK477" s="103"/>
      <c r="FL477" s="103"/>
      <c r="FM477" s="103"/>
      <c r="FN477" s="103"/>
      <c r="FO477" s="103"/>
      <c r="FP477" s="103"/>
      <c r="FQ477" s="103"/>
      <c r="FR477" s="103"/>
      <c r="FS477" s="103"/>
      <c r="FT477" s="103"/>
      <c r="FU477" s="103"/>
      <c r="FV477" s="103"/>
      <c r="FW477" s="103"/>
      <c r="FX477" s="103"/>
      <c r="FY477" s="103"/>
      <c r="FZ477" s="103"/>
      <c r="GA477" s="103"/>
      <c r="GB477" s="103"/>
      <c r="GC477" s="103"/>
      <c r="GD477" s="103"/>
      <c r="GE477" s="103"/>
      <c r="GF477" s="103"/>
      <c r="GG477" s="103"/>
      <c r="GH477" s="103"/>
      <c r="GI477" s="103"/>
      <c r="GJ477" s="103"/>
      <c r="GK477" s="103"/>
      <c r="GL477" s="103"/>
      <c r="GM477" s="103"/>
      <c r="GN477" s="103"/>
      <c r="GO477" s="103"/>
      <c r="GP477" s="103"/>
      <c r="GQ477" s="103"/>
      <c r="GR477" s="103"/>
      <c r="GS477" s="103"/>
      <c r="GT477" s="103"/>
      <c r="GU477" s="103"/>
      <c r="GV477" s="103"/>
      <c r="GW477" s="103"/>
      <c r="GX477" s="103"/>
      <c r="GY477" s="103"/>
      <c r="GZ477" s="103"/>
      <c r="HA477" s="103"/>
      <c r="HB477" s="103"/>
      <c r="HC477" s="103"/>
      <c r="HD477" s="103"/>
      <c r="HE477" s="103"/>
      <c r="HF477" s="103"/>
      <c r="HG477" s="103"/>
      <c r="HH477" s="103"/>
      <c r="HI477" s="103"/>
      <c r="HJ477" s="103"/>
      <c r="HK477" s="103"/>
      <c r="HL477" s="103"/>
      <c r="HM477" s="103"/>
      <c r="HN477" s="103"/>
      <c r="HO477" s="103"/>
      <c r="HP477" s="103"/>
      <c r="HQ477" s="103"/>
      <c r="HR477" s="103"/>
      <c r="HS477" s="103"/>
      <c r="HT477" s="103"/>
      <c r="HU477" s="103"/>
      <c r="HV477" s="103"/>
      <c r="HW477" s="103"/>
      <c r="HX477" s="103"/>
      <c r="HY477" s="103"/>
      <c r="HZ477" s="103"/>
      <c r="IA477" s="103"/>
      <c r="IB477" s="103"/>
      <c r="IC477" s="103"/>
      <c r="ID477" s="103"/>
      <c r="IE477" s="103"/>
      <c r="IF477" s="103"/>
      <c r="IG477" s="103"/>
      <c r="IH477" s="103"/>
      <c r="II477" s="103"/>
      <c r="IJ477" s="103"/>
      <c r="IK477" s="103"/>
      <c r="IL477" s="103"/>
      <c r="IM477" s="103"/>
      <c r="IN477" s="103"/>
      <c r="IO477" s="103"/>
      <c r="IP477" s="103"/>
      <c r="IQ477" s="103"/>
      <c r="IR477" s="103"/>
      <c r="IS477" s="103"/>
      <c r="IT477" s="103"/>
      <c r="IU477" s="103"/>
      <c r="IV477" s="103"/>
    </row>
    <row r="478" spans="1:256" s="251" customFormat="1" ht="12.75">
      <c r="A478" s="430"/>
      <c r="B478" s="430"/>
      <c r="C478" s="82"/>
      <c r="D478" s="326"/>
      <c r="E478" s="326"/>
      <c r="F478" s="607"/>
      <c r="G478" s="607"/>
      <c r="I478" s="285"/>
      <c r="J478" s="284"/>
      <c r="K478" s="274"/>
      <c r="L478" s="271"/>
      <c r="M478" s="280"/>
      <c r="N478" s="280"/>
      <c r="O478" s="280"/>
      <c r="P478" s="280"/>
      <c r="Q478" s="280"/>
      <c r="R478" s="280"/>
      <c r="S478" s="103"/>
      <c r="T478" s="103"/>
      <c r="U478" s="103"/>
      <c r="V478" s="103"/>
      <c r="W478" s="103"/>
      <c r="X478" s="103"/>
      <c r="Y478" s="103"/>
      <c r="Z478" s="103"/>
      <c r="AA478" s="103"/>
      <c r="AB478" s="103"/>
      <c r="AC478" s="103"/>
      <c r="AD478" s="103"/>
      <c r="AE478" s="103"/>
      <c r="AF478" s="103"/>
      <c r="AG478" s="103"/>
      <c r="AH478" s="103"/>
      <c r="AI478" s="103"/>
      <c r="AJ478" s="103"/>
      <c r="AK478" s="103"/>
      <c r="AL478" s="103"/>
      <c r="AM478" s="103"/>
      <c r="AN478" s="103"/>
      <c r="AO478" s="103"/>
      <c r="AP478" s="103"/>
      <c r="AQ478" s="103"/>
      <c r="AR478" s="103"/>
      <c r="AS478" s="103"/>
      <c r="AT478" s="103"/>
      <c r="AU478" s="103"/>
      <c r="AV478" s="103"/>
      <c r="AW478" s="103"/>
      <c r="AX478" s="103"/>
      <c r="AY478" s="103"/>
      <c r="AZ478" s="103"/>
      <c r="BA478" s="103"/>
      <c r="BB478" s="103"/>
      <c r="BC478" s="103"/>
      <c r="BD478" s="103"/>
      <c r="BE478" s="103"/>
      <c r="BF478" s="103"/>
      <c r="BG478" s="103"/>
      <c r="BH478" s="103"/>
      <c r="BI478" s="103"/>
      <c r="BJ478" s="103"/>
      <c r="BK478" s="103"/>
      <c r="BL478" s="103"/>
      <c r="BM478" s="103"/>
      <c r="BN478" s="103"/>
      <c r="BO478" s="103"/>
      <c r="BP478" s="103"/>
      <c r="BQ478" s="103"/>
      <c r="BR478" s="103"/>
      <c r="BS478" s="103"/>
      <c r="BT478" s="103"/>
      <c r="BU478" s="103"/>
      <c r="BV478" s="103"/>
      <c r="BW478" s="103"/>
      <c r="BX478" s="103"/>
      <c r="BY478" s="103"/>
      <c r="BZ478" s="103"/>
      <c r="CA478" s="103"/>
      <c r="CB478" s="103"/>
      <c r="CC478" s="103"/>
      <c r="CD478" s="103"/>
      <c r="CE478" s="103"/>
      <c r="CF478" s="103"/>
      <c r="CG478" s="103"/>
      <c r="CH478" s="103"/>
      <c r="CI478" s="103"/>
      <c r="CJ478" s="103"/>
      <c r="CK478" s="103"/>
      <c r="CL478" s="103"/>
      <c r="CM478" s="103"/>
      <c r="CN478" s="103"/>
      <c r="CO478" s="103"/>
      <c r="CP478" s="103"/>
      <c r="CQ478" s="103"/>
      <c r="CR478" s="103"/>
      <c r="CS478" s="103"/>
      <c r="CT478" s="103"/>
      <c r="CU478" s="103"/>
      <c r="CV478" s="103"/>
      <c r="CW478" s="103"/>
      <c r="CX478" s="103"/>
      <c r="CY478" s="103"/>
      <c r="CZ478" s="103"/>
      <c r="DA478" s="103"/>
      <c r="DB478" s="103"/>
      <c r="DC478" s="103"/>
      <c r="DD478" s="103"/>
      <c r="DE478" s="103"/>
      <c r="DF478" s="103"/>
      <c r="DG478" s="103"/>
      <c r="DH478" s="103"/>
      <c r="DI478" s="103"/>
      <c r="DJ478" s="103"/>
      <c r="DK478" s="103"/>
      <c r="DL478" s="103"/>
      <c r="DM478" s="103"/>
      <c r="DN478" s="103"/>
      <c r="DO478" s="103"/>
      <c r="DP478" s="103"/>
      <c r="DQ478" s="103"/>
      <c r="DR478" s="103"/>
      <c r="DS478" s="103"/>
      <c r="DT478" s="103"/>
      <c r="DU478" s="103"/>
      <c r="DV478" s="103"/>
      <c r="DW478" s="103"/>
      <c r="DX478" s="103"/>
      <c r="DY478" s="103"/>
      <c r="DZ478" s="103"/>
      <c r="EA478" s="103"/>
      <c r="EB478" s="103"/>
      <c r="EC478" s="103"/>
      <c r="ED478" s="103"/>
      <c r="EE478" s="103"/>
      <c r="EF478" s="103"/>
      <c r="EG478" s="103"/>
      <c r="EH478" s="103"/>
      <c r="EI478" s="103"/>
      <c r="EJ478" s="103"/>
      <c r="EK478" s="103"/>
      <c r="EL478" s="103"/>
      <c r="EM478" s="103"/>
      <c r="EN478" s="103"/>
      <c r="EO478" s="103"/>
      <c r="EP478" s="103"/>
      <c r="EQ478" s="103"/>
      <c r="ER478" s="103"/>
      <c r="ES478" s="103"/>
      <c r="ET478" s="103"/>
      <c r="EU478" s="103"/>
      <c r="EV478" s="103"/>
      <c r="EW478" s="103"/>
      <c r="EX478" s="103"/>
      <c r="EY478" s="103"/>
      <c r="EZ478" s="103"/>
      <c r="FA478" s="103"/>
      <c r="FB478" s="103"/>
      <c r="FC478" s="103"/>
      <c r="FD478" s="103"/>
      <c r="FE478" s="103"/>
      <c r="FF478" s="103"/>
      <c r="FG478" s="103"/>
      <c r="FH478" s="103"/>
      <c r="FI478" s="103"/>
      <c r="FJ478" s="103"/>
      <c r="FK478" s="103"/>
      <c r="FL478" s="103"/>
      <c r="FM478" s="103"/>
      <c r="FN478" s="103"/>
      <c r="FO478" s="103"/>
      <c r="FP478" s="103"/>
      <c r="FQ478" s="103"/>
      <c r="FR478" s="103"/>
      <c r="FS478" s="103"/>
      <c r="FT478" s="103"/>
      <c r="FU478" s="103"/>
      <c r="FV478" s="103"/>
      <c r="FW478" s="103"/>
      <c r="FX478" s="103"/>
      <c r="FY478" s="103"/>
      <c r="FZ478" s="103"/>
      <c r="GA478" s="103"/>
      <c r="GB478" s="103"/>
      <c r="GC478" s="103"/>
      <c r="GD478" s="103"/>
      <c r="GE478" s="103"/>
      <c r="GF478" s="103"/>
      <c r="GG478" s="103"/>
      <c r="GH478" s="103"/>
      <c r="GI478" s="103"/>
      <c r="GJ478" s="103"/>
      <c r="GK478" s="103"/>
      <c r="GL478" s="103"/>
      <c r="GM478" s="103"/>
      <c r="GN478" s="103"/>
      <c r="GO478" s="103"/>
      <c r="GP478" s="103"/>
      <c r="GQ478" s="103"/>
      <c r="GR478" s="103"/>
      <c r="GS478" s="103"/>
      <c r="GT478" s="103"/>
      <c r="GU478" s="103"/>
      <c r="GV478" s="103"/>
      <c r="GW478" s="103"/>
      <c r="GX478" s="103"/>
      <c r="GY478" s="103"/>
      <c r="GZ478" s="103"/>
      <c r="HA478" s="103"/>
      <c r="HB478" s="103"/>
      <c r="HC478" s="103"/>
      <c r="HD478" s="103"/>
      <c r="HE478" s="103"/>
      <c r="HF478" s="103"/>
      <c r="HG478" s="103"/>
      <c r="HH478" s="103"/>
      <c r="HI478" s="103"/>
      <c r="HJ478" s="103"/>
      <c r="HK478" s="103"/>
      <c r="HL478" s="103"/>
      <c r="HM478" s="103"/>
      <c r="HN478" s="103"/>
      <c r="HO478" s="103"/>
      <c r="HP478" s="103"/>
      <c r="HQ478" s="103"/>
      <c r="HR478" s="103"/>
      <c r="HS478" s="103"/>
      <c r="HT478" s="103"/>
      <c r="HU478" s="103"/>
      <c r="HV478" s="103"/>
      <c r="HW478" s="103"/>
      <c r="HX478" s="103"/>
      <c r="HY478" s="103"/>
      <c r="HZ478" s="103"/>
      <c r="IA478" s="103"/>
      <c r="IB478" s="103"/>
      <c r="IC478" s="103"/>
      <c r="ID478" s="103"/>
      <c r="IE478" s="103"/>
      <c r="IF478" s="103"/>
      <c r="IG478" s="103"/>
      <c r="IH478" s="103"/>
      <c r="II478" s="103"/>
      <c r="IJ478" s="103"/>
      <c r="IK478" s="103"/>
      <c r="IL478" s="103"/>
      <c r="IM478" s="103"/>
      <c r="IN478" s="103"/>
      <c r="IO478" s="103"/>
      <c r="IP478" s="103"/>
      <c r="IQ478" s="103"/>
      <c r="IR478" s="103"/>
      <c r="IS478" s="103"/>
      <c r="IT478" s="103"/>
      <c r="IU478" s="103"/>
      <c r="IV478" s="103"/>
    </row>
    <row r="479" spans="1:7" ht="12.75">
      <c r="A479" s="430"/>
      <c r="B479" s="430"/>
      <c r="C479" s="82"/>
      <c r="D479" s="326"/>
      <c r="E479" s="326"/>
      <c r="F479" s="607"/>
      <c r="G479" s="607"/>
    </row>
  </sheetData>
  <sheetProtection/>
  <mergeCells count="1">
    <mergeCell ref="K4:K6"/>
  </mergeCells>
  <printOptions/>
  <pageMargins left="0.984251968503937" right="0.3937007874015748" top="0.984251968503937" bottom="0.7480314960629921" header="0.4330708661417323" footer="0.3937007874015748"/>
  <pageSetup horizontalDpi="300" verticalDpi="300" orientation="portrait" paperSize="9" r:id="rId1"/>
  <headerFooter alignWithMargins="0">
    <oddHeader xml:space="preserve">&amp;L
&amp;9&amp;R&amp;"Projekt,Običajno"&amp;72p&amp;"Cambria,Običajno" &amp;"ProArc,Navadno"&amp;18  </oddHeader>
    <oddFooter>&amp;L&amp;9&amp;C&amp;6 &amp; List: &amp;A&amp;R &amp; &amp;9 &amp; Stran: &amp;P</oddFooter>
  </headerFooter>
  <rowBreaks count="15" manualBreakCount="15">
    <brk id="64" max="6" man="1"/>
    <brk id="92" max="6" man="1"/>
    <brk id="123" max="6" man="1"/>
    <brk id="151" max="6" man="1"/>
    <brk id="176" max="6" man="1"/>
    <brk id="195" max="6" man="1"/>
    <brk id="229" max="6" man="1"/>
    <brk id="238" max="6" man="1"/>
    <brk id="267" max="6" man="1"/>
    <brk id="294" max="6" man="1"/>
    <brk id="327" max="6" man="1"/>
    <brk id="361" max="6" man="1"/>
    <brk id="385" max="6" man="1"/>
    <brk id="403" max="6" man="1"/>
    <brk id="417" max="6" man="1"/>
  </rowBreaks>
</worksheet>
</file>

<file path=xl/worksheets/sheet5.xml><?xml version="1.0" encoding="utf-8"?>
<worksheet xmlns="http://schemas.openxmlformats.org/spreadsheetml/2006/main" xmlns:r="http://schemas.openxmlformats.org/officeDocument/2006/relationships">
  <sheetPr codeName="List26"/>
  <dimension ref="A1:IV171"/>
  <sheetViews>
    <sheetView view="pageBreakPreview" zoomScaleSheetLayoutView="100" workbookViewId="0" topLeftCell="A1">
      <selection activeCell="A7" sqref="A7:G7"/>
    </sheetView>
  </sheetViews>
  <sheetFormatPr defaultColWidth="9.00390625" defaultRowHeight="12.75"/>
  <cols>
    <col min="1" max="1" width="2.625" style="99" customWidth="1"/>
    <col min="2" max="2" width="4.375" style="99" customWidth="1"/>
    <col min="3" max="3" width="43.75390625" style="98" customWidth="1"/>
    <col min="4" max="4" width="6.25390625" style="320" customWidth="1"/>
    <col min="5" max="5" width="7.625" style="320" customWidth="1"/>
    <col min="6" max="6" width="10.00390625" style="199" customWidth="1"/>
    <col min="7" max="7" width="13.25390625" style="199" customWidth="1"/>
    <col min="8" max="8" width="21.00390625" style="251" customWidth="1"/>
    <col min="9" max="9" width="21.00390625" style="285" customWidth="1"/>
    <col min="10" max="10" width="21.00390625" style="284" customWidth="1"/>
    <col min="11" max="11" width="21.00390625" style="274" customWidth="1"/>
    <col min="12" max="12" width="21.00390625" style="271" customWidth="1"/>
    <col min="13" max="18" width="21.00390625" style="280" customWidth="1"/>
    <col min="19" max="30" width="21.00390625" style="103" customWidth="1"/>
    <col min="31" max="16384" width="9.125" style="103" customWidth="1"/>
  </cols>
  <sheetData>
    <row r="1" spans="1:18" s="101" customFormat="1" ht="12.75">
      <c r="A1" s="799" t="str">
        <f>+OZN</f>
        <v>5.</v>
      </c>
      <c r="B1" s="777"/>
      <c r="C1" s="758" t="str">
        <f>+OSNOVA!A2</f>
        <v>STROJNE INSTALACIJE</v>
      </c>
      <c r="D1" s="759"/>
      <c r="E1" s="759"/>
      <c r="F1" s="800"/>
      <c r="G1" s="800"/>
      <c r="H1" s="788"/>
      <c r="I1" s="789"/>
      <c r="J1" s="790"/>
      <c r="K1" s="791"/>
      <c r="L1" s="272"/>
      <c r="M1" s="245"/>
      <c r="N1" s="245"/>
      <c r="O1" s="245"/>
      <c r="P1" s="245"/>
      <c r="Q1" s="245"/>
      <c r="R1" s="245"/>
    </row>
    <row r="2" spans="1:18" s="101" customFormat="1" ht="12.75">
      <c r="A2" s="799"/>
      <c r="B2" s="777"/>
      <c r="C2" s="758"/>
      <c r="D2" s="759"/>
      <c r="E2" s="759"/>
      <c r="F2" s="800"/>
      <c r="G2" s="800"/>
      <c r="H2" s="788"/>
      <c r="I2" s="789"/>
      <c r="J2" s="790"/>
      <c r="K2" s="791"/>
      <c r="L2" s="272"/>
      <c r="M2" s="245"/>
      <c r="N2" s="245"/>
      <c r="O2" s="245"/>
      <c r="P2" s="245"/>
      <c r="Q2" s="245"/>
      <c r="R2" s="245"/>
    </row>
    <row r="3" spans="1:18" s="101" customFormat="1" ht="12.75">
      <c r="A3" s="799" t="str">
        <f>OSNOVA!D35</f>
        <v>S3.</v>
      </c>
      <c r="B3" s="777"/>
      <c r="C3" s="758" t="str">
        <f>OSNOVA!E35</f>
        <v>PLIN</v>
      </c>
      <c r="D3" s="759"/>
      <c r="E3" s="759"/>
      <c r="F3" s="800"/>
      <c r="G3" s="800"/>
      <c r="H3" s="788"/>
      <c r="I3" s="789"/>
      <c r="J3" s="790"/>
      <c r="K3" s="791"/>
      <c r="L3" s="272"/>
      <c r="M3" s="245"/>
      <c r="N3" s="245"/>
      <c r="O3" s="245"/>
      <c r="P3" s="245"/>
      <c r="Q3" s="245"/>
      <c r="R3" s="245"/>
    </row>
    <row r="4" spans="1:11" ht="14.25" customHeight="1">
      <c r="A4" s="89" t="s">
        <v>120</v>
      </c>
      <c r="B4" s="89"/>
      <c r="K4" s="753"/>
    </row>
    <row r="5" spans="3:11" ht="168">
      <c r="C5" s="100" t="s">
        <v>130</v>
      </c>
      <c r="D5" s="321"/>
      <c r="E5" s="321"/>
      <c r="F5" s="203"/>
      <c r="G5" s="203"/>
      <c r="I5" s="242"/>
      <c r="J5" s="275"/>
      <c r="K5" s="753"/>
    </row>
    <row r="6" spans="1:11" ht="12.75">
      <c r="A6" s="89" t="s">
        <v>126</v>
      </c>
      <c r="B6" s="89"/>
      <c r="C6" s="100"/>
      <c r="D6" s="321"/>
      <c r="E6" s="321"/>
      <c r="F6" s="203"/>
      <c r="G6" s="203"/>
      <c r="K6" s="753"/>
    </row>
    <row r="7" spans="1:18" s="101" customFormat="1" ht="12.75">
      <c r="A7" s="883" t="s">
        <v>1</v>
      </c>
      <c r="B7" s="883"/>
      <c r="C7" s="884" t="s">
        <v>2</v>
      </c>
      <c r="D7" s="885" t="s">
        <v>1025</v>
      </c>
      <c r="E7" s="885" t="s">
        <v>3</v>
      </c>
      <c r="F7" s="886" t="s">
        <v>1026</v>
      </c>
      <c r="G7" s="886" t="s">
        <v>4</v>
      </c>
      <c r="H7" s="269"/>
      <c r="I7" s="288"/>
      <c r="J7" s="288"/>
      <c r="K7" s="274"/>
      <c r="L7" s="272"/>
      <c r="M7" s="245"/>
      <c r="N7" s="245"/>
      <c r="O7" s="245"/>
      <c r="P7" s="245"/>
      <c r="Q7" s="245"/>
      <c r="R7" s="245"/>
    </row>
    <row r="8" spans="3:7" ht="12.75">
      <c r="C8" s="106"/>
      <c r="E8" s="322"/>
      <c r="G8" s="200"/>
    </row>
    <row r="9" spans="1:18" s="125" customFormat="1" ht="13.5" thickBot="1">
      <c r="A9" s="809"/>
      <c r="B9" s="810" t="s">
        <v>114</v>
      </c>
      <c r="C9" s="811" t="s">
        <v>384</v>
      </c>
      <c r="D9" s="323"/>
      <c r="E9" s="324"/>
      <c r="F9" s="197"/>
      <c r="G9" s="197"/>
      <c r="H9" s="812"/>
      <c r="I9" s="813"/>
      <c r="J9" s="814"/>
      <c r="K9" s="273"/>
      <c r="L9" s="273"/>
      <c r="M9" s="282"/>
      <c r="N9" s="282"/>
      <c r="O9" s="282"/>
      <c r="P9" s="282"/>
      <c r="Q9" s="282"/>
      <c r="R9" s="282"/>
    </row>
    <row r="10" spans="1:18" s="125" customFormat="1" ht="15.75">
      <c r="A10" s="426"/>
      <c r="B10" s="263"/>
      <c r="C10" s="262"/>
      <c r="D10" s="320"/>
      <c r="E10" s="322"/>
      <c r="F10" s="304"/>
      <c r="G10" s="304"/>
      <c r="H10" s="252"/>
      <c r="I10" s="287"/>
      <c r="J10" s="286"/>
      <c r="K10" s="289"/>
      <c r="L10" s="273"/>
      <c r="M10" s="282"/>
      <c r="N10" s="282"/>
      <c r="O10" s="282"/>
      <c r="P10" s="282"/>
      <c r="Q10" s="282"/>
      <c r="R10" s="282"/>
    </row>
    <row r="11" spans="1:18" s="80" customFormat="1" ht="12">
      <c r="A11" s="397" t="str">
        <f>$B$9</f>
        <v>I.</v>
      </c>
      <c r="B11" s="168">
        <f>COUNT(#REF!)+1</f>
        <v>1</v>
      </c>
      <c r="C11" s="370" t="s">
        <v>833</v>
      </c>
      <c r="D11" s="365"/>
      <c r="E11" s="239"/>
      <c r="F11" s="233"/>
      <c r="G11" s="243"/>
      <c r="H11" s="249"/>
      <c r="I11" s="292"/>
      <c r="J11" s="291"/>
      <c r="K11" s="290"/>
      <c r="L11" s="276"/>
      <c r="M11" s="299"/>
      <c r="N11" s="299"/>
      <c r="O11" s="299"/>
      <c r="P11" s="299"/>
      <c r="Q11" s="299"/>
      <c r="R11" s="299"/>
    </row>
    <row r="12" spans="1:18" s="80" customFormat="1" ht="72">
      <c r="A12" s="397"/>
      <c r="B12" s="168"/>
      <c r="C12" s="369" t="s">
        <v>401</v>
      </c>
      <c r="D12" s="396"/>
      <c r="E12" s="478"/>
      <c r="F12" s="233"/>
      <c r="G12" s="243"/>
      <c r="H12" s="249"/>
      <c r="I12" s="292"/>
      <c r="J12" s="291"/>
      <c r="K12" s="290"/>
      <c r="L12" s="276"/>
      <c r="M12" s="299"/>
      <c r="N12" s="299"/>
      <c r="O12" s="299"/>
      <c r="P12" s="299"/>
      <c r="Q12" s="299"/>
      <c r="R12" s="299"/>
    </row>
    <row r="13" spans="1:18" s="80" customFormat="1" ht="12">
      <c r="A13" s="397"/>
      <c r="B13" s="168"/>
      <c r="C13" s="372" t="s">
        <v>402</v>
      </c>
      <c r="D13" s="365" t="s">
        <v>7</v>
      </c>
      <c r="E13" s="239">
        <v>28</v>
      </c>
      <c r="F13" s="201"/>
      <c r="G13" s="243">
        <f>IF(OSNOVA!$B$40=1,E13*F13,"")</f>
        <v>0</v>
      </c>
      <c r="H13" s="249"/>
      <c r="I13" s="292"/>
      <c r="J13" s="291"/>
      <c r="K13" s="290"/>
      <c r="L13" s="276"/>
      <c r="M13" s="299"/>
      <c r="N13" s="299"/>
      <c r="O13" s="299"/>
      <c r="P13" s="299"/>
      <c r="Q13" s="299"/>
      <c r="R13" s="299"/>
    </row>
    <row r="14" spans="1:18" s="80" customFormat="1" ht="12">
      <c r="A14" s="397"/>
      <c r="B14" s="168"/>
      <c r="C14" s="234"/>
      <c r="D14" s="211"/>
      <c r="E14" s="212"/>
      <c r="F14" s="201"/>
      <c r="G14" s="243">
        <f>IF(OSNOVA!$B$40=1,E14*F14,"")</f>
        <v>0</v>
      </c>
      <c r="H14" s="249"/>
      <c r="I14" s="292"/>
      <c r="J14" s="291"/>
      <c r="K14" s="290"/>
      <c r="L14" s="276"/>
      <c r="M14" s="299"/>
      <c r="N14" s="299"/>
      <c r="O14" s="299"/>
      <c r="P14" s="299"/>
      <c r="Q14" s="299"/>
      <c r="R14" s="299"/>
    </row>
    <row r="15" spans="1:18" s="80" customFormat="1" ht="12">
      <c r="A15" s="397" t="str">
        <f>$B$9</f>
        <v>I.</v>
      </c>
      <c r="B15" s="168">
        <f>COUNT($A$11:B14)+1</f>
        <v>2</v>
      </c>
      <c r="C15" s="479" t="s">
        <v>403</v>
      </c>
      <c r="D15" s="365"/>
      <c r="E15" s="480"/>
      <c r="F15" s="201"/>
      <c r="G15" s="243">
        <f>IF(OSNOVA!$B$40=1,E15*F15,"")</f>
        <v>0</v>
      </c>
      <c r="H15" s="249"/>
      <c r="I15" s="292"/>
      <c r="J15" s="291"/>
      <c r="K15" s="290"/>
      <c r="L15" s="276"/>
      <c r="M15" s="299"/>
      <c r="N15" s="299"/>
      <c r="O15" s="299"/>
      <c r="P15" s="299"/>
      <c r="Q15" s="299"/>
      <c r="R15" s="299"/>
    </row>
    <row r="16" spans="1:18" s="80" customFormat="1" ht="75" customHeight="1">
      <c r="A16" s="397"/>
      <c r="B16" s="168"/>
      <c r="C16" s="481" t="s">
        <v>835</v>
      </c>
      <c r="D16" s="396"/>
      <c r="E16" s="480"/>
      <c r="F16" s="201"/>
      <c r="G16" s="243">
        <f>IF(OSNOVA!$B$40=1,E16*F16,"")</f>
        <v>0</v>
      </c>
      <c r="H16" s="249"/>
      <c r="I16" s="292"/>
      <c r="J16" s="291"/>
      <c r="K16" s="290"/>
      <c r="L16" s="276"/>
      <c r="M16" s="299"/>
      <c r="N16" s="299"/>
      <c r="O16" s="299"/>
      <c r="P16" s="299"/>
      <c r="Q16" s="299"/>
      <c r="R16" s="299"/>
    </row>
    <row r="17" spans="1:18" s="80" customFormat="1" ht="12">
      <c r="A17" s="397"/>
      <c r="B17" s="168"/>
      <c r="C17" s="372" t="s">
        <v>404</v>
      </c>
      <c r="D17" s="365" t="s">
        <v>9</v>
      </c>
      <c r="E17" s="480">
        <v>4</v>
      </c>
      <c r="F17" s="201"/>
      <c r="G17" s="243">
        <f>IF(OSNOVA!$B$40=1,E17*F17,"")</f>
        <v>0</v>
      </c>
      <c r="H17" s="249"/>
      <c r="I17" s="292"/>
      <c r="J17" s="291"/>
      <c r="K17" s="290"/>
      <c r="L17" s="276"/>
      <c r="M17" s="299"/>
      <c r="N17" s="299"/>
      <c r="O17" s="299"/>
      <c r="P17" s="299"/>
      <c r="Q17" s="299"/>
      <c r="R17" s="299"/>
    </row>
    <row r="18" spans="1:18" s="80" customFormat="1" ht="12">
      <c r="A18" s="397"/>
      <c r="B18" s="168"/>
      <c r="C18" s="393"/>
      <c r="D18" s="394"/>
      <c r="E18" s="351"/>
      <c r="F18" s="201"/>
      <c r="G18" s="243">
        <f>IF(OSNOVA!$B$40=1,E18*F18,"")</f>
        <v>0</v>
      </c>
      <c r="H18" s="249"/>
      <c r="I18" s="292"/>
      <c r="J18" s="291"/>
      <c r="K18" s="290"/>
      <c r="L18" s="276"/>
      <c r="M18" s="299"/>
      <c r="N18" s="299"/>
      <c r="O18" s="299"/>
      <c r="P18" s="299"/>
      <c r="Q18" s="299"/>
      <c r="R18" s="299"/>
    </row>
    <row r="19" spans="1:18" s="80" customFormat="1" ht="12">
      <c r="A19" s="397" t="str">
        <f>$B$9</f>
        <v>I.</v>
      </c>
      <c r="B19" s="168">
        <f>COUNT($A$11:B18)+1</f>
        <v>3</v>
      </c>
      <c r="C19" s="482" t="s">
        <v>841</v>
      </c>
      <c r="D19" s="78"/>
      <c r="E19" s="212"/>
      <c r="F19" s="201"/>
      <c r="G19" s="243">
        <f>IF(OSNOVA!$B$40=1,E19*F19,"")</f>
        <v>0</v>
      </c>
      <c r="H19" s="249"/>
      <c r="I19" s="292"/>
      <c r="J19" s="291"/>
      <c r="K19" s="290"/>
      <c r="L19" s="276"/>
      <c r="M19" s="299"/>
      <c r="N19" s="299"/>
      <c r="O19" s="299"/>
      <c r="P19" s="299"/>
      <c r="Q19" s="299"/>
      <c r="R19" s="299"/>
    </row>
    <row r="20" spans="1:18" s="80" customFormat="1" ht="49.5" customHeight="1">
      <c r="A20" s="397"/>
      <c r="B20" s="168"/>
      <c r="C20" s="481" t="s">
        <v>842</v>
      </c>
      <c r="D20" s="78"/>
      <c r="E20" s="212"/>
      <c r="F20" s="201"/>
      <c r="G20" s="243">
        <f>IF(OSNOVA!$B$40=1,E20*F20,"")</f>
        <v>0</v>
      </c>
      <c r="H20" s="249"/>
      <c r="I20" s="292"/>
      <c r="J20" s="291"/>
      <c r="K20" s="290"/>
      <c r="L20" s="276"/>
      <c r="M20" s="299"/>
      <c r="N20" s="299"/>
      <c r="O20" s="299"/>
      <c r="P20" s="299"/>
      <c r="Q20" s="299"/>
      <c r="R20" s="299"/>
    </row>
    <row r="21" spans="1:18" s="80" customFormat="1" ht="12">
      <c r="A21" s="397"/>
      <c r="B21" s="168"/>
      <c r="C21" s="191" t="s">
        <v>836</v>
      </c>
      <c r="D21" s="365" t="s">
        <v>9</v>
      </c>
      <c r="E21" s="212">
        <v>1</v>
      </c>
      <c r="F21" s="201"/>
      <c r="G21" s="243">
        <f>IF(OSNOVA!$B$40=1,E21*F21,"")</f>
        <v>0</v>
      </c>
      <c r="H21" s="249"/>
      <c r="I21" s="292"/>
      <c r="J21" s="291"/>
      <c r="K21" s="290"/>
      <c r="L21" s="276"/>
      <c r="M21" s="299"/>
      <c r="N21" s="299"/>
      <c r="O21" s="299"/>
      <c r="P21" s="299"/>
      <c r="Q21" s="299"/>
      <c r="R21" s="299"/>
    </row>
    <row r="22" spans="1:18" s="80" customFormat="1" ht="12">
      <c r="A22" s="397"/>
      <c r="B22" s="168"/>
      <c r="C22" s="393"/>
      <c r="D22" s="394"/>
      <c r="E22" s="351"/>
      <c r="F22" s="201"/>
      <c r="G22" s="243">
        <f>IF(OSNOVA!$B$40=1,E22*F22,"")</f>
        <v>0</v>
      </c>
      <c r="H22" s="249"/>
      <c r="I22" s="292"/>
      <c r="J22" s="291"/>
      <c r="K22" s="290"/>
      <c r="L22" s="276"/>
      <c r="M22" s="299"/>
      <c r="N22" s="299"/>
      <c r="O22" s="299"/>
      <c r="P22" s="299"/>
      <c r="Q22" s="299"/>
      <c r="R22" s="299"/>
    </row>
    <row r="23" spans="1:18" s="80" customFormat="1" ht="12">
      <c r="A23" s="397" t="str">
        <f>$B$9</f>
        <v>I.</v>
      </c>
      <c r="B23" s="168">
        <f>COUNT($A$11:B22)+1</f>
        <v>4</v>
      </c>
      <c r="C23" s="479" t="s">
        <v>406</v>
      </c>
      <c r="D23" s="78"/>
      <c r="E23" s="212"/>
      <c r="F23" s="201"/>
      <c r="G23" s="243">
        <f>IF(OSNOVA!$B$40=1,E23*F23,"")</f>
        <v>0</v>
      </c>
      <c r="H23" s="249"/>
      <c r="I23" s="292"/>
      <c r="J23" s="291"/>
      <c r="K23" s="290"/>
      <c r="L23" s="276"/>
      <c r="M23" s="299"/>
      <c r="N23" s="299"/>
      <c r="O23" s="299"/>
      <c r="P23" s="299"/>
      <c r="Q23" s="299"/>
      <c r="R23" s="299"/>
    </row>
    <row r="24" spans="1:18" s="80" customFormat="1" ht="72">
      <c r="A24" s="397"/>
      <c r="B24" s="168"/>
      <c r="C24" s="481" t="s">
        <v>834</v>
      </c>
      <c r="D24" s="78"/>
      <c r="E24" s="212"/>
      <c r="F24" s="201"/>
      <c r="G24" s="243">
        <f>IF(OSNOVA!$B$40=1,E24*F24,"")</f>
        <v>0</v>
      </c>
      <c r="H24" s="249"/>
      <c r="I24" s="292"/>
      <c r="J24" s="291"/>
      <c r="K24" s="290"/>
      <c r="L24" s="276"/>
      <c r="M24" s="299"/>
      <c r="N24" s="299"/>
      <c r="O24" s="299"/>
      <c r="P24" s="299"/>
      <c r="Q24" s="299"/>
      <c r="R24" s="299"/>
    </row>
    <row r="25" spans="1:18" s="80" customFormat="1" ht="12">
      <c r="A25" s="397"/>
      <c r="B25" s="168"/>
      <c r="C25" s="375" t="s">
        <v>405</v>
      </c>
      <c r="D25" s="365" t="s">
        <v>9</v>
      </c>
      <c r="E25" s="212">
        <v>3</v>
      </c>
      <c r="F25" s="201"/>
      <c r="G25" s="243">
        <f>IF(OSNOVA!$B$40=1,E25*F25,"")</f>
        <v>0</v>
      </c>
      <c r="H25" s="249"/>
      <c r="I25" s="292"/>
      <c r="J25" s="291"/>
      <c r="K25" s="290"/>
      <c r="L25" s="276"/>
      <c r="M25" s="299"/>
      <c r="N25" s="299"/>
      <c r="O25" s="299"/>
      <c r="P25" s="299"/>
      <c r="Q25" s="299"/>
      <c r="R25" s="299"/>
    </row>
    <row r="26" spans="1:18" s="80" customFormat="1" ht="12">
      <c r="A26" s="397"/>
      <c r="B26" s="168"/>
      <c r="C26" s="393"/>
      <c r="D26" s="394"/>
      <c r="E26" s="351"/>
      <c r="F26" s="201"/>
      <c r="G26" s="243">
        <f>IF(OSNOVA!$B$40=1,E26*F26,"")</f>
        <v>0</v>
      </c>
      <c r="H26" s="249"/>
      <c r="I26" s="292"/>
      <c r="J26" s="291"/>
      <c r="K26" s="290"/>
      <c r="L26" s="276"/>
      <c r="M26" s="299"/>
      <c r="N26" s="299"/>
      <c r="O26" s="299"/>
      <c r="P26" s="299"/>
      <c r="Q26" s="299"/>
      <c r="R26" s="299"/>
    </row>
    <row r="27" spans="1:18" s="80" customFormat="1" ht="12">
      <c r="A27" s="397" t="str">
        <f>$B$9</f>
        <v>I.</v>
      </c>
      <c r="B27" s="168">
        <f>COUNT($A$11:B26)+1</f>
        <v>5</v>
      </c>
      <c r="C27" s="479" t="s">
        <v>407</v>
      </c>
      <c r="D27" s="394" t="s">
        <v>9</v>
      </c>
      <c r="E27" s="351">
        <v>1</v>
      </c>
      <c r="F27" s="201"/>
      <c r="G27" s="243">
        <f>IF(OSNOVA!$B$40=1,E27*F27,"")</f>
        <v>0</v>
      </c>
      <c r="H27" s="249"/>
      <c r="I27" s="292"/>
      <c r="J27" s="291"/>
      <c r="K27" s="290"/>
      <c r="L27" s="276"/>
      <c r="M27" s="299"/>
      <c r="N27" s="299"/>
      <c r="O27" s="299"/>
      <c r="P27" s="299"/>
      <c r="Q27" s="299"/>
      <c r="R27" s="299"/>
    </row>
    <row r="28" spans="1:18" s="80" customFormat="1" ht="156">
      <c r="A28" s="397"/>
      <c r="B28" s="168"/>
      <c r="C28" s="483" t="s">
        <v>408</v>
      </c>
      <c r="D28" s="394"/>
      <c r="E28" s="351"/>
      <c r="F28" s="201"/>
      <c r="G28" s="243">
        <f>IF(OSNOVA!$B$40=1,E28*F28,"")</f>
        <v>0</v>
      </c>
      <c r="H28" s="249"/>
      <c r="I28" s="292"/>
      <c r="J28" s="291"/>
      <c r="K28" s="290"/>
      <c r="L28" s="276"/>
      <c r="M28" s="299"/>
      <c r="N28" s="299"/>
      <c r="O28" s="299"/>
      <c r="P28" s="299"/>
      <c r="Q28" s="299"/>
      <c r="R28" s="299"/>
    </row>
    <row r="29" spans="1:18" s="80" customFormat="1" ht="12">
      <c r="A29" s="397"/>
      <c r="B29" s="168"/>
      <c r="C29" s="408"/>
      <c r="D29" s="365"/>
      <c r="E29" s="239"/>
      <c r="F29" s="201"/>
      <c r="G29" s="243">
        <f>IF(OSNOVA!$B$40=1,E29*F29,"")</f>
        <v>0</v>
      </c>
      <c r="H29" s="249"/>
      <c r="I29" s="292"/>
      <c r="J29" s="291"/>
      <c r="K29" s="290"/>
      <c r="L29" s="276"/>
      <c r="M29" s="299"/>
      <c r="N29" s="299"/>
      <c r="O29" s="299"/>
      <c r="P29" s="299"/>
      <c r="Q29" s="299"/>
      <c r="R29" s="299"/>
    </row>
    <row r="30" spans="1:18" s="80" customFormat="1" ht="12">
      <c r="A30" s="397" t="str">
        <f>$B$9</f>
        <v>I.</v>
      </c>
      <c r="B30" s="168">
        <f>COUNT($A$11:B29)+1</f>
        <v>6</v>
      </c>
      <c r="C30" s="479" t="s">
        <v>409</v>
      </c>
      <c r="D30" s="365" t="s">
        <v>7</v>
      </c>
      <c r="E30" s="239">
        <v>28</v>
      </c>
      <c r="F30" s="201"/>
      <c r="G30" s="243">
        <f>IF(OSNOVA!$B$40=1,E30*F30,"")</f>
        <v>0</v>
      </c>
      <c r="H30" s="249"/>
      <c r="I30" s="292"/>
      <c r="J30" s="291"/>
      <c r="K30" s="290"/>
      <c r="L30" s="276"/>
      <c r="M30" s="299"/>
      <c r="N30" s="299"/>
      <c r="O30" s="299"/>
      <c r="P30" s="299"/>
      <c r="Q30" s="299"/>
      <c r="R30" s="299"/>
    </row>
    <row r="31" spans="1:18" s="80" customFormat="1" ht="48">
      <c r="A31" s="397"/>
      <c r="B31" s="168"/>
      <c r="C31" s="481" t="s">
        <v>410</v>
      </c>
      <c r="D31" s="365"/>
      <c r="E31" s="239"/>
      <c r="F31" s="201"/>
      <c r="G31" s="243">
        <f>IF(OSNOVA!$B$40=1,E31*F31,"")</f>
        <v>0</v>
      </c>
      <c r="H31" s="249"/>
      <c r="I31" s="292"/>
      <c r="J31" s="291"/>
      <c r="K31" s="290"/>
      <c r="L31" s="276"/>
      <c r="M31" s="299"/>
      <c r="N31" s="299"/>
      <c r="O31" s="299"/>
      <c r="P31" s="299"/>
      <c r="Q31" s="299"/>
      <c r="R31" s="299"/>
    </row>
    <row r="32" spans="1:18" s="80" customFormat="1" ht="12">
      <c r="A32" s="397"/>
      <c r="B32" s="168"/>
      <c r="C32" s="408"/>
      <c r="D32" s="365"/>
      <c r="E32" s="239"/>
      <c r="F32" s="201"/>
      <c r="G32" s="243">
        <f>IF(OSNOVA!$B$40=1,E32*F32,"")</f>
        <v>0</v>
      </c>
      <c r="H32" s="249"/>
      <c r="I32" s="292"/>
      <c r="J32" s="291"/>
      <c r="K32" s="290"/>
      <c r="L32" s="276"/>
      <c r="M32" s="299"/>
      <c r="N32" s="299"/>
      <c r="O32" s="299"/>
      <c r="P32" s="299"/>
      <c r="Q32" s="299"/>
      <c r="R32" s="299"/>
    </row>
    <row r="33" spans="1:18" s="80" customFormat="1" ht="12">
      <c r="A33" s="397" t="str">
        <f>$B$9</f>
        <v>I.</v>
      </c>
      <c r="B33" s="168">
        <f>COUNT($A$11:B32)+1</f>
        <v>7</v>
      </c>
      <c r="C33" s="479" t="s">
        <v>411</v>
      </c>
      <c r="D33" s="365" t="s">
        <v>9</v>
      </c>
      <c r="E33" s="239">
        <v>1</v>
      </c>
      <c r="F33" s="201"/>
      <c r="G33" s="243">
        <f>IF(OSNOVA!$B$40=1,E33*F33,"")</f>
        <v>0</v>
      </c>
      <c r="H33" s="249"/>
      <c r="I33" s="292"/>
      <c r="J33" s="291"/>
      <c r="K33" s="290"/>
      <c r="L33" s="276"/>
      <c r="M33" s="299"/>
      <c r="N33" s="299"/>
      <c r="O33" s="299"/>
      <c r="P33" s="299"/>
      <c r="Q33" s="299"/>
      <c r="R33" s="299"/>
    </row>
    <row r="34" spans="1:18" s="80" customFormat="1" ht="36">
      <c r="A34" s="397"/>
      <c r="B34" s="168"/>
      <c r="C34" s="481" t="s">
        <v>412</v>
      </c>
      <c r="D34" s="365"/>
      <c r="E34" s="239"/>
      <c r="F34" s="201"/>
      <c r="G34" s="243">
        <f>IF(OSNOVA!$B$40=1,E34*F34,"")</f>
        <v>0</v>
      </c>
      <c r="H34" s="249"/>
      <c r="I34" s="292"/>
      <c r="J34" s="291"/>
      <c r="K34" s="290"/>
      <c r="L34" s="276"/>
      <c r="M34" s="299"/>
      <c r="N34" s="299"/>
      <c r="O34" s="299"/>
      <c r="P34" s="299"/>
      <c r="Q34" s="299"/>
      <c r="R34" s="299"/>
    </row>
    <row r="35" spans="1:18" s="80" customFormat="1" ht="12">
      <c r="A35" s="397"/>
      <c r="B35" s="168"/>
      <c r="C35" s="191"/>
      <c r="D35" s="365"/>
      <c r="E35" s="239"/>
      <c r="F35" s="201"/>
      <c r="G35" s="243">
        <f>IF(OSNOVA!$B$40=1,E35*F35,"")</f>
        <v>0</v>
      </c>
      <c r="H35" s="249"/>
      <c r="I35" s="292"/>
      <c r="J35" s="291"/>
      <c r="K35" s="290"/>
      <c r="L35" s="276"/>
      <c r="M35" s="299"/>
      <c r="N35" s="299"/>
      <c r="O35" s="299"/>
      <c r="P35" s="299"/>
      <c r="Q35" s="299"/>
      <c r="R35" s="299"/>
    </row>
    <row r="36" spans="1:18" s="80" customFormat="1" ht="12">
      <c r="A36" s="397" t="str">
        <f>$B$9</f>
        <v>I.</v>
      </c>
      <c r="B36" s="168">
        <f>COUNT($A$11:B35)+1</f>
        <v>8</v>
      </c>
      <c r="C36" s="479" t="s">
        <v>413</v>
      </c>
      <c r="D36" s="350" t="s">
        <v>9</v>
      </c>
      <c r="E36" s="351">
        <v>1</v>
      </c>
      <c r="F36" s="201"/>
      <c r="G36" s="243">
        <f>IF(OSNOVA!$B$40=1,E36*F36,"")</f>
        <v>0</v>
      </c>
      <c r="H36" s="249"/>
      <c r="I36" s="292"/>
      <c r="J36" s="291"/>
      <c r="K36" s="290"/>
      <c r="L36" s="276"/>
      <c r="M36" s="299"/>
      <c r="N36" s="299"/>
      <c r="O36" s="299"/>
      <c r="P36" s="299"/>
      <c r="Q36" s="299"/>
      <c r="R36" s="299"/>
    </row>
    <row r="37" spans="1:18" s="80" customFormat="1" ht="36">
      <c r="A37" s="397"/>
      <c r="B37" s="168"/>
      <c r="C37" s="481" t="s">
        <v>414</v>
      </c>
      <c r="D37" s="394"/>
      <c r="E37" s="351"/>
      <c r="F37" s="201"/>
      <c r="G37" s="243">
        <f>IF(OSNOVA!$B$40=1,E37*F37,"")</f>
        <v>0</v>
      </c>
      <c r="H37" s="249"/>
      <c r="I37" s="292"/>
      <c r="J37" s="291"/>
      <c r="K37" s="290"/>
      <c r="L37" s="276"/>
      <c r="M37" s="299"/>
      <c r="N37" s="299"/>
      <c r="O37" s="299"/>
      <c r="P37" s="299"/>
      <c r="Q37" s="299"/>
      <c r="R37" s="299"/>
    </row>
    <row r="38" spans="1:18" s="80" customFormat="1" ht="12">
      <c r="A38" s="397"/>
      <c r="B38" s="168"/>
      <c r="C38" s="234"/>
      <c r="D38" s="350"/>
      <c r="E38" s="351"/>
      <c r="F38" s="201"/>
      <c r="G38" s="243">
        <f>IF(OSNOVA!$B$40=1,E38*F38,"")</f>
        <v>0</v>
      </c>
      <c r="H38" s="249"/>
      <c r="I38" s="292"/>
      <c r="J38" s="291"/>
      <c r="K38" s="290"/>
      <c r="L38" s="276"/>
      <c r="M38" s="299"/>
      <c r="N38" s="299"/>
      <c r="O38" s="299"/>
      <c r="P38" s="299"/>
      <c r="Q38" s="299"/>
      <c r="R38" s="299"/>
    </row>
    <row r="39" spans="1:18" s="80" customFormat="1" ht="12">
      <c r="A39" s="397" t="str">
        <f>$B$9</f>
        <v>I.</v>
      </c>
      <c r="B39" s="168">
        <f>COUNT($A$11:B38)+1</f>
        <v>9</v>
      </c>
      <c r="C39" s="479" t="s">
        <v>165</v>
      </c>
      <c r="D39" s="350" t="s">
        <v>101</v>
      </c>
      <c r="E39" s="351">
        <v>1</v>
      </c>
      <c r="F39" s="201"/>
      <c r="G39" s="243">
        <f>IF(OSNOVA!$B$40=1,E39*F39,"")</f>
        <v>0</v>
      </c>
      <c r="H39" s="249"/>
      <c r="I39" s="292"/>
      <c r="J39" s="291"/>
      <c r="K39" s="290"/>
      <c r="L39" s="276"/>
      <c r="M39" s="299"/>
      <c r="N39" s="299"/>
      <c r="O39" s="299"/>
      <c r="P39" s="299"/>
      <c r="Q39" s="299"/>
      <c r="R39" s="299"/>
    </row>
    <row r="40" spans="1:18" s="80" customFormat="1" ht="24">
      <c r="A40" s="397"/>
      <c r="B40" s="168"/>
      <c r="C40" s="481" t="s">
        <v>415</v>
      </c>
      <c r="D40" s="350"/>
      <c r="E40" s="351"/>
      <c r="F40" s="201"/>
      <c r="G40" s="243">
        <f>IF(OSNOVA!$B$40=1,E40*F40,"")</f>
        <v>0</v>
      </c>
      <c r="H40" s="249"/>
      <c r="I40" s="292"/>
      <c r="J40" s="291"/>
      <c r="K40" s="290"/>
      <c r="L40" s="276"/>
      <c r="M40" s="299"/>
      <c r="N40" s="299"/>
      <c r="O40" s="299"/>
      <c r="P40" s="299"/>
      <c r="Q40" s="299"/>
      <c r="R40" s="299"/>
    </row>
    <row r="41" spans="1:18" s="80" customFormat="1" ht="12">
      <c r="A41" s="397"/>
      <c r="B41" s="168"/>
      <c r="C41" s="481"/>
      <c r="D41" s="350"/>
      <c r="E41" s="351"/>
      <c r="F41" s="201"/>
      <c r="G41" s="243">
        <f>IF(OSNOVA!$B$40=1,E41*F41,"")</f>
        <v>0</v>
      </c>
      <c r="H41" s="249"/>
      <c r="I41" s="292"/>
      <c r="J41" s="291"/>
      <c r="K41" s="290"/>
      <c r="L41" s="276"/>
      <c r="M41" s="299"/>
      <c r="N41" s="299"/>
      <c r="O41" s="299"/>
      <c r="P41" s="299"/>
      <c r="Q41" s="299"/>
      <c r="R41" s="299"/>
    </row>
    <row r="42" spans="1:18" s="80" customFormat="1" ht="12">
      <c r="A42" s="397" t="str">
        <f>$B$9</f>
        <v>I.</v>
      </c>
      <c r="B42" s="168">
        <f>COUNT($A$11:B41)+1</f>
        <v>10</v>
      </c>
      <c r="C42" s="479" t="s">
        <v>416</v>
      </c>
      <c r="D42" s="350" t="s">
        <v>101</v>
      </c>
      <c r="E42" s="351">
        <v>1</v>
      </c>
      <c r="F42" s="201"/>
      <c r="G42" s="243">
        <f>IF(OSNOVA!$B$40=1,E42*F42,"")</f>
        <v>0</v>
      </c>
      <c r="H42" s="249"/>
      <c r="I42" s="292"/>
      <c r="J42" s="291"/>
      <c r="K42" s="290"/>
      <c r="L42" s="276"/>
      <c r="M42" s="299"/>
      <c r="N42" s="299"/>
      <c r="O42" s="299"/>
      <c r="P42" s="299"/>
      <c r="Q42" s="299"/>
      <c r="R42" s="299"/>
    </row>
    <row r="43" spans="1:18" s="80" customFormat="1" ht="36">
      <c r="A43" s="397"/>
      <c r="B43" s="168"/>
      <c r="C43" s="481" t="s">
        <v>843</v>
      </c>
      <c r="D43" s="350"/>
      <c r="E43" s="351"/>
      <c r="F43" s="201"/>
      <c r="G43" s="243">
        <f>IF(OSNOVA!$B$40=1,E43*F43,"")</f>
        <v>0</v>
      </c>
      <c r="H43" s="249"/>
      <c r="I43" s="292"/>
      <c r="J43" s="291"/>
      <c r="K43" s="290"/>
      <c r="L43" s="276"/>
      <c r="M43" s="299"/>
      <c r="N43" s="299"/>
      <c r="O43" s="299"/>
      <c r="P43" s="299"/>
      <c r="Q43" s="299"/>
      <c r="R43" s="299"/>
    </row>
    <row r="44" spans="1:18" s="80" customFormat="1" ht="12">
      <c r="A44" s="397"/>
      <c r="B44" s="168"/>
      <c r="C44" s="481"/>
      <c r="D44" s="350"/>
      <c r="E44" s="351"/>
      <c r="F44" s="201"/>
      <c r="G44" s="243">
        <f>IF(OSNOVA!$B$40=1,E44*F44,"")</f>
        <v>0</v>
      </c>
      <c r="H44" s="249"/>
      <c r="I44" s="292"/>
      <c r="J44" s="291"/>
      <c r="K44" s="290"/>
      <c r="L44" s="276"/>
      <c r="M44" s="299"/>
      <c r="N44" s="299"/>
      <c r="O44" s="299"/>
      <c r="P44" s="299"/>
      <c r="Q44" s="299"/>
      <c r="R44" s="299"/>
    </row>
    <row r="45" spans="1:18" s="80" customFormat="1" ht="12">
      <c r="A45" s="397" t="str">
        <f>$B$9</f>
        <v>I.</v>
      </c>
      <c r="B45" s="168">
        <f>COUNT($A$11:B44)+1</f>
        <v>11</v>
      </c>
      <c r="C45" s="479" t="s">
        <v>417</v>
      </c>
      <c r="D45" s="350" t="s">
        <v>101</v>
      </c>
      <c r="E45" s="351">
        <v>1</v>
      </c>
      <c r="F45" s="201"/>
      <c r="G45" s="243">
        <f>IF(OSNOVA!$B$40=1,E45*F45,"")</f>
        <v>0</v>
      </c>
      <c r="H45" s="249"/>
      <c r="I45" s="292"/>
      <c r="J45" s="291"/>
      <c r="K45" s="290"/>
      <c r="L45" s="276"/>
      <c r="M45" s="299"/>
      <c r="N45" s="299"/>
      <c r="O45" s="299"/>
      <c r="P45" s="299"/>
      <c r="Q45" s="299"/>
      <c r="R45" s="299"/>
    </row>
    <row r="46" spans="1:18" s="80" customFormat="1" ht="36">
      <c r="A46" s="397"/>
      <c r="B46" s="168"/>
      <c r="C46" s="481" t="s">
        <v>418</v>
      </c>
      <c r="D46" s="350"/>
      <c r="E46" s="351"/>
      <c r="F46" s="201"/>
      <c r="G46" s="243">
        <f>IF(OSNOVA!$B$40=1,E46*F46,"")</f>
        <v>0</v>
      </c>
      <c r="H46" s="249"/>
      <c r="I46" s="292"/>
      <c r="J46" s="291"/>
      <c r="K46" s="290"/>
      <c r="L46" s="276"/>
      <c r="M46" s="299"/>
      <c r="N46" s="299"/>
      <c r="O46" s="299"/>
      <c r="P46" s="299"/>
      <c r="Q46" s="299"/>
      <c r="R46" s="299"/>
    </row>
    <row r="47" spans="1:18" s="78" customFormat="1" ht="12">
      <c r="A47" s="398"/>
      <c r="B47" s="168"/>
      <c r="C47" s="84"/>
      <c r="D47" s="326"/>
      <c r="E47" s="312"/>
      <c r="F47" s="201"/>
      <c r="G47" s="201">
        <f>IF(OSNOVA!$B$40=1,E47*F47,"")</f>
        <v>0</v>
      </c>
      <c r="H47" s="201"/>
      <c r="I47" s="294"/>
      <c r="J47" s="293"/>
      <c r="K47" s="290"/>
      <c r="L47" s="274"/>
      <c r="M47" s="279"/>
      <c r="N47" s="279"/>
      <c r="O47" s="279"/>
      <c r="P47" s="279"/>
      <c r="Q47" s="279"/>
      <c r="R47" s="279"/>
    </row>
    <row r="48" spans="1:18" s="78" customFormat="1" ht="13.5" thickBot="1">
      <c r="A48" s="399"/>
      <c r="B48" s="399"/>
      <c r="C48" s="120" t="str">
        <f>CONCATENATE(A3,"",C9," - SKUPAJ:")</f>
        <v>S3.ZUNANJI PLINOVOD - SKUPAJ:</v>
      </c>
      <c r="D48" s="316"/>
      <c r="E48" s="316"/>
      <c r="F48" s="278"/>
      <c r="G48" s="232">
        <f>SUM(G9:G46)</f>
        <v>0</v>
      </c>
      <c r="H48" s="253"/>
      <c r="I48" s="294"/>
      <c r="J48" s="293"/>
      <c r="K48" s="290"/>
      <c r="L48" s="274"/>
      <c r="M48" s="279"/>
      <c r="N48" s="279"/>
      <c r="O48" s="279"/>
      <c r="P48" s="279"/>
      <c r="Q48" s="279"/>
      <c r="R48" s="279"/>
    </row>
    <row r="49" spans="1:16" s="78" customFormat="1" ht="12.75">
      <c r="A49" s="400"/>
      <c r="B49" s="401"/>
      <c r="C49" s="305"/>
      <c r="D49" s="318"/>
      <c r="E49" s="318"/>
      <c r="F49" s="306"/>
      <c r="G49" s="244"/>
      <c r="H49" s="248"/>
      <c r="I49" s="298"/>
      <c r="J49" s="298"/>
      <c r="K49" s="243"/>
      <c r="L49" s="246"/>
      <c r="M49" s="247"/>
      <c r="N49" s="233"/>
      <c r="O49" s="283"/>
      <c r="P49" s="279"/>
    </row>
    <row r="50" spans="1:18" s="125" customFormat="1" ht="13.5" thickBot="1">
      <c r="A50" s="809"/>
      <c r="B50" s="810" t="s">
        <v>134</v>
      </c>
      <c r="C50" s="811" t="s">
        <v>383</v>
      </c>
      <c r="D50" s="323"/>
      <c r="E50" s="324"/>
      <c r="F50" s="197"/>
      <c r="G50" s="197"/>
      <c r="H50" s="812"/>
      <c r="I50" s="813"/>
      <c r="J50" s="814"/>
      <c r="K50" s="273"/>
      <c r="L50" s="273"/>
      <c r="M50" s="282"/>
      <c r="N50" s="282"/>
      <c r="O50" s="282"/>
      <c r="P50" s="282"/>
      <c r="Q50" s="282"/>
      <c r="R50" s="282"/>
    </row>
    <row r="51" spans="1:18" s="125" customFormat="1" ht="15.75">
      <c r="A51" s="426"/>
      <c r="B51" s="263"/>
      <c r="C51" s="262"/>
      <c r="D51" s="320"/>
      <c r="E51" s="322"/>
      <c r="F51" s="304"/>
      <c r="G51" s="304"/>
      <c r="H51" s="252"/>
      <c r="I51" s="287"/>
      <c r="J51" s="286"/>
      <c r="K51" s="289"/>
      <c r="L51" s="273"/>
      <c r="M51" s="282"/>
      <c r="N51" s="282"/>
      <c r="O51" s="282"/>
      <c r="P51" s="282"/>
      <c r="Q51" s="282"/>
      <c r="R51" s="282"/>
    </row>
    <row r="52" spans="1:18" s="80" customFormat="1" ht="12">
      <c r="A52" s="397" t="str">
        <f>$B$50</f>
        <v>II.</v>
      </c>
      <c r="B52" s="168">
        <f>COUNT(#REF!)+1</f>
        <v>1</v>
      </c>
      <c r="C52" s="370" t="s">
        <v>221</v>
      </c>
      <c r="D52" s="205"/>
      <c r="E52" s="206"/>
      <c r="F52" s="201"/>
      <c r="G52" s="243"/>
      <c r="H52" s="248"/>
      <c r="I52" s="292"/>
      <c r="J52" s="291"/>
      <c r="K52" s="290"/>
      <c r="L52" s="276"/>
      <c r="M52" s="299"/>
      <c r="N52" s="299"/>
      <c r="O52" s="299"/>
      <c r="P52" s="299"/>
      <c r="Q52" s="299"/>
      <c r="R52" s="299"/>
    </row>
    <row r="53" spans="1:18" s="80" customFormat="1" ht="12">
      <c r="A53" s="397"/>
      <c r="B53" s="168"/>
      <c r="C53" s="369" t="s">
        <v>222</v>
      </c>
      <c r="D53" s="205"/>
      <c r="E53" s="206"/>
      <c r="F53" s="201"/>
      <c r="G53" s="243"/>
      <c r="H53" s="248"/>
      <c r="I53" s="292"/>
      <c r="J53" s="291"/>
      <c r="K53" s="290"/>
      <c r="L53" s="276"/>
      <c r="M53" s="299"/>
      <c r="N53" s="299"/>
      <c r="O53" s="299"/>
      <c r="P53" s="299"/>
      <c r="Q53" s="299"/>
      <c r="R53" s="299"/>
    </row>
    <row r="54" spans="1:18" s="80" customFormat="1" ht="48">
      <c r="A54" s="397"/>
      <c r="B54" s="168"/>
      <c r="C54" s="369" t="s">
        <v>223</v>
      </c>
      <c r="D54" s="202"/>
      <c r="E54" s="371"/>
      <c r="F54" s="201"/>
      <c r="G54" s="243"/>
      <c r="H54" s="248"/>
      <c r="I54" s="292"/>
      <c r="J54" s="291"/>
      <c r="K54" s="290"/>
      <c r="L54" s="276"/>
      <c r="M54" s="299"/>
      <c r="N54" s="299"/>
      <c r="O54" s="299"/>
      <c r="P54" s="299"/>
      <c r="Q54" s="299"/>
      <c r="R54" s="299"/>
    </row>
    <row r="55" spans="1:18" s="80" customFormat="1" ht="12">
      <c r="A55" s="397"/>
      <c r="B55" s="168"/>
      <c r="C55" s="372" t="s">
        <v>156</v>
      </c>
      <c r="D55" s="205" t="s">
        <v>7</v>
      </c>
      <c r="E55" s="206">
        <v>6</v>
      </c>
      <c r="F55" s="201"/>
      <c r="G55" s="243">
        <f>IF(OSNOVA!$B$40=1,E55*F55,"")</f>
        <v>0</v>
      </c>
      <c r="H55" s="248"/>
      <c r="I55" s="292"/>
      <c r="J55" s="291"/>
      <c r="K55" s="290"/>
      <c r="L55" s="276"/>
      <c r="M55" s="299"/>
      <c r="N55" s="299"/>
      <c r="O55" s="299"/>
      <c r="P55" s="299"/>
      <c r="Q55" s="299"/>
      <c r="R55" s="299"/>
    </row>
    <row r="56" spans="1:18" s="80" customFormat="1" ht="12">
      <c r="A56" s="397"/>
      <c r="B56" s="168"/>
      <c r="C56" s="372" t="s">
        <v>179</v>
      </c>
      <c r="D56" s="205" t="s">
        <v>7</v>
      </c>
      <c r="E56" s="484">
        <v>0.5</v>
      </c>
      <c r="F56" s="201"/>
      <c r="G56" s="243">
        <f>IF(OSNOVA!$B$40=1,E56*F56,"")</f>
        <v>0</v>
      </c>
      <c r="H56" s="248"/>
      <c r="I56" s="292"/>
      <c r="J56" s="291"/>
      <c r="K56" s="290"/>
      <c r="L56" s="276"/>
      <c r="M56" s="299"/>
      <c r="N56" s="299"/>
      <c r="O56" s="299"/>
      <c r="P56" s="299"/>
      <c r="Q56" s="299"/>
      <c r="R56" s="299"/>
    </row>
    <row r="57" spans="1:18" s="80" customFormat="1" ht="12">
      <c r="A57" s="397"/>
      <c r="B57" s="168"/>
      <c r="C57" s="234"/>
      <c r="D57" s="211"/>
      <c r="E57" s="212"/>
      <c r="F57" s="201"/>
      <c r="G57" s="243">
        <f>IF(OSNOVA!$B$40=1,E57*F57,"")</f>
        <v>0</v>
      </c>
      <c r="H57" s="248"/>
      <c r="I57" s="292"/>
      <c r="J57" s="291"/>
      <c r="K57" s="290"/>
      <c r="L57" s="276"/>
      <c r="M57" s="299"/>
      <c r="N57" s="299"/>
      <c r="O57" s="299"/>
      <c r="P57" s="299"/>
      <c r="Q57" s="299"/>
      <c r="R57" s="299"/>
    </row>
    <row r="58" spans="1:18" s="80" customFormat="1" ht="12">
      <c r="A58" s="397" t="str">
        <f>$B$50</f>
        <v>II.</v>
      </c>
      <c r="B58" s="168">
        <f>COUNT($A$52:B57)+1</f>
        <v>2</v>
      </c>
      <c r="C58" s="370" t="s">
        <v>224</v>
      </c>
      <c r="D58" s="205"/>
      <c r="E58" s="212"/>
      <c r="F58" s="201"/>
      <c r="G58" s="243">
        <f>IF(OSNOVA!$B$40=1,E58*F58,"")</f>
        <v>0</v>
      </c>
      <c r="H58" s="248"/>
      <c r="I58" s="292"/>
      <c r="J58" s="291"/>
      <c r="K58" s="290"/>
      <c r="L58" s="276"/>
      <c r="M58" s="299"/>
      <c r="N58" s="299"/>
      <c r="O58" s="299"/>
      <c r="P58" s="299"/>
      <c r="Q58" s="299"/>
      <c r="R58" s="299"/>
    </row>
    <row r="59" spans="1:18" s="80" customFormat="1" ht="36">
      <c r="A59" s="397"/>
      <c r="B59" s="168"/>
      <c r="C59" s="369" t="s">
        <v>225</v>
      </c>
      <c r="D59" s="202"/>
      <c r="E59" s="212"/>
      <c r="F59" s="201"/>
      <c r="G59" s="243">
        <f>IF(OSNOVA!$B$40=1,E59*F59,"")</f>
        <v>0</v>
      </c>
      <c r="H59" s="248"/>
      <c r="I59" s="292"/>
      <c r="J59" s="291"/>
      <c r="K59" s="290"/>
      <c r="L59" s="276"/>
      <c r="M59" s="299"/>
      <c r="N59" s="299"/>
      <c r="O59" s="299"/>
      <c r="P59" s="299"/>
      <c r="Q59" s="299"/>
      <c r="R59" s="299"/>
    </row>
    <row r="60" spans="1:18" s="80" customFormat="1" ht="12">
      <c r="A60" s="397"/>
      <c r="B60" s="168"/>
      <c r="C60" s="372" t="s">
        <v>183</v>
      </c>
      <c r="D60" s="205" t="s">
        <v>101</v>
      </c>
      <c r="E60" s="212">
        <v>1</v>
      </c>
      <c r="F60" s="201"/>
      <c r="G60" s="243">
        <f>IF(OSNOVA!$B$40=1,E60*F60,"")</f>
        <v>0</v>
      </c>
      <c r="H60" s="201"/>
      <c r="I60" s="292"/>
      <c r="J60" s="291"/>
      <c r="K60" s="290"/>
      <c r="L60" s="276"/>
      <c r="M60" s="299"/>
      <c r="N60" s="299"/>
      <c r="O60" s="299"/>
      <c r="P60" s="299"/>
      <c r="Q60" s="299"/>
      <c r="R60" s="299"/>
    </row>
    <row r="61" spans="3:18" s="80" customFormat="1" ht="12">
      <c r="C61" s="372"/>
      <c r="D61" s="205"/>
      <c r="E61" s="212"/>
      <c r="F61" s="201"/>
      <c r="G61" s="243">
        <f>IF(OSNOVA!$B$40=1,E61*F61,"")</f>
        <v>0</v>
      </c>
      <c r="H61" s="248"/>
      <c r="I61" s="292"/>
      <c r="J61" s="291"/>
      <c r="K61" s="290"/>
      <c r="L61" s="276"/>
      <c r="M61" s="299"/>
      <c r="N61" s="299"/>
      <c r="O61" s="299"/>
      <c r="P61" s="299"/>
      <c r="Q61" s="299"/>
      <c r="R61" s="299"/>
    </row>
    <row r="62" spans="1:18" s="80" customFormat="1" ht="12">
      <c r="A62" s="397" t="str">
        <f>$B$50</f>
        <v>II.</v>
      </c>
      <c r="B62" s="168">
        <f>COUNT($A$52:B61)+1</f>
        <v>3</v>
      </c>
      <c r="C62" s="485" t="s">
        <v>419</v>
      </c>
      <c r="D62" s="205" t="s">
        <v>9</v>
      </c>
      <c r="E62" s="212">
        <v>8</v>
      </c>
      <c r="F62" s="201"/>
      <c r="G62" s="243">
        <f>IF(OSNOVA!$B$40=1,E62*F62,"")</f>
        <v>0</v>
      </c>
      <c r="H62" s="201"/>
      <c r="I62" s="292"/>
      <c r="J62" s="291"/>
      <c r="K62" s="290"/>
      <c r="L62" s="276"/>
      <c r="M62" s="299"/>
      <c r="N62" s="299"/>
      <c r="O62" s="299"/>
      <c r="P62" s="299"/>
      <c r="Q62" s="299"/>
      <c r="R62" s="299"/>
    </row>
    <row r="63" spans="1:18" s="80" customFormat="1" ht="12">
      <c r="A63" s="397"/>
      <c r="B63" s="168"/>
      <c r="C63" s="486" t="s">
        <v>420</v>
      </c>
      <c r="D63" s="205"/>
      <c r="E63" s="212"/>
      <c r="F63" s="201"/>
      <c r="G63" s="243">
        <f>IF(OSNOVA!$B$40=1,E63*F63,"")</f>
        <v>0</v>
      </c>
      <c r="H63" s="248"/>
      <c r="I63" s="292"/>
      <c r="J63" s="291"/>
      <c r="K63" s="290"/>
      <c r="L63" s="276"/>
      <c r="M63" s="299"/>
      <c r="N63" s="299"/>
      <c r="O63" s="299"/>
      <c r="P63" s="299"/>
      <c r="Q63" s="299"/>
      <c r="R63" s="299"/>
    </row>
    <row r="64" spans="1:18" s="80" customFormat="1" ht="12">
      <c r="A64" s="397"/>
      <c r="B64" s="168"/>
      <c r="C64" s="487" t="s">
        <v>156</v>
      </c>
      <c r="D64" s="205"/>
      <c r="E64" s="212"/>
      <c r="F64" s="201"/>
      <c r="G64" s="243"/>
      <c r="H64" s="201"/>
      <c r="I64" s="292"/>
      <c r="J64" s="291"/>
      <c r="K64" s="290"/>
      <c r="L64" s="276"/>
      <c r="M64" s="299"/>
      <c r="N64" s="299"/>
      <c r="O64" s="299"/>
      <c r="P64" s="299"/>
      <c r="Q64" s="299"/>
      <c r="R64" s="299"/>
    </row>
    <row r="65" spans="1:18" s="80" customFormat="1" ht="12">
      <c r="A65" s="397"/>
      <c r="B65" s="168"/>
      <c r="C65" s="487"/>
      <c r="D65" s="205"/>
      <c r="E65" s="212"/>
      <c r="F65" s="201"/>
      <c r="G65" s="243"/>
      <c r="H65" s="201"/>
      <c r="I65" s="292"/>
      <c r="J65" s="291"/>
      <c r="K65" s="290"/>
      <c r="L65" s="276"/>
      <c r="M65" s="299"/>
      <c r="N65" s="299"/>
      <c r="O65" s="299"/>
      <c r="P65" s="299"/>
      <c r="Q65" s="299"/>
      <c r="R65" s="299"/>
    </row>
    <row r="66" spans="1:18" s="80" customFormat="1" ht="12">
      <c r="A66" s="397" t="str">
        <f>$B$50</f>
        <v>II.</v>
      </c>
      <c r="B66" s="168">
        <f>COUNT($A$52:B65)+1</f>
        <v>4</v>
      </c>
      <c r="C66" s="487" t="s">
        <v>493</v>
      </c>
      <c r="D66" s="205" t="s">
        <v>9</v>
      </c>
      <c r="E66" s="480">
        <v>2</v>
      </c>
      <c r="F66" s="201"/>
      <c r="G66" s="243">
        <f>IF(OSNOVA!$B$40=1,E66*F66,"")</f>
        <v>0</v>
      </c>
      <c r="H66" s="201"/>
      <c r="I66" s="292"/>
      <c r="J66" s="291"/>
      <c r="K66" s="290"/>
      <c r="L66" s="276"/>
      <c r="M66" s="299"/>
      <c r="N66" s="299"/>
      <c r="O66" s="299"/>
      <c r="P66" s="299"/>
      <c r="Q66" s="299"/>
      <c r="R66" s="299"/>
    </row>
    <row r="67" spans="1:18" s="80" customFormat="1" ht="12">
      <c r="A67" s="397"/>
      <c r="B67" s="168"/>
      <c r="C67" s="481" t="s">
        <v>494</v>
      </c>
      <c r="D67" s="205"/>
      <c r="E67" s="480"/>
      <c r="F67" s="201"/>
      <c r="G67" s="243"/>
      <c r="H67" s="201"/>
      <c r="I67" s="292"/>
      <c r="J67" s="291"/>
      <c r="K67" s="290"/>
      <c r="L67" s="276"/>
      <c r="M67" s="299"/>
      <c r="N67" s="299"/>
      <c r="O67" s="299"/>
      <c r="P67" s="299"/>
      <c r="Q67" s="299"/>
      <c r="R67" s="299"/>
    </row>
    <row r="68" spans="1:18" s="80" customFormat="1" ht="12">
      <c r="A68" s="397"/>
      <c r="B68" s="168"/>
      <c r="C68" s="487" t="s">
        <v>495</v>
      </c>
      <c r="D68" s="205"/>
      <c r="E68" s="480"/>
      <c r="F68" s="201"/>
      <c r="G68" s="243"/>
      <c r="H68" s="201"/>
      <c r="I68" s="292"/>
      <c r="J68" s="291"/>
      <c r="K68" s="290"/>
      <c r="L68" s="276"/>
      <c r="M68" s="299"/>
      <c r="N68" s="299"/>
      <c r="O68" s="299"/>
      <c r="P68" s="299"/>
      <c r="Q68" s="299"/>
      <c r="R68" s="299"/>
    </row>
    <row r="69" spans="1:18" s="80" customFormat="1" ht="12">
      <c r="A69" s="397"/>
      <c r="B69" s="168"/>
      <c r="C69" s="194"/>
      <c r="D69" s="205"/>
      <c r="E69" s="212"/>
      <c r="F69" s="201"/>
      <c r="G69" s="243">
        <f>IF(OSNOVA!$B$40=1,E69*F69,"")</f>
        <v>0</v>
      </c>
      <c r="H69" s="248"/>
      <c r="I69" s="292"/>
      <c r="J69" s="291"/>
      <c r="K69" s="290"/>
      <c r="L69" s="276"/>
      <c r="M69" s="299"/>
      <c r="N69" s="299"/>
      <c r="O69" s="299"/>
      <c r="P69" s="299"/>
      <c r="Q69" s="299"/>
      <c r="R69" s="299"/>
    </row>
    <row r="70" spans="1:18" s="80" customFormat="1" ht="12">
      <c r="A70" s="397" t="str">
        <f>$B$50</f>
        <v>II.</v>
      </c>
      <c r="B70" s="168">
        <f>COUNT($A$52:B69)+1</f>
        <v>5</v>
      </c>
      <c r="C70" s="479" t="s">
        <v>496</v>
      </c>
      <c r="D70" s="205" t="s">
        <v>9</v>
      </c>
      <c r="E70" s="480">
        <v>1</v>
      </c>
      <c r="F70" s="201"/>
      <c r="G70" s="243">
        <f>IF(OSNOVA!$B$40=1,E70*F70,"")</f>
        <v>0</v>
      </c>
      <c r="H70" s="201"/>
      <c r="I70" s="292"/>
      <c r="J70" s="291"/>
      <c r="K70" s="290"/>
      <c r="L70" s="276"/>
      <c r="M70" s="299"/>
      <c r="N70" s="299"/>
      <c r="O70" s="299"/>
      <c r="P70" s="299"/>
      <c r="Q70" s="299"/>
      <c r="R70" s="299"/>
    </row>
    <row r="71" spans="1:18" s="80" customFormat="1" ht="36">
      <c r="A71" s="397"/>
      <c r="B71" s="168"/>
      <c r="C71" s="481" t="s">
        <v>497</v>
      </c>
      <c r="D71" s="78"/>
      <c r="E71" s="480"/>
      <c r="F71" s="201"/>
      <c r="G71" s="243">
        <f>IF(OSNOVA!$B$40=1,E71*F71,"")</f>
        <v>0</v>
      </c>
      <c r="H71" s="248"/>
      <c r="I71" s="292"/>
      <c r="J71" s="291"/>
      <c r="K71" s="290"/>
      <c r="L71" s="276"/>
      <c r="M71" s="299"/>
      <c r="N71" s="299"/>
      <c r="O71" s="299"/>
      <c r="P71" s="299"/>
      <c r="Q71" s="299"/>
      <c r="R71" s="299"/>
    </row>
    <row r="72" spans="1:18" s="80" customFormat="1" ht="12">
      <c r="A72" s="397"/>
      <c r="B72" s="168"/>
      <c r="C72" s="481" t="s">
        <v>290</v>
      </c>
      <c r="D72" s="205"/>
      <c r="E72" s="480"/>
      <c r="F72" s="201"/>
      <c r="G72" s="243"/>
      <c r="H72" s="248"/>
      <c r="I72" s="292"/>
      <c r="J72" s="291"/>
      <c r="K72" s="290"/>
      <c r="L72" s="276"/>
      <c r="M72" s="299"/>
      <c r="N72" s="299"/>
      <c r="O72" s="299"/>
      <c r="P72" s="299"/>
      <c r="Q72" s="299"/>
      <c r="R72" s="299"/>
    </row>
    <row r="73" spans="1:18" s="80" customFormat="1" ht="12">
      <c r="A73" s="397"/>
      <c r="B73" s="168"/>
      <c r="C73" s="191"/>
      <c r="D73" s="205"/>
      <c r="E73" s="212"/>
      <c r="F73" s="201"/>
      <c r="G73" s="243">
        <f>IF(OSNOVA!$B$40=1,E73*F73,"")</f>
        <v>0</v>
      </c>
      <c r="H73" s="201"/>
      <c r="I73" s="292"/>
      <c r="J73" s="291"/>
      <c r="K73" s="290"/>
      <c r="L73" s="276"/>
      <c r="M73" s="299"/>
      <c r="N73" s="299"/>
      <c r="O73" s="299"/>
      <c r="P73" s="299"/>
      <c r="Q73" s="299"/>
      <c r="R73" s="299"/>
    </row>
    <row r="74" spans="1:18" s="80" customFormat="1" ht="24">
      <c r="A74" s="397" t="str">
        <f>$B$50</f>
        <v>II.</v>
      </c>
      <c r="B74" s="168">
        <f>COUNT($A$52:B73)+1</f>
        <v>6</v>
      </c>
      <c r="C74" s="376" t="s">
        <v>498</v>
      </c>
      <c r="D74" s="205" t="s">
        <v>9</v>
      </c>
      <c r="E74" s="563">
        <v>1</v>
      </c>
      <c r="F74" s="201"/>
      <c r="G74" s="243">
        <f>IF(OSNOVA!$B$40=1,E74*F74,"")</f>
        <v>0</v>
      </c>
      <c r="H74" s="201"/>
      <c r="I74" s="292"/>
      <c r="J74" s="291"/>
      <c r="K74" s="290"/>
      <c r="L74" s="276"/>
      <c r="M74" s="299"/>
      <c r="N74" s="299"/>
      <c r="O74" s="299"/>
      <c r="P74" s="299"/>
      <c r="Q74" s="299"/>
      <c r="R74" s="299"/>
    </row>
    <row r="75" spans="1:18" s="80" customFormat="1" ht="60">
      <c r="A75" s="397"/>
      <c r="B75" s="168"/>
      <c r="C75" s="377" t="s">
        <v>499</v>
      </c>
      <c r="D75" s="205"/>
      <c r="E75" s="563"/>
      <c r="F75" s="201"/>
      <c r="G75" s="243">
        <f>IF(OSNOVA!$B$40=1,E75*F75,"")</f>
        <v>0</v>
      </c>
      <c r="H75" s="201"/>
      <c r="I75" s="292"/>
      <c r="J75" s="291"/>
      <c r="K75" s="290"/>
      <c r="L75" s="276"/>
      <c r="M75" s="299"/>
      <c r="N75" s="299"/>
      <c r="O75" s="299"/>
      <c r="P75" s="299"/>
      <c r="Q75" s="299"/>
      <c r="R75" s="299"/>
    </row>
    <row r="76" spans="1:18" s="80" customFormat="1" ht="12">
      <c r="A76" s="397"/>
      <c r="B76" s="168"/>
      <c r="C76" s="373" t="s">
        <v>290</v>
      </c>
      <c r="D76" s="564"/>
      <c r="E76" s="206"/>
      <c r="F76" s="201"/>
      <c r="G76" s="243">
        <f>IF(OSNOVA!$B$40=1,E76*F76,"")</f>
        <v>0</v>
      </c>
      <c r="H76" s="201"/>
      <c r="I76" s="292"/>
      <c r="J76" s="291"/>
      <c r="K76" s="290"/>
      <c r="L76" s="276"/>
      <c r="M76" s="299"/>
      <c r="N76" s="299"/>
      <c r="O76" s="299"/>
      <c r="P76" s="299"/>
      <c r="Q76" s="299"/>
      <c r="R76" s="299"/>
    </row>
    <row r="77" spans="1:18" s="80" customFormat="1" ht="12">
      <c r="A77" s="397"/>
      <c r="B77" s="168"/>
      <c r="C77" s="373"/>
      <c r="D77" s="326"/>
      <c r="E77" s="312"/>
      <c r="F77" s="201"/>
      <c r="G77" s="243">
        <f>IF(OSNOVA!$B$40=1,E77*F77,"")</f>
        <v>0</v>
      </c>
      <c r="H77" s="201"/>
      <c r="I77" s="292"/>
      <c r="J77" s="291"/>
      <c r="K77" s="290"/>
      <c r="L77" s="276"/>
      <c r="M77" s="299"/>
      <c r="N77" s="299"/>
      <c r="O77" s="299"/>
      <c r="P77" s="299"/>
      <c r="Q77" s="299"/>
      <c r="R77" s="299"/>
    </row>
    <row r="78" spans="1:18" s="80" customFormat="1" ht="12">
      <c r="A78" s="397" t="str">
        <f>$B$50</f>
        <v>II.</v>
      </c>
      <c r="B78" s="168">
        <f>COUNT($A$52:B77)+1</f>
        <v>7</v>
      </c>
      <c r="C78" s="376" t="s">
        <v>500</v>
      </c>
      <c r="D78" s="78"/>
      <c r="E78" s="480"/>
      <c r="F78" s="201"/>
      <c r="G78" s="243">
        <f>IF(OSNOVA!$B$40=1,E78*F78,"")</f>
        <v>0</v>
      </c>
      <c r="H78" s="201"/>
      <c r="I78" s="292"/>
      <c r="J78" s="291"/>
      <c r="K78" s="290"/>
      <c r="L78" s="276"/>
      <c r="M78" s="299"/>
      <c r="N78" s="299"/>
      <c r="O78" s="299"/>
      <c r="P78" s="299"/>
      <c r="Q78" s="299"/>
      <c r="R78" s="299"/>
    </row>
    <row r="79" spans="1:18" s="80" customFormat="1" ht="24">
      <c r="A79" s="397"/>
      <c r="B79" s="168"/>
      <c r="C79" s="377" t="s">
        <v>501</v>
      </c>
      <c r="D79" s="78"/>
      <c r="E79" s="480"/>
      <c r="F79" s="201"/>
      <c r="G79" s="243">
        <f>IF(OSNOVA!$B$40=1,E79*F79,"")</f>
        <v>0</v>
      </c>
      <c r="H79" s="201"/>
      <c r="I79" s="292"/>
      <c r="J79" s="291"/>
      <c r="K79" s="290"/>
      <c r="L79" s="276"/>
      <c r="M79" s="299"/>
      <c r="N79" s="299"/>
      <c r="O79" s="299"/>
      <c r="P79" s="299"/>
      <c r="Q79" s="299"/>
      <c r="R79" s="299"/>
    </row>
    <row r="80" spans="1:18" s="80" customFormat="1" ht="12">
      <c r="A80" s="397"/>
      <c r="B80" s="168"/>
      <c r="C80" s="377" t="s">
        <v>502</v>
      </c>
      <c r="D80" s="205" t="s">
        <v>9</v>
      </c>
      <c r="E80" s="480">
        <v>1</v>
      </c>
      <c r="F80" s="201"/>
      <c r="G80" s="243">
        <f>IF(OSNOVA!$B$40=1,E80*F80,"")</f>
        <v>0</v>
      </c>
      <c r="H80" s="201"/>
      <c r="I80" s="292"/>
      <c r="J80" s="291"/>
      <c r="K80" s="290"/>
      <c r="L80" s="276"/>
      <c r="M80" s="299"/>
      <c r="N80" s="299"/>
      <c r="O80" s="299"/>
      <c r="P80" s="299"/>
      <c r="Q80" s="299"/>
      <c r="R80" s="299"/>
    </row>
    <row r="81" spans="1:18" s="80" customFormat="1" ht="12">
      <c r="A81" s="397"/>
      <c r="B81" s="168"/>
      <c r="C81" s="377" t="s">
        <v>503</v>
      </c>
      <c r="D81" s="205" t="s">
        <v>9</v>
      </c>
      <c r="E81" s="480">
        <v>1</v>
      </c>
      <c r="F81" s="201"/>
      <c r="G81" s="243">
        <f>IF(OSNOVA!$B$40=1,E81*F81,"")</f>
        <v>0</v>
      </c>
      <c r="H81" s="248"/>
      <c r="I81" s="292"/>
      <c r="J81" s="291"/>
      <c r="K81" s="290"/>
      <c r="L81" s="276"/>
      <c r="M81" s="299"/>
      <c r="N81" s="299"/>
      <c r="O81" s="299"/>
      <c r="P81" s="299"/>
      <c r="Q81" s="299"/>
      <c r="R81" s="299"/>
    </row>
    <row r="82" spans="1:18" s="80" customFormat="1" ht="12">
      <c r="A82" s="397"/>
      <c r="B82" s="168"/>
      <c r="C82" s="373" t="s">
        <v>504</v>
      </c>
      <c r="D82" s="205"/>
      <c r="E82" s="480"/>
      <c r="F82" s="201"/>
      <c r="G82" s="243"/>
      <c r="H82" s="248"/>
      <c r="I82" s="292"/>
      <c r="J82" s="291"/>
      <c r="K82" s="290"/>
      <c r="L82" s="276"/>
      <c r="M82" s="299"/>
      <c r="N82" s="299"/>
      <c r="O82" s="299"/>
      <c r="P82" s="299"/>
      <c r="Q82" s="299"/>
      <c r="R82" s="299"/>
    </row>
    <row r="83" spans="1:18" s="80" customFormat="1" ht="12">
      <c r="A83" s="397"/>
      <c r="B83" s="168"/>
      <c r="C83" s="373"/>
      <c r="D83" s="205"/>
      <c r="E83" s="480"/>
      <c r="F83" s="201"/>
      <c r="G83" s="243"/>
      <c r="H83" s="248"/>
      <c r="I83" s="292"/>
      <c r="J83" s="291"/>
      <c r="K83" s="290"/>
      <c r="L83" s="276"/>
      <c r="M83" s="299"/>
      <c r="N83" s="299"/>
      <c r="O83" s="299"/>
      <c r="P83" s="299"/>
      <c r="Q83" s="299"/>
      <c r="R83" s="299"/>
    </row>
    <row r="84" spans="1:18" s="80" customFormat="1" ht="12">
      <c r="A84" s="397" t="str">
        <f>$B$50</f>
        <v>II.</v>
      </c>
      <c r="B84" s="168">
        <f>COUNT($A$52:B83)+1</f>
        <v>8</v>
      </c>
      <c r="C84" s="565" t="s">
        <v>505</v>
      </c>
      <c r="D84" s="205" t="s">
        <v>9</v>
      </c>
      <c r="E84" s="480">
        <v>2</v>
      </c>
      <c r="F84" s="201"/>
      <c r="G84" s="243">
        <f>IF(OSNOVA!$B$40=1,E84*F84,"")</f>
        <v>0</v>
      </c>
      <c r="H84" s="201"/>
      <c r="I84" s="292"/>
      <c r="J84" s="291"/>
      <c r="K84" s="290"/>
      <c r="L84" s="276"/>
      <c r="M84" s="299"/>
      <c r="N84" s="299"/>
      <c r="O84" s="299"/>
      <c r="P84" s="299"/>
      <c r="Q84" s="299"/>
      <c r="R84" s="299"/>
    </row>
    <row r="85" spans="1:18" s="80" customFormat="1" ht="24">
      <c r="A85" s="397"/>
      <c r="B85" s="168"/>
      <c r="C85" s="481" t="s">
        <v>506</v>
      </c>
      <c r="D85" s="205"/>
      <c r="E85" s="480"/>
      <c r="F85" s="201"/>
      <c r="G85" s="243"/>
      <c r="H85" s="248"/>
      <c r="I85" s="292"/>
      <c r="J85" s="291"/>
      <c r="K85" s="290"/>
      <c r="L85" s="276"/>
      <c r="M85" s="299"/>
      <c r="N85" s="299"/>
      <c r="O85" s="299"/>
      <c r="P85" s="299"/>
      <c r="Q85" s="299"/>
      <c r="R85" s="299"/>
    </row>
    <row r="86" spans="1:18" s="80" customFormat="1" ht="12">
      <c r="A86" s="397"/>
      <c r="B86" s="168"/>
      <c r="C86" s="566" t="s">
        <v>507</v>
      </c>
      <c r="D86" s="205"/>
      <c r="E86" s="480"/>
      <c r="F86" s="201"/>
      <c r="G86" s="243"/>
      <c r="H86" s="248"/>
      <c r="I86" s="292"/>
      <c r="J86" s="291"/>
      <c r="K86" s="290"/>
      <c r="L86" s="276"/>
      <c r="M86" s="299"/>
      <c r="N86" s="299"/>
      <c r="O86" s="299"/>
      <c r="P86" s="299"/>
      <c r="Q86" s="299"/>
      <c r="R86" s="299"/>
    </row>
    <row r="87" spans="1:18" s="80" customFormat="1" ht="12">
      <c r="A87" s="397"/>
      <c r="B87" s="168"/>
      <c r="C87" s="375"/>
      <c r="D87" s="205"/>
      <c r="E87" s="212"/>
      <c r="F87" s="201"/>
      <c r="G87" s="243">
        <f>IF(OSNOVA!$B$40=1,E87*F87,"")</f>
        <v>0</v>
      </c>
      <c r="H87" s="248"/>
      <c r="I87" s="292"/>
      <c r="J87" s="291"/>
      <c r="K87" s="290"/>
      <c r="L87" s="276"/>
      <c r="M87" s="299"/>
      <c r="N87" s="299"/>
      <c r="O87" s="299"/>
      <c r="P87" s="299"/>
      <c r="Q87" s="299"/>
      <c r="R87" s="299"/>
    </row>
    <row r="88" spans="1:18" s="80" customFormat="1" ht="12">
      <c r="A88" s="397" t="str">
        <f>$B$50</f>
        <v>II.</v>
      </c>
      <c r="B88" s="168">
        <f>COUNT($A$52:B87)+1</f>
        <v>9</v>
      </c>
      <c r="C88" s="479" t="s">
        <v>421</v>
      </c>
      <c r="D88" s="78"/>
      <c r="E88" s="212"/>
      <c r="F88" s="201"/>
      <c r="G88" s="243">
        <f>IF(OSNOVA!$B$40=1,E88*F88,"")</f>
        <v>0</v>
      </c>
      <c r="H88" s="248"/>
      <c r="I88" s="292"/>
      <c r="J88" s="291"/>
      <c r="K88" s="290"/>
      <c r="L88" s="276"/>
      <c r="M88" s="299"/>
      <c r="N88" s="299"/>
      <c r="O88" s="299"/>
      <c r="P88" s="299"/>
      <c r="Q88" s="299"/>
      <c r="R88" s="299"/>
    </row>
    <row r="89" spans="1:18" s="80" customFormat="1" ht="48">
      <c r="A89" s="397"/>
      <c r="B89" s="168"/>
      <c r="C89" s="481" t="s">
        <v>422</v>
      </c>
      <c r="D89" s="205"/>
      <c r="E89" s="212"/>
      <c r="F89" s="201"/>
      <c r="G89" s="243">
        <f>IF(OSNOVA!$B$40=1,E89*F89,"")</f>
        <v>0</v>
      </c>
      <c r="H89" s="201"/>
      <c r="I89" s="292"/>
      <c r="J89" s="291"/>
      <c r="K89" s="290"/>
      <c r="L89" s="276"/>
      <c r="M89" s="299"/>
      <c r="N89" s="299"/>
      <c r="O89" s="299"/>
      <c r="P89" s="299"/>
      <c r="Q89" s="299"/>
      <c r="R89" s="299"/>
    </row>
    <row r="90" spans="1:18" s="80" customFormat="1" ht="12">
      <c r="A90" s="397"/>
      <c r="B90" s="168"/>
      <c r="C90" s="375" t="s">
        <v>423</v>
      </c>
      <c r="D90" s="205" t="s">
        <v>9</v>
      </c>
      <c r="E90" s="212">
        <v>1</v>
      </c>
      <c r="F90" s="201"/>
      <c r="G90" s="243">
        <f>IF(OSNOVA!$B$40=1,E90*F90,"")</f>
        <v>0</v>
      </c>
      <c r="H90" s="248"/>
      <c r="I90" s="292"/>
      <c r="J90" s="291"/>
      <c r="K90" s="290"/>
      <c r="L90" s="276"/>
      <c r="M90" s="299"/>
      <c r="N90" s="299"/>
      <c r="O90" s="299"/>
      <c r="P90" s="299"/>
      <c r="Q90" s="299"/>
      <c r="R90" s="299"/>
    </row>
    <row r="91" spans="1:18" s="80" customFormat="1" ht="12">
      <c r="A91" s="397"/>
      <c r="B91" s="168"/>
      <c r="C91" s="375"/>
      <c r="D91" s="205"/>
      <c r="E91" s="212"/>
      <c r="F91" s="201"/>
      <c r="G91" s="243">
        <f>IF(OSNOVA!$B$40=1,E91*F91,"")</f>
        <v>0</v>
      </c>
      <c r="H91" s="201"/>
      <c r="I91" s="292"/>
      <c r="J91" s="291"/>
      <c r="K91" s="290"/>
      <c r="L91" s="276"/>
      <c r="M91" s="299"/>
      <c r="N91" s="299"/>
      <c r="O91" s="299"/>
      <c r="P91" s="299"/>
      <c r="Q91" s="299"/>
      <c r="R91" s="299"/>
    </row>
    <row r="92" spans="1:18" s="80" customFormat="1" ht="12">
      <c r="A92" s="397" t="str">
        <f>$B$50</f>
        <v>II.</v>
      </c>
      <c r="B92" s="168">
        <f>COUNT($A$52:B91)+1</f>
        <v>10</v>
      </c>
      <c r="C92" s="479" t="s">
        <v>508</v>
      </c>
      <c r="D92" s="205" t="s">
        <v>9</v>
      </c>
      <c r="E92" s="480">
        <v>1</v>
      </c>
      <c r="F92" s="201"/>
      <c r="G92" s="243">
        <f>IF(OSNOVA!$B$40=1,E92*F92,"")</f>
        <v>0</v>
      </c>
      <c r="H92" s="248"/>
      <c r="I92" s="292"/>
      <c r="J92" s="291"/>
      <c r="K92" s="290"/>
      <c r="L92" s="276"/>
      <c r="M92" s="299"/>
      <c r="N92" s="299"/>
      <c r="O92" s="299"/>
      <c r="P92" s="299"/>
      <c r="Q92" s="299"/>
      <c r="R92" s="299"/>
    </row>
    <row r="93" spans="1:18" s="80" customFormat="1" ht="36">
      <c r="A93" s="397"/>
      <c r="B93" s="168"/>
      <c r="C93" s="481" t="s">
        <v>509</v>
      </c>
      <c r="D93" s="205"/>
      <c r="E93" s="480"/>
      <c r="F93" s="201"/>
      <c r="G93" s="243">
        <f>IF(OSNOVA!$B$40=1,E93*F93,"")</f>
        <v>0</v>
      </c>
      <c r="H93" s="248"/>
      <c r="I93" s="292"/>
      <c r="J93" s="291"/>
      <c r="K93" s="290"/>
      <c r="L93" s="276"/>
      <c r="M93" s="299"/>
      <c r="N93" s="299"/>
      <c r="O93" s="299"/>
      <c r="P93" s="299"/>
      <c r="Q93" s="299"/>
      <c r="R93" s="299"/>
    </row>
    <row r="94" spans="1:18" s="80" customFormat="1" ht="12">
      <c r="A94" s="397"/>
      <c r="B94" s="168"/>
      <c r="C94" s="567" t="s">
        <v>424</v>
      </c>
      <c r="D94" s="205"/>
      <c r="E94" s="480"/>
      <c r="F94" s="201"/>
      <c r="G94" s="243">
        <f>IF(OSNOVA!$B$40=1,E94*F94,"")</f>
        <v>0</v>
      </c>
      <c r="H94" s="248"/>
      <c r="I94" s="292"/>
      <c r="J94" s="291"/>
      <c r="K94" s="290"/>
      <c r="L94" s="276"/>
      <c r="M94" s="299"/>
      <c r="N94" s="299"/>
      <c r="O94" s="299"/>
      <c r="P94" s="299"/>
      <c r="Q94" s="299"/>
      <c r="R94" s="299"/>
    </row>
    <row r="95" spans="1:18" s="80" customFormat="1" ht="12">
      <c r="A95" s="397"/>
      <c r="B95" s="168"/>
      <c r="C95" s="375"/>
      <c r="D95" s="205"/>
      <c r="E95" s="212"/>
      <c r="F95" s="201"/>
      <c r="G95" s="243">
        <f>IF(OSNOVA!$B$40=1,E95*F95,"")</f>
        <v>0</v>
      </c>
      <c r="H95" s="248"/>
      <c r="I95" s="292"/>
      <c r="J95" s="291"/>
      <c r="K95" s="290"/>
      <c r="L95" s="276"/>
      <c r="M95" s="299"/>
      <c r="N95" s="299"/>
      <c r="O95" s="299"/>
      <c r="P95" s="299"/>
      <c r="Q95" s="299"/>
      <c r="R95" s="299"/>
    </row>
    <row r="96" spans="1:18" s="80" customFormat="1" ht="12">
      <c r="A96" s="397" t="str">
        <f>$B$50</f>
        <v>II.</v>
      </c>
      <c r="B96" s="168">
        <f>COUNT($A$52:B95)+1</f>
        <v>11</v>
      </c>
      <c r="C96" s="479" t="s">
        <v>425</v>
      </c>
      <c r="D96" s="205" t="s">
        <v>9</v>
      </c>
      <c r="E96" s="212">
        <v>1</v>
      </c>
      <c r="F96" s="201"/>
      <c r="G96" s="243">
        <f>IF(OSNOVA!$B$40=1,E96*F96,"")</f>
        <v>0</v>
      </c>
      <c r="H96" s="248"/>
      <c r="I96" s="292"/>
      <c r="J96" s="291"/>
      <c r="K96" s="290"/>
      <c r="L96" s="276"/>
      <c r="M96" s="299"/>
      <c r="N96" s="299"/>
      <c r="O96" s="299"/>
      <c r="P96" s="299"/>
      <c r="Q96" s="299"/>
      <c r="R96" s="299"/>
    </row>
    <row r="97" spans="1:18" s="80" customFormat="1" ht="36">
      <c r="A97" s="397"/>
      <c r="B97" s="168"/>
      <c r="C97" s="377" t="s">
        <v>513</v>
      </c>
      <c r="D97" s="205"/>
      <c r="E97" s="212"/>
      <c r="F97" s="201"/>
      <c r="G97" s="243">
        <f>IF(OSNOVA!$B$40=1,E97*F97,"")</f>
        <v>0</v>
      </c>
      <c r="H97" s="248"/>
      <c r="I97" s="292"/>
      <c r="J97" s="291"/>
      <c r="K97" s="290"/>
      <c r="L97" s="276"/>
      <c r="M97" s="299"/>
      <c r="N97" s="299"/>
      <c r="O97" s="299"/>
      <c r="P97" s="299"/>
      <c r="Q97" s="299"/>
      <c r="R97" s="299"/>
    </row>
    <row r="98" spans="1:18" s="80" customFormat="1" ht="12">
      <c r="A98" s="397"/>
      <c r="B98" s="168"/>
      <c r="C98" s="373" t="s">
        <v>426</v>
      </c>
      <c r="D98" s="205"/>
      <c r="E98" s="212"/>
      <c r="F98" s="201"/>
      <c r="G98" s="243">
        <f>IF(OSNOVA!$B$40=1,E98*F98,"")</f>
        <v>0</v>
      </c>
      <c r="H98" s="248"/>
      <c r="I98" s="292"/>
      <c r="J98" s="291"/>
      <c r="K98" s="290"/>
      <c r="L98" s="276"/>
      <c r="M98" s="299"/>
      <c r="N98" s="299"/>
      <c r="O98" s="299"/>
      <c r="P98" s="299"/>
      <c r="Q98" s="299"/>
      <c r="R98" s="299"/>
    </row>
    <row r="99" spans="1:18" s="80" customFormat="1" ht="12">
      <c r="A99" s="397"/>
      <c r="B99" s="168"/>
      <c r="C99" s="194"/>
      <c r="D99" s="326"/>
      <c r="E99" s="312"/>
      <c r="F99" s="201"/>
      <c r="G99" s="243">
        <f>IF(OSNOVA!$B$40=1,E99*F99,"")</f>
        <v>0</v>
      </c>
      <c r="H99" s="248"/>
      <c r="I99" s="292"/>
      <c r="J99" s="291"/>
      <c r="K99" s="290"/>
      <c r="L99" s="276"/>
      <c r="M99" s="299"/>
      <c r="N99" s="299"/>
      <c r="O99" s="299"/>
      <c r="P99" s="299"/>
      <c r="Q99" s="299"/>
      <c r="R99" s="299"/>
    </row>
    <row r="100" spans="1:18" s="80" customFormat="1" ht="24">
      <c r="A100" s="397" t="str">
        <f>$B$50</f>
        <v>II.</v>
      </c>
      <c r="B100" s="168">
        <f>COUNT($A$52:B99)+1</f>
        <v>12</v>
      </c>
      <c r="C100" s="407" t="s">
        <v>510</v>
      </c>
      <c r="D100" s="394" t="s">
        <v>9</v>
      </c>
      <c r="E100" s="351">
        <v>1</v>
      </c>
      <c r="F100" s="201"/>
      <c r="G100" s="243">
        <f>IF(OSNOVA!$B$40=1,E100*F100,"")</f>
        <v>0</v>
      </c>
      <c r="H100" s="248"/>
      <c r="I100" s="292"/>
      <c r="J100" s="291"/>
      <c r="K100" s="290"/>
      <c r="L100" s="276"/>
      <c r="M100" s="299"/>
      <c r="N100" s="299"/>
      <c r="O100" s="299"/>
      <c r="P100" s="299"/>
      <c r="Q100" s="299"/>
      <c r="R100" s="299"/>
    </row>
    <row r="101" spans="1:18" s="80" customFormat="1" ht="48">
      <c r="A101" s="397"/>
      <c r="B101" s="168"/>
      <c r="C101" s="94" t="s">
        <v>511</v>
      </c>
      <c r="D101" s="394"/>
      <c r="E101" s="351"/>
      <c r="F101" s="201"/>
      <c r="G101" s="243">
        <f>IF(OSNOVA!$B$40=1,E101*F101,"")</f>
        <v>0</v>
      </c>
      <c r="H101" s="248"/>
      <c r="I101" s="292"/>
      <c r="J101" s="291"/>
      <c r="K101" s="290"/>
      <c r="L101" s="276"/>
      <c r="M101" s="299"/>
      <c r="N101" s="299"/>
      <c r="O101" s="299"/>
      <c r="P101" s="299"/>
      <c r="Q101" s="299"/>
      <c r="R101" s="299"/>
    </row>
    <row r="102" spans="1:18" s="80" customFormat="1" ht="12">
      <c r="A102" s="397"/>
      <c r="B102" s="168"/>
      <c r="C102" s="373" t="s">
        <v>427</v>
      </c>
      <c r="D102" s="394"/>
      <c r="E102" s="351"/>
      <c r="F102" s="201"/>
      <c r="G102" s="243">
        <f>IF(OSNOVA!$B$40=1,E102*F102,"")</f>
        <v>0</v>
      </c>
      <c r="H102" s="248"/>
      <c r="I102" s="292"/>
      <c r="J102" s="291"/>
      <c r="K102" s="290"/>
      <c r="L102" s="276"/>
      <c r="M102" s="299"/>
      <c r="N102" s="299"/>
      <c r="O102" s="299"/>
      <c r="P102" s="299"/>
      <c r="Q102" s="299"/>
      <c r="R102" s="299"/>
    </row>
    <row r="103" spans="1:18" s="80" customFormat="1" ht="12">
      <c r="A103" s="397"/>
      <c r="B103" s="168"/>
      <c r="C103" s="373"/>
      <c r="D103" s="394"/>
      <c r="E103" s="351"/>
      <c r="F103" s="201"/>
      <c r="G103" s="243">
        <f>IF(OSNOVA!$B$40=1,E103*F103,"")</f>
        <v>0</v>
      </c>
      <c r="H103" s="248"/>
      <c r="I103" s="292"/>
      <c r="J103" s="291"/>
      <c r="K103" s="290"/>
      <c r="L103" s="276"/>
      <c r="M103" s="299"/>
      <c r="N103" s="299"/>
      <c r="O103" s="299"/>
      <c r="P103" s="299"/>
      <c r="Q103" s="299"/>
      <c r="R103" s="299"/>
    </row>
    <row r="104" spans="1:18" s="80" customFormat="1" ht="13.5" customHeight="1">
      <c r="A104" s="397" t="str">
        <f>$B$50</f>
        <v>II.</v>
      </c>
      <c r="B104" s="168">
        <f>COUNT($A$52:B103)+1</f>
        <v>13</v>
      </c>
      <c r="C104" s="407" t="s">
        <v>428</v>
      </c>
      <c r="D104" s="394" t="s">
        <v>9</v>
      </c>
      <c r="E104" s="351">
        <v>1</v>
      </c>
      <c r="F104" s="201"/>
      <c r="G104" s="243">
        <f>IF(OSNOVA!$B$40=1,E104*F104,"")</f>
        <v>0</v>
      </c>
      <c r="H104" s="248"/>
      <c r="I104" s="292"/>
      <c r="J104" s="291"/>
      <c r="K104" s="290"/>
      <c r="L104" s="276"/>
      <c r="M104" s="299"/>
      <c r="N104" s="299"/>
      <c r="O104" s="299"/>
      <c r="P104" s="299"/>
      <c r="Q104" s="299"/>
      <c r="R104" s="299"/>
    </row>
    <row r="105" spans="1:18" s="80" customFormat="1" ht="48">
      <c r="A105" s="397"/>
      <c r="B105" s="168"/>
      <c r="C105" s="377" t="s">
        <v>429</v>
      </c>
      <c r="D105" s="394"/>
      <c r="E105" s="351"/>
      <c r="F105" s="201"/>
      <c r="G105" s="243">
        <f>IF(OSNOVA!$B$40=1,E105*F105,"")</f>
        <v>0</v>
      </c>
      <c r="H105" s="248"/>
      <c r="I105" s="292"/>
      <c r="J105" s="291"/>
      <c r="K105" s="290"/>
      <c r="L105" s="276"/>
      <c r="M105" s="299"/>
      <c r="N105" s="299"/>
      <c r="O105" s="299"/>
      <c r="P105" s="299"/>
      <c r="Q105" s="299"/>
      <c r="R105" s="299"/>
    </row>
    <row r="106" spans="1:18" s="80" customFormat="1" ht="12">
      <c r="A106" s="397"/>
      <c r="B106" s="168"/>
      <c r="C106" s="373"/>
      <c r="D106" s="394"/>
      <c r="E106" s="351"/>
      <c r="F106" s="201"/>
      <c r="G106" s="243">
        <f>IF(OSNOVA!$B$40=1,E106*F106,"")</f>
        <v>0</v>
      </c>
      <c r="H106" s="248"/>
      <c r="I106" s="292"/>
      <c r="J106" s="291"/>
      <c r="K106" s="290"/>
      <c r="L106" s="276"/>
      <c r="M106" s="299"/>
      <c r="N106" s="299"/>
      <c r="O106" s="299"/>
      <c r="P106" s="299"/>
      <c r="Q106" s="299"/>
      <c r="R106" s="299"/>
    </row>
    <row r="107" spans="1:18" s="80" customFormat="1" ht="12">
      <c r="A107" s="397" t="str">
        <f>$B$50</f>
        <v>II.</v>
      </c>
      <c r="B107" s="168">
        <f>COUNT($A$52:B106)+1</f>
        <v>14</v>
      </c>
      <c r="C107" s="376" t="s">
        <v>837</v>
      </c>
      <c r="D107" s="394" t="s">
        <v>7</v>
      </c>
      <c r="E107" s="351">
        <v>1</v>
      </c>
      <c r="F107" s="201"/>
      <c r="G107" s="243">
        <f>IF(OSNOVA!$B$40=1,E107*F107,"")</f>
        <v>0</v>
      </c>
      <c r="H107" s="248"/>
      <c r="I107" s="292"/>
      <c r="J107" s="291"/>
      <c r="K107" s="290"/>
      <c r="L107" s="276"/>
      <c r="M107" s="299"/>
      <c r="N107" s="299"/>
      <c r="O107" s="299"/>
      <c r="P107" s="299"/>
      <c r="Q107" s="299"/>
      <c r="R107" s="299"/>
    </row>
    <row r="108" spans="1:18" s="80" customFormat="1" ht="24">
      <c r="A108" s="397"/>
      <c r="B108" s="168"/>
      <c r="C108" s="377" t="s">
        <v>838</v>
      </c>
      <c r="D108" s="394"/>
      <c r="E108" s="351"/>
      <c r="F108" s="201"/>
      <c r="G108" s="243">
        <f>IF(OSNOVA!$B$40=1,E108*F108,"")</f>
        <v>0</v>
      </c>
      <c r="H108" s="248"/>
      <c r="I108" s="292"/>
      <c r="J108" s="291"/>
      <c r="K108" s="290"/>
      <c r="L108" s="276"/>
      <c r="M108" s="299"/>
      <c r="N108" s="299"/>
      <c r="O108" s="299"/>
      <c r="P108" s="299"/>
      <c r="Q108" s="299"/>
      <c r="R108" s="299"/>
    </row>
    <row r="109" spans="1:18" s="80" customFormat="1" ht="12">
      <c r="A109" s="397"/>
      <c r="B109" s="168"/>
      <c r="C109" s="377"/>
      <c r="D109" s="394"/>
      <c r="E109" s="351"/>
      <c r="F109" s="201"/>
      <c r="G109" s="243"/>
      <c r="H109" s="248"/>
      <c r="I109" s="292"/>
      <c r="J109" s="291"/>
      <c r="K109" s="290"/>
      <c r="L109" s="276"/>
      <c r="M109" s="299"/>
      <c r="N109" s="299"/>
      <c r="O109" s="299"/>
      <c r="P109" s="299"/>
      <c r="Q109" s="299"/>
      <c r="R109" s="299"/>
    </row>
    <row r="110" spans="1:18" s="80" customFormat="1" ht="12">
      <c r="A110" s="397" t="str">
        <f>$B$50</f>
        <v>II.</v>
      </c>
      <c r="B110" s="168">
        <f>COUNT($A$52:B109)+1</f>
        <v>15</v>
      </c>
      <c r="C110" s="568" t="s">
        <v>839</v>
      </c>
      <c r="D110" s="394" t="s">
        <v>9</v>
      </c>
      <c r="E110" s="351">
        <v>3</v>
      </c>
      <c r="F110" s="201"/>
      <c r="G110" s="243">
        <f>IF(OSNOVA!$B$40=1,E110*F110,"")</f>
        <v>0</v>
      </c>
      <c r="H110" s="248"/>
      <c r="I110" s="292"/>
      <c r="J110" s="291"/>
      <c r="K110" s="290"/>
      <c r="L110" s="276"/>
      <c r="M110" s="299"/>
      <c r="N110" s="299"/>
      <c r="O110" s="299"/>
      <c r="P110" s="299"/>
      <c r="Q110" s="299"/>
      <c r="R110" s="299"/>
    </row>
    <row r="111" spans="1:18" s="80" customFormat="1" ht="12">
      <c r="A111" s="397"/>
      <c r="B111" s="168"/>
      <c r="C111" s="569" t="s">
        <v>512</v>
      </c>
      <c r="D111" s="394"/>
      <c r="E111" s="351"/>
      <c r="F111" s="201"/>
      <c r="G111" s="243"/>
      <c r="H111" s="248"/>
      <c r="I111" s="292"/>
      <c r="J111" s="291"/>
      <c r="K111" s="290"/>
      <c r="L111" s="276"/>
      <c r="M111" s="299"/>
      <c r="N111" s="299"/>
      <c r="O111" s="299"/>
      <c r="P111" s="299"/>
      <c r="Q111" s="299"/>
      <c r="R111" s="299"/>
    </row>
    <row r="112" spans="1:18" s="80" customFormat="1" ht="12">
      <c r="A112" s="397"/>
      <c r="B112" s="168"/>
      <c r="C112" s="204"/>
      <c r="D112" s="205"/>
      <c r="E112" s="206"/>
      <c r="F112" s="201"/>
      <c r="G112" s="243">
        <f>IF(OSNOVA!$B$40=1,E112*F112,"")</f>
        <v>0</v>
      </c>
      <c r="H112" s="248"/>
      <c r="I112" s="292"/>
      <c r="J112" s="291"/>
      <c r="K112" s="290"/>
      <c r="L112" s="276"/>
      <c r="M112" s="299"/>
      <c r="N112" s="299"/>
      <c r="O112" s="299"/>
      <c r="P112" s="299"/>
      <c r="Q112" s="299"/>
      <c r="R112" s="299"/>
    </row>
    <row r="113" spans="1:18" s="80" customFormat="1" ht="12">
      <c r="A113" s="397" t="str">
        <f>$B$50</f>
        <v>II.</v>
      </c>
      <c r="B113" s="168">
        <f>COUNT($A$52:B112)+1</f>
        <v>16</v>
      </c>
      <c r="C113" s="195" t="s">
        <v>138</v>
      </c>
      <c r="D113" s="311" t="s">
        <v>8</v>
      </c>
      <c r="E113" s="312">
        <v>1</v>
      </c>
      <c r="F113" s="201"/>
      <c r="G113" s="243">
        <f>IF(OSNOVA!$B$40=1,E113*F113,"")</f>
        <v>0</v>
      </c>
      <c r="H113" s="248"/>
      <c r="I113" s="292"/>
      <c r="J113" s="291"/>
      <c r="K113" s="290"/>
      <c r="L113" s="276"/>
      <c r="M113" s="299"/>
      <c r="N113" s="299"/>
      <c r="O113" s="299"/>
      <c r="P113" s="299"/>
      <c r="Q113" s="299"/>
      <c r="R113" s="299"/>
    </row>
    <row r="114" spans="1:18" s="80" customFormat="1" ht="72">
      <c r="A114" s="397"/>
      <c r="B114" s="168"/>
      <c r="C114" s="94" t="s">
        <v>840</v>
      </c>
      <c r="D114" s="326"/>
      <c r="E114" s="312"/>
      <c r="F114" s="201"/>
      <c r="G114" s="243">
        <f>IF(OSNOVA!$B$40=1,E114*F114,"")</f>
        <v>0</v>
      </c>
      <c r="H114" s="248"/>
      <c r="I114" s="292"/>
      <c r="J114" s="291"/>
      <c r="K114" s="290"/>
      <c r="L114" s="276"/>
      <c r="M114" s="299"/>
      <c r="N114" s="299"/>
      <c r="O114" s="299"/>
      <c r="P114" s="299"/>
      <c r="Q114" s="299"/>
      <c r="R114" s="299"/>
    </row>
    <row r="115" spans="1:18" s="80" customFormat="1" ht="12">
      <c r="A115" s="397"/>
      <c r="B115" s="168"/>
      <c r="C115" s="196" t="s">
        <v>174</v>
      </c>
      <c r="D115" s="311"/>
      <c r="E115" s="312"/>
      <c r="F115" s="201"/>
      <c r="G115" s="243">
        <f>IF(OSNOVA!$B$40=1,E115*F115,"")</f>
        <v>0</v>
      </c>
      <c r="H115" s="248"/>
      <c r="I115" s="292"/>
      <c r="J115" s="291"/>
      <c r="K115" s="290"/>
      <c r="L115" s="276"/>
      <c r="M115" s="299"/>
      <c r="N115" s="299"/>
      <c r="O115" s="299"/>
      <c r="P115" s="299"/>
      <c r="Q115" s="299"/>
      <c r="R115" s="299"/>
    </row>
    <row r="116" spans="1:18" s="80" customFormat="1" ht="12">
      <c r="A116" s="397"/>
      <c r="B116" s="168"/>
      <c r="C116" s="196"/>
      <c r="D116" s="311"/>
      <c r="E116" s="312"/>
      <c r="F116" s="201"/>
      <c r="G116" s="243">
        <f>IF(OSNOVA!$B$40=1,E116*F116,"")</f>
        <v>0</v>
      </c>
      <c r="H116" s="248"/>
      <c r="I116" s="292"/>
      <c r="J116" s="291"/>
      <c r="K116" s="290"/>
      <c r="L116" s="276"/>
      <c r="M116" s="299"/>
      <c r="N116" s="299"/>
      <c r="O116" s="299"/>
      <c r="P116" s="299"/>
      <c r="Q116" s="299"/>
      <c r="R116" s="299"/>
    </row>
    <row r="117" spans="1:18" s="80" customFormat="1" ht="12">
      <c r="A117" s="397" t="str">
        <f>$B$50</f>
        <v>II.</v>
      </c>
      <c r="B117" s="168">
        <f>COUNT($A$52:B116)+1</f>
        <v>17</v>
      </c>
      <c r="C117" s="331" t="s">
        <v>226</v>
      </c>
      <c r="D117" s="311" t="s">
        <v>101</v>
      </c>
      <c r="E117" s="312">
        <v>1</v>
      </c>
      <c r="F117" s="201"/>
      <c r="G117" s="243">
        <f>IF(OSNOVA!$B$40=1,E117*F117,"")</f>
        <v>0</v>
      </c>
      <c r="H117" s="248"/>
      <c r="I117" s="292"/>
      <c r="J117" s="291"/>
      <c r="K117" s="290"/>
      <c r="L117" s="276"/>
      <c r="M117" s="299"/>
      <c r="N117" s="299"/>
      <c r="O117" s="299"/>
      <c r="P117" s="299"/>
      <c r="Q117" s="299"/>
      <c r="R117" s="299"/>
    </row>
    <row r="118" spans="1:18" s="80" customFormat="1" ht="48">
      <c r="A118" s="397"/>
      <c r="B118" s="168"/>
      <c r="C118" s="190" t="s">
        <v>848</v>
      </c>
      <c r="D118" s="311"/>
      <c r="E118" s="312"/>
      <c r="F118" s="201"/>
      <c r="G118" s="243">
        <f>IF(OSNOVA!$B$40=1,E118*F118,"")</f>
        <v>0</v>
      </c>
      <c r="H118" s="248"/>
      <c r="I118" s="292"/>
      <c r="J118" s="291"/>
      <c r="K118" s="290"/>
      <c r="L118" s="276"/>
      <c r="M118" s="299"/>
      <c r="N118" s="299"/>
      <c r="O118" s="299"/>
      <c r="P118" s="299"/>
      <c r="Q118" s="299"/>
      <c r="R118" s="299"/>
    </row>
    <row r="119" spans="1:18" s="80" customFormat="1" ht="12">
      <c r="A119" s="397"/>
      <c r="B119" s="168"/>
      <c r="C119" s="374"/>
      <c r="D119" s="311"/>
      <c r="E119" s="312"/>
      <c r="F119" s="201"/>
      <c r="G119" s="243">
        <f>IF(OSNOVA!$B$40=1,E119*F119,"")</f>
        <v>0</v>
      </c>
      <c r="H119" s="248"/>
      <c r="I119" s="292"/>
      <c r="J119" s="291"/>
      <c r="K119" s="290"/>
      <c r="L119" s="276"/>
      <c r="M119" s="299"/>
      <c r="N119" s="299"/>
      <c r="O119" s="299"/>
      <c r="P119" s="299"/>
      <c r="Q119" s="299"/>
      <c r="R119" s="299"/>
    </row>
    <row r="120" spans="1:18" s="80" customFormat="1" ht="12">
      <c r="A120" s="402" t="str">
        <f>$B$50</f>
        <v>II.</v>
      </c>
      <c r="B120" s="403">
        <f>COUNT($A$52:B119)+1</f>
        <v>18</v>
      </c>
      <c r="C120" s="331" t="s">
        <v>844</v>
      </c>
      <c r="D120" s="350"/>
      <c r="E120" s="351"/>
      <c r="F120" s="233"/>
      <c r="G120" s="243">
        <f>IF(OSNOVA!$B$40=1,E120*F120,"")</f>
        <v>0</v>
      </c>
      <c r="H120" s="249"/>
      <c r="I120" s="428"/>
      <c r="J120" s="429"/>
      <c r="K120" s="290"/>
      <c r="L120" s="276"/>
      <c r="M120" s="299"/>
      <c r="N120" s="299"/>
      <c r="O120" s="299"/>
      <c r="P120" s="299"/>
      <c r="Q120" s="299"/>
      <c r="R120" s="299"/>
    </row>
    <row r="121" spans="1:18" s="80" customFormat="1" ht="24">
      <c r="A121" s="402"/>
      <c r="B121" s="403"/>
      <c r="C121" s="374" t="s">
        <v>846</v>
      </c>
      <c r="D121" s="350" t="s">
        <v>137</v>
      </c>
      <c r="E121" s="351">
        <v>1</v>
      </c>
      <c r="F121" s="233"/>
      <c r="G121" s="243">
        <f>IF(OSNOVA!$B$40=1,E121*F121,"")</f>
        <v>0</v>
      </c>
      <c r="H121" s="249"/>
      <c r="I121" s="428"/>
      <c r="J121" s="429"/>
      <c r="K121" s="290"/>
      <c r="L121" s="276"/>
      <c r="M121" s="299"/>
      <c r="N121" s="299"/>
      <c r="O121" s="299"/>
      <c r="P121" s="299"/>
      <c r="Q121" s="299"/>
      <c r="R121" s="299"/>
    </row>
    <row r="122" spans="1:18" s="80" customFormat="1" ht="12">
      <c r="A122" s="402"/>
      <c r="B122" s="403"/>
      <c r="C122" s="374"/>
      <c r="D122" s="350"/>
      <c r="E122" s="351"/>
      <c r="F122" s="233"/>
      <c r="G122" s="243">
        <f>IF(OSNOVA!$B$40=1,E122*F122,"")</f>
        <v>0</v>
      </c>
      <c r="H122" s="249"/>
      <c r="I122" s="428"/>
      <c r="J122" s="429"/>
      <c r="K122" s="290"/>
      <c r="L122" s="276"/>
      <c r="M122" s="299"/>
      <c r="N122" s="299"/>
      <c r="O122" s="299"/>
      <c r="P122" s="299"/>
      <c r="Q122" s="299"/>
      <c r="R122" s="299"/>
    </row>
    <row r="123" spans="1:18" s="80" customFormat="1" ht="12">
      <c r="A123" s="402" t="str">
        <f>$B$50</f>
        <v>II.</v>
      </c>
      <c r="B123" s="403">
        <f>COUNT($A$52:B122)+1</f>
        <v>19</v>
      </c>
      <c r="C123" s="331" t="s">
        <v>845</v>
      </c>
      <c r="D123" s="350"/>
      <c r="E123" s="351"/>
      <c r="F123" s="233"/>
      <c r="G123" s="243">
        <f>IF(OSNOVA!$B$40=1,E123*F123,"")</f>
        <v>0</v>
      </c>
      <c r="H123" s="249"/>
      <c r="I123" s="428"/>
      <c r="J123" s="429"/>
      <c r="K123" s="290"/>
      <c r="L123" s="276"/>
      <c r="M123" s="299"/>
      <c r="N123" s="299"/>
      <c r="O123" s="299"/>
      <c r="P123" s="299"/>
      <c r="Q123" s="299"/>
      <c r="R123" s="299"/>
    </row>
    <row r="124" spans="1:18" s="80" customFormat="1" ht="36">
      <c r="A124" s="402"/>
      <c r="B124" s="403"/>
      <c r="C124" s="374" t="s">
        <v>847</v>
      </c>
      <c r="D124" s="350" t="s">
        <v>137</v>
      </c>
      <c r="E124" s="351">
        <v>1</v>
      </c>
      <c r="F124" s="233"/>
      <c r="G124" s="243">
        <f>IF(OSNOVA!$B$40=1,E124*F124,"")</f>
        <v>0</v>
      </c>
      <c r="H124" s="249"/>
      <c r="I124" s="428"/>
      <c r="J124" s="429"/>
      <c r="K124" s="290"/>
      <c r="L124" s="276"/>
      <c r="M124" s="299"/>
      <c r="N124" s="299"/>
      <c r="O124" s="299"/>
      <c r="P124" s="299"/>
      <c r="Q124" s="299"/>
      <c r="R124" s="299"/>
    </row>
    <row r="125" spans="1:18" s="78" customFormat="1" ht="12">
      <c r="A125" s="617"/>
      <c r="B125" s="403"/>
      <c r="C125" s="234"/>
      <c r="D125" s="394"/>
      <c r="E125" s="351"/>
      <c r="F125" s="233"/>
      <c r="G125" s="243"/>
      <c r="H125" s="233"/>
      <c r="I125" s="451"/>
      <c r="J125" s="452"/>
      <c r="K125" s="290"/>
      <c r="L125" s="274"/>
      <c r="M125" s="279"/>
      <c r="N125" s="279"/>
      <c r="O125" s="279"/>
      <c r="P125" s="279"/>
      <c r="Q125" s="279"/>
      <c r="R125" s="279"/>
    </row>
    <row r="126" spans="1:18" s="78" customFormat="1" ht="13.5" thickBot="1">
      <c r="A126" s="399"/>
      <c r="B126" s="399"/>
      <c r="C126" s="120" t="str">
        <f>CONCATENATE(A71,"",C50," - SKUPAJ:")</f>
        <v>NOTRANJI PLINOVOD - SKUPAJ:</v>
      </c>
      <c r="D126" s="316"/>
      <c r="E126" s="316"/>
      <c r="F126" s="278"/>
      <c r="G126" s="232">
        <f>SUM(G50:G118)</f>
        <v>0</v>
      </c>
      <c r="H126" s="253"/>
      <c r="I126" s="294"/>
      <c r="J126" s="293"/>
      <c r="K126" s="290"/>
      <c r="L126" s="274"/>
      <c r="M126" s="279"/>
      <c r="N126" s="279"/>
      <c r="O126" s="279"/>
      <c r="P126" s="279"/>
      <c r="Q126" s="279"/>
      <c r="R126" s="279"/>
    </row>
    <row r="127" spans="1:16" s="78" customFormat="1" ht="12.75">
      <c r="A127" s="400"/>
      <c r="B127" s="401"/>
      <c r="C127" s="305"/>
      <c r="D127" s="318"/>
      <c r="E127" s="318"/>
      <c r="F127" s="306"/>
      <c r="G127" s="244"/>
      <c r="H127" s="248"/>
      <c r="I127" s="298"/>
      <c r="J127" s="298"/>
      <c r="K127" s="243"/>
      <c r="L127" s="246"/>
      <c r="M127" s="247"/>
      <c r="N127" s="233"/>
      <c r="O127" s="283"/>
      <c r="P127" s="279"/>
    </row>
    <row r="128" spans="1:18" ht="13.5" thickBot="1">
      <c r="A128" s="801" t="str">
        <f>CONCATENATE("DELNA REKAPITULACIJA - ",A3,C3)</f>
        <v>DELNA REKAPITULACIJA - S3.PLIN</v>
      </c>
      <c r="B128" s="801"/>
      <c r="C128" s="802"/>
      <c r="D128" s="635"/>
      <c r="E128" s="635"/>
      <c r="F128" s="232"/>
      <c r="G128" s="803"/>
      <c r="H128" s="804"/>
      <c r="I128" s="805"/>
      <c r="J128" s="806"/>
      <c r="K128" s="807"/>
      <c r="L128" s="280"/>
      <c r="R128" s="808"/>
    </row>
    <row r="129" spans="1:18" s="78" customFormat="1" ht="12.75">
      <c r="A129" s="404"/>
      <c r="B129" s="404"/>
      <c r="C129" s="126"/>
      <c r="D129" s="327"/>
      <c r="E129" s="327"/>
      <c r="F129" s="201"/>
      <c r="G129" s="218"/>
      <c r="H129" s="253"/>
      <c r="I129" s="294"/>
      <c r="J129" s="293"/>
      <c r="K129" s="290"/>
      <c r="L129" s="279"/>
      <c r="M129" s="279"/>
      <c r="N129" s="279"/>
      <c r="O129" s="279"/>
      <c r="P129" s="279"/>
      <c r="Q129" s="279"/>
      <c r="R129" s="301"/>
    </row>
    <row r="130" spans="1:18" s="78" customFormat="1" ht="12">
      <c r="A130" s="129" t="s">
        <v>102</v>
      </c>
      <c r="B130" s="129"/>
      <c r="C130" s="130"/>
      <c r="D130" s="328"/>
      <c r="E130" s="328"/>
      <c r="F130" s="201"/>
      <c r="G130" s="215"/>
      <c r="H130" s="253"/>
      <c r="I130" s="294"/>
      <c r="J130" s="293"/>
      <c r="K130" s="290"/>
      <c r="L130" s="279"/>
      <c r="M130" s="279"/>
      <c r="N130" s="279"/>
      <c r="O130" s="279"/>
      <c r="P130" s="279"/>
      <c r="Q130" s="279"/>
      <c r="R130" s="301"/>
    </row>
    <row r="131" spans="1:18" s="78" customFormat="1" ht="12.75">
      <c r="A131" s="405"/>
      <c r="B131" s="405"/>
      <c r="C131" s="131"/>
      <c r="D131" s="258"/>
      <c r="E131" s="258"/>
      <c r="F131" s="220"/>
      <c r="G131" s="220"/>
      <c r="H131" s="253"/>
      <c r="I131" s="294"/>
      <c r="J131" s="293"/>
      <c r="K131" s="290"/>
      <c r="L131" s="279"/>
      <c r="M131" s="279"/>
      <c r="N131" s="279"/>
      <c r="O131" s="279"/>
      <c r="P131" s="279"/>
      <c r="Q131" s="279"/>
      <c r="R131" s="301"/>
    </row>
    <row r="132" spans="1:18" s="78" customFormat="1" ht="12.75">
      <c r="A132" s="241"/>
      <c r="B132" s="241"/>
      <c r="C132" s="133"/>
      <c r="D132" s="318"/>
      <c r="E132" s="318"/>
      <c r="F132" s="201"/>
      <c r="G132" s="221"/>
      <c r="H132" s="253"/>
      <c r="I132" s="294"/>
      <c r="J132" s="293"/>
      <c r="K132" s="290"/>
      <c r="L132" s="279"/>
      <c r="M132" s="279"/>
      <c r="N132" s="279"/>
      <c r="O132" s="279"/>
      <c r="P132" s="279"/>
      <c r="Q132" s="279"/>
      <c r="R132" s="301"/>
    </row>
    <row r="133" spans="1:18" s="78" customFormat="1" ht="12.75">
      <c r="A133" s="307"/>
      <c r="B133" s="406" t="str">
        <f>$B$9</f>
        <v>I.</v>
      </c>
      <c r="C133" s="222" t="str">
        <f>C9</f>
        <v>ZUNANJI PLINOVOD</v>
      </c>
      <c r="D133" s="317"/>
      <c r="E133" s="318"/>
      <c r="F133" s="201"/>
      <c r="G133" s="225">
        <f>G48</f>
        <v>0</v>
      </c>
      <c r="H133" s="253"/>
      <c r="I133" s="294"/>
      <c r="J133" s="293"/>
      <c r="K133" s="290"/>
      <c r="L133" s="279"/>
      <c r="M133" s="279"/>
      <c r="N133" s="279"/>
      <c r="O133" s="279"/>
      <c r="P133" s="279"/>
      <c r="Q133" s="279"/>
      <c r="R133" s="301"/>
    </row>
    <row r="134" spans="1:18" s="78" customFormat="1" ht="12.75">
      <c r="A134" s="307"/>
      <c r="B134" s="406"/>
      <c r="C134" s="222"/>
      <c r="D134" s="317"/>
      <c r="E134" s="318"/>
      <c r="F134" s="201"/>
      <c r="G134" s="225"/>
      <c r="H134" s="253"/>
      <c r="I134" s="294"/>
      <c r="J134" s="293"/>
      <c r="K134" s="290"/>
      <c r="L134" s="279"/>
      <c r="M134" s="279"/>
      <c r="N134" s="279"/>
      <c r="O134" s="279"/>
      <c r="P134" s="279"/>
      <c r="Q134" s="279"/>
      <c r="R134" s="301"/>
    </row>
    <row r="135" spans="1:18" s="78" customFormat="1" ht="12.75">
      <c r="A135" s="307"/>
      <c r="B135" s="406" t="str">
        <f>B50</f>
        <v>II.</v>
      </c>
      <c r="C135" s="222" t="str">
        <f>C50</f>
        <v>NOTRANJI PLINOVOD</v>
      </c>
      <c r="D135" s="317"/>
      <c r="E135" s="318"/>
      <c r="F135" s="201"/>
      <c r="G135" s="225">
        <f>G126</f>
        <v>0</v>
      </c>
      <c r="H135" s="253"/>
      <c r="I135" s="294"/>
      <c r="J135" s="293"/>
      <c r="K135" s="290"/>
      <c r="L135" s="279"/>
      <c r="M135" s="279"/>
      <c r="N135" s="279"/>
      <c r="O135" s="279"/>
      <c r="P135" s="279"/>
      <c r="Q135" s="279"/>
      <c r="R135" s="301"/>
    </row>
    <row r="136" spans="1:18" s="78" customFormat="1" ht="12.75">
      <c r="A136" s="307"/>
      <c r="B136" s="307"/>
      <c r="C136" s="222"/>
      <c r="D136" s="317"/>
      <c r="E136" s="318"/>
      <c r="F136" s="308"/>
      <c r="G136" s="225"/>
      <c r="H136" s="253"/>
      <c r="I136" s="294"/>
      <c r="J136" s="293"/>
      <c r="K136" s="290"/>
      <c r="L136" s="279"/>
      <c r="M136" s="279"/>
      <c r="N136" s="279"/>
      <c r="O136" s="279"/>
      <c r="P136" s="279"/>
      <c r="Q136" s="279"/>
      <c r="R136" s="301"/>
    </row>
    <row r="137" spans="1:18" s="78" customFormat="1" ht="13.5" thickBot="1">
      <c r="A137" s="399"/>
      <c r="B137" s="399"/>
      <c r="C137" s="120" t="str">
        <f>CONCATENATE(A3,"",C3," - SKUPAJ:")</f>
        <v>S3.PLIN - SKUPAJ:</v>
      </c>
      <c r="D137" s="316"/>
      <c r="E137" s="316"/>
      <c r="F137" s="278"/>
      <c r="G137" s="232">
        <f>SUM(G132:G136)</f>
        <v>0</v>
      </c>
      <c r="H137" s="253"/>
      <c r="I137" s="294"/>
      <c r="J137" s="293"/>
      <c r="K137" s="290"/>
      <c r="L137" s="279"/>
      <c r="M137" s="279"/>
      <c r="N137" s="279"/>
      <c r="O137" s="279"/>
      <c r="P137" s="279"/>
      <c r="Q137" s="279"/>
      <c r="R137" s="301"/>
    </row>
    <row r="138" spans="1:18" s="128" customFormat="1" ht="15">
      <c r="A138" s="400"/>
      <c r="B138" s="401"/>
      <c r="C138" s="240"/>
      <c r="D138" s="318"/>
      <c r="E138" s="318"/>
      <c r="F138" s="201"/>
      <c r="G138" s="244"/>
      <c r="H138" s="251"/>
      <c r="I138" s="285"/>
      <c r="J138" s="284"/>
      <c r="K138" s="276"/>
      <c r="L138" s="300"/>
      <c r="M138" s="300"/>
      <c r="N138" s="300"/>
      <c r="O138" s="300"/>
      <c r="P138" s="300"/>
      <c r="Q138" s="300"/>
      <c r="R138" s="302"/>
    </row>
    <row r="139" spans="1:7" ht="12.75">
      <c r="A139" s="89"/>
      <c r="B139" s="89"/>
      <c r="C139" s="82"/>
      <c r="D139" s="325"/>
      <c r="E139" s="325"/>
      <c r="F139" s="201"/>
      <c r="G139" s="203"/>
    </row>
    <row r="140" spans="1:7" ht="12.75">
      <c r="A140" s="89"/>
      <c r="B140" s="89"/>
      <c r="C140" s="82"/>
      <c r="D140" s="325"/>
      <c r="E140" s="325"/>
      <c r="F140" s="201"/>
      <c r="G140" s="203"/>
    </row>
    <row r="141" spans="1:7" ht="12.75">
      <c r="A141" s="89"/>
      <c r="B141" s="89"/>
      <c r="C141" s="82"/>
      <c r="D141" s="325"/>
      <c r="E141" s="325"/>
      <c r="F141" s="201"/>
      <c r="G141" s="203"/>
    </row>
    <row r="142" spans="1:7" ht="12.75">
      <c r="A142" s="89"/>
      <c r="B142" s="89"/>
      <c r="C142" s="82"/>
      <c r="D142" s="325"/>
      <c r="E142" s="325"/>
      <c r="F142" s="201"/>
      <c r="G142" s="203"/>
    </row>
    <row r="143" spans="1:256" s="251" customFormat="1" ht="12.75">
      <c r="A143" s="89"/>
      <c r="B143" s="89"/>
      <c r="C143" s="82"/>
      <c r="D143" s="325"/>
      <c r="E143" s="325"/>
      <c r="F143" s="201"/>
      <c r="G143" s="203"/>
      <c r="I143" s="285"/>
      <c r="J143" s="284"/>
      <c r="K143" s="274"/>
      <c r="L143" s="271"/>
      <c r="M143" s="280"/>
      <c r="N143" s="280"/>
      <c r="O143" s="280"/>
      <c r="P143" s="280"/>
      <c r="Q143" s="280"/>
      <c r="R143" s="280"/>
      <c r="S143" s="103"/>
      <c r="T143" s="103"/>
      <c r="U143" s="103"/>
      <c r="V143" s="103"/>
      <c r="W143" s="103"/>
      <c r="X143" s="103"/>
      <c r="Y143" s="103"/>
      <c r="Z143" s="103"/>
      <c r="AA143" s="103"/>
      <c r="AB143" s="103"/>
      <c r="AC143" s="103"/>
      <c r="AD143" s="103"/>
      <c r="AE143" s="103"/>
      <c r="AF143" s="103"/>
      <c r="AG143" s="103"/>
      <c r="AH143" s="103"/>
      <c r="AI143" s="103"/>
      <c r="AJ143" s="103"/>
      <c r="AK143" s="103"/>
      <c r="AL143" s="103"/>
      <c r="AM143" s="103"/>
      <c r="AN143" s="103"/>
      <c r="AO143" s="103"/>
      <c r="AP143" s="103"/>
      <c r="AQ143" s="103"/>
      <c r="AR143" s="103"/>
      <c r="AS143" s="103"/>
      <c r="AT143" s="103"/>
      <c r="AU143" s="103"/>
      <c r="AV143" s="103"/>
      <c r="AW143" s="103"/>
      <c r="AX143" s="103"/>
      <c r="AY143" s="103"/>
      <c r="AZ143" s="103"/>
      <c r="BA143" s="103"/>
      <c r="BB143" s="103"/>
      <c r="BC143" s="103"/>
      <c r="BD143" s="103"/>
      <c r="BE143" s="103"/>
      <c r="BF143" s="103"/>
      <c r="BG143" s="103"/>
      <c r="BH143" s="103"/>
      <c r="BI143" s="103"/>
      <c r="BJ143" s="103"/>
      <c r="BK143" s="103"/>
      <c r="BL143" s="103"/>
      <c r="BM143" s="103"/>
      <c r="BN143" s="103"/>
      <c r="BO143" s="103"/>
      <c r="BP143" s="103"/>
      <c r="BQ143" s="103"/>
      <c r="BR143" s="103"/>
      <c r="BS143" s="103"/>
      <c r="BT143" s="103"/>
      <c r="BU143" s="103"/>
      <c r="BV143" s="103"/>
      <c r="BW143" s="103"/>
      <c r="BX143" s="103"/>
      <c r="BY143" s="103"/>
      <c r="BZ143" s="103"/>
      <c r="CA143" s="103"/>
      <c r="CB143" s="103"/>
      <c r="CC143" s="103"/>
      <c r="CD143" s="103"/>
      <c r="CE143" s="103"/>
      <c r="CF143" s="103"/>
      <c r="CG143" s="103"/>
      <c r="CH143" s="103"/>
      <c r="CI143" s="103"/>
      <c r="CJ143" s="103"/>
      <c r="CK143" s="103"/>
      <c r="CL143" s="103"/>
      <c r="CM143" s="103"/>
      <c r="CN143" s="103"/>
      <c r="CO143" s="103"/>
      <c r="CP143" s="103"/>
      <c r="CQ143" s="103"/>
      <c r="CR143" s="103"/>
      <c r="CS143" s="103"/>
      <c r="CT143" s="103"/>
      <c r="CU143" s="103"/>
      <c r="CV143" s="103"/>
      <c r="CW143" s="103"/>
      <c r="CX143" s="103"/>
      <c r="CY143" s="103"/>
      <c r="CZ143" s="103"/>
      <c r="DA143" s="103"/>
      <c r="DB143" s="103"/>
      <c r="DC143" s="103"/>
      <c r="DD143" s="103"/>
      <c r="DE143" s="103"/>
      <c r="DF143" s="103"/>
      <c r="DG143" s="103"/>
      <c r="DH143" s="103"/>
      <c r="DI143" s="103"/>
      <c r="DJ143" s="103"/>
      <c r="DK143" s="103"/>
      <c r="DL143" s="103"/>
      <c r="DM143" s="103"/>
      <c r="DN143" s="103"/>
      <c r="DO143" s="103"/>
      <c r="DP143" s="103"/>
      <c r="DQ143" s="103"/>
      <c r="DR143" s="103"/>
      <c r="DS143" s="103"/>
      <c r="DT143" s="103"/>
      <c r="DU143" s="103"/>
      <c r="DV143" s="103"/>
      <c r="DW143" s="103"/>
      <c r="DX143" s="103"/>
      <c r="DY143" s="103"/>
      <c r="DZ143" s="103"/>
      <c r="EA143" s="103"/>
      <c r="EB143" s="103"/>
      <c r="EC143" s="103"/>
      <c r="ED143" s="103"/>
      <c r="EE143" s="103"/>
      <c r="EF143" s="103"/>
      <c r="EG143" s="103"/>
      <c r="EH143" s="103"/>
      <c r="EI143" s="103"/>
      <c r="EJ143" s="103"/>
      <c r="EK143" s="103"/>
      <c r="EL143" s="103"/>
      <c r="EM143" s="103"/>
      <c r="EN143" s="103"/>
      <c r="EO143" s="103"/>
      <c r="EP143" s="103"/>
      <c r="EQ143" s="103"/>
      <c r="ER143" s="103"/>
      <c r="ES143" s="103"/>
      <c r="ET143" s="103"/>
      <c r="EU143" s="103"/>
      <c r="EV143" s="103"/>
      <c r="EW143" s="103"/>
      <c r="EX143" s="103"/>
      <c r="EY143" s="103"/>
      <c r="EZ143" s="103"/>
      <c r="FA143" s="103"/>
      <c r="FB143" s="103"/>
      <c r="FC143" s="103"/>
      <c r="FD143" s="103"/>
      <c r="FE143" s="103"/>
      <c r="FF143" s="103"/>
      <c r="FG143" s="103"/>
      <c r="FH143" s="103"/>
      <c r="FI143" s="103"/>
      <c r="FJ143" s="103"/>
      <c r="FK143" s="103"/>
      <c r="FL143" s="103"/>
      <c r="FM143" s="103"/>
      <c r="FN143" s="103"/>
      <c r="FO143" s="103"/>
      <c r="FP143" s="103"/>
      <c r="FQ143" s="103"/>
      <c r="FR143" s="103"/>
      <c r="FS143" s="103"/>
      <c r="FT143" s="103"/>
      <c r="FU143" s="103"/>
      <c r="FV143" s="103"/>
      <c r="FW143" s="103"/>
      <c r="FX143" s="103"/>
      <c r="FY143" s="103"/>
      <c r="FZ143" s="103"/>
      <c r="GA143" s="103"/>
      <c r="GB143" s="103"/>
      <c r="GC143" s="103"/>
      <c r="GD143" s="103"/>
      <c r="GE143" s="103"/>
      <c r="GF143" s="103"/>
      <c r="GG143" s="103"/>
      <c r="GH143" s="103"/>
      <c r="GI143" s="103"/>
      <c r="GJ143" s="103"/>
      <c r="GK143" s="103"/>
      <c r="GL143" s="103"/>
      <c r="GM143" s="103"/>
      <c r="GN143" s="103"/>
      <c r="GO143" s="103"/>
      <c r="GP143" s="103"/>
      <c r="GQ143" s="103"/>
      <c r="GR143" s="103"/>
      <c r="GS143" s="103"/>
      <c r="GT143" s="103"/>
      <c r="GU143" s="103"/>
      <c r="GV143" s="103"/>
      <c r="GW143" s="103"/>
      <c r="GX143" s="103"/>
      <c r="GY143" s="103"/>
      <c r="GZ143" s="103"/>
      <c r="HA143" s="103"/>
      <c r="HB143" s="103"/>
      <c r="HC143" s="103"/>
      <c r="HD143" s="103"/>
      <c r="HE143" s="103"/>
      <c r="HF143" s="103"/>
      <c r="HG143" s="103"/>
      <c r="HH143" s="103"/>
      <c r="HI143" s="103"/>
      <c r="HJ143" s="103"/>
      <c r="HK143" s="103"/>
      <c r="HL143" s="103"/>
      <c r="HM143" s="103"/>
      <c r="HN143" s="103"/>
      <c r="HO143" s="103"/>
      <c r="HP143" s="103"/>
      <c r="HQ143" s="103"/>
      <c r="HR143" s="103"/>
      <c r="HS143" s="103"/>
      <c r="HT143" s="103"/>
      <c r="HU143" s="103"/>
      <c r="HV143" s="103"/>
      <c r="HW143" s="103"/>
      <c r="HX143" s="103"/>
      <c r="HY143" s="103"/>
      <c r="HZ143" s="103"/>
      <c r="IA143" s="103"/>
      <c r="IB143" s="103"/>
      <c r="IC143" s="103"/>
      <c r="ID143" s="103"/>
      <c r="IE143" s="103"/>
      <c r="IF143" s="103"/>
      <c r="IG143" s="103"/>
      <c r="IH143" s="103"/>
      <c r="II143" s="103"/>
      <c r="IJ143" s="103"/>
      <c r="IK143" s="103"/>
      <c r="IL143" s="103"/>
      <c r="IM143" s="103"/>
      <c r="IN143" s="103"/>
      <c r="IO143" s="103"/>
      <c r="IP143" s="103"/>
      <c r="IQ143" s="103"/>
      <c r="IR143" s="103"/>
      <c r="IS143" s="103"/>
      <c r="IT143" s="103"/>
      <c r="IU143" s="103"/>
      <c r="IV143" s="103"/>
    </row>
    <row r="144" spans="1:256" s="251" customFormat="1" ht="12.75">
      <c r="A144" s="89"/>
      <c r="B144" s="89"/>
      <c r="C144" s="82"/>
      <c r="D144" s="325"/>
      <c r="E144" s="325"/>
      <c r="F144" s="201"/>
      <c r="G144" s="203"/>
      <c r="I144" s="285"/>
      <c r="J144" s="284"/>
      <c r="K144" s="274"/>
      <c r="L144" s="271"/>
      <c r="M144" s="280"/>
      <c r="N144" s="280"/>
      <c r="O144" s="280"/>
      <c r="P144" s="280"/>
      <c r="Q144" s="280"/>
      <c r="R144" s="280"/>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c r="AN144" s="103"/>
      <c r="AO144" s="103"/>
      <c r="AP144" s="103"/>
      <c r="AQ144" s="103"/>
      <c r="AR144" s="103"/>
      <c r="AS144" s="103"/>
      <c r="AT144" s="103"/>
      <c r="AU144" s="103"/>
      <c r="AV144" s="103"/>
      <c r="AW144" s="103"/>
      <c r="AX144" s="103"/>
      <c r="AY144" s="103"/>
      <c r="AZ144" s="103"/>
      <c r="BA144" s="103"/>
      <c r="BB144" s="103"/>
      <c r="BC144" s="103"/>
      <c r="BD144" s="103"/>
      <c r="BE144" s="103"/>
      <c r="BF144" s="103"/>
      <c r="BG144" s="103"/>
      <c r="BH144" s="103"/>
      <c r="BI144" s="103"/>
      <c r="BJ144" s="103"/>
      <c r="BK144" s="103"/>
      <c r="BL144" s="103"/>
      <c r="BM144" s="103"/>
      <c r="BN144" s="103"/>
      <c r="BO144" s="103"/>
      <c r="BP144" s="103"/>
      <c r="BQ144" s="103"/>
      <c r="BR144" s="103"/>
      <c r="BS144" s="103"/>
      <c r="BT144" s="103"/>
      <c r="BU144" s="103"/>
      <c r="BV144" s="103"/>
      <c r="BW144" s="103"/>
      <c r="BX144" s="103"/>
      <c r="BY144" s="103"/>
      <c r="BZ144" s="103"/>
      <c r="CA144" s="103"/>
      <c r="CB144" s="103"/>
      <c r="CC144" s="103"/>
      <c r="CD144" s="103"/>
      <c r="CE144" s="103"/>
      <c r="CF144" s="103"/>
      <c r="CG144" s="103"/>
      <c r="CH144" s="103"/>
      <c r="CI144" s="103"/>
      <c r="CJ144" s="103"/>
      <c r="CK144" s="103"/>
      <c r="CL144" s="103"/>
      <c r="CM144" s="103"/>
      <c r="CN144" s="103"/>
      <c r="CO144" s="103"/>
      <c r="CP144" s="103"/>
      <c r="CQ144" s="103"/>
      <c r="CR144" s="103"/>
      <c r="CS144" s="103"/>
      <c r="CT144" s="103"/>
      <c r="CU144" s="103"/>
      <c r="CV144" s="103"/>
      <c r="CW144" s="103"/>
      <c r="CX144" s="103"/>
      <c r="CY144" s="103"/>
      <c r="CZ144" s="103"/>
      <c r="DA144" s="103"/>
      <c r="DB144" s="103"/>
      <c r="DC144" s="103"/>
      <c r="DD144" s="103"/>
      <c r="DE144" s="103"/>
      <c r="DF144" s="103"/>
      <c r="DG144" s="103"/>
      <c r="DH144" s="103"/>
      <c r="DI144" s="103"/>
      <c r="DJ144" s="103"/>
      <c r="DK144" s="103"/>
      <c r="DL144" s="103"/>
      <c r="DM144" s="103"/>
      <c r="DN144" s="103"/>
      <c r="DO144" s="103"/>
      <c r="DP144" s="103"/>
      <c r="DQ144" s="103"/>
      <c r="DR144" s="103"/>
      <c r="DS144" s="103"/>
      <c r="DT144" s="103"/>
      <c r="DU144" s="103"/>
      <c r="DV144" s="103"/>
      <c r="DW144" s="103"/>
      <c r="DX144" s="103"/>
      <c r="DY144" s="103"/>
      <c r="DZ144" s="103"/>
      <c r="EA144" s="103"/>
      <c r="EB144" s="103"/>
      <c r="EC144" s="103"/>
      <c r="ED144" s="103"/>
      <c r="EE144" s="103"/>
      <c r="EF144" s="103"/>
      <c r="EG144" s="103"/>
      <c r="EH144" s="103"/>
      <c r="EI144" s="103"/>
      <c r="EJ144" s="103"/>
      <c r="EK144" s="103"/>
      <c r="EL144" s="103"/>
      <c r="EM144" s="103"/>
      <c r="EN144" s="103"/>
      <c r="EO144" s="103"/>
      <c r="EP144" s="103"/>
      <c r="EQ144" s="103"/>
      <c r="ER144" s="103"/>
      <c r="ES144" s="103"/>
      <c r="ET144" s="103"/>
      <c r="EU144" s="103"/>
      <c r="EV144" s="103"/>
      <c r="EW144" s="103"/>
      <c r="EX144" s="103"/>
      <c r="EY144" s="103"/>
      <c r="EZ144" s="103"/>
      <c r="FA144" s="103"/>
      <c r="FB144" s="103"/>
      <c r="FC144" s="103"/>
      <c r="FD144" s="103"/>
      <c r="FE144" s="103"/>
      <c r="FF144" s="103"/>
      <c r="FG144" s="103"/>
      <c r="FH144" s="103"/>
      <c r="FI144" s="103"/>
      <c r="FJ144" s="103"/>
      <c r="FK144" s="103"/>
      <c r="FL144" s="103"/>
      <c r="FM144" s="103"/>
      <c r="FN144" s="103"/>
      <c r="FO144" s="103"/>
      <c r="FP144" s="103"/>
      <c r="FQ144" s="103"/>
      <c r="FR144" s="103"/>
      <c r="FS144" s="103"/>
      <c r="FT144" s="103"/>
      <c r="FU144" s="103"/>
      <c r="FV144" s="103"/>
      <c r="FW144" s="103"/>
      <c r="FX144" s="103"/>
      <c r="FY144" s="103"/>
      <c r="FZ144" s="103"/>
      <c r="GA144" s="103"/>
      <c r="GB144" s="103"/>
      <c r="GC144" s="103"/>
      <c r="GD144" s="103"/>
      <c r="GE144" s="103"/>
      <c r="GF144" s="103"/>
      <c r="GG144" s="103"/>
      <c r="GH144" s="103"/>
      <c r="GI144" s="103"/>
      <c r="GJ144" s="103"/>
      <c r="GK144" s="103"/>
      <c r="GL144" s="103"/>
      <c r="GM144" s="103"/>
      <c r="GN144" s="103"/>
      <c r="GO144" s="103"/>
      <c r="GP144" s="103"/>
      <c r="GQ144" s="103"/>
      <c r="GR144" s="103"/>
      <c r="GS144" s="103"/>
      <c r="GT144" s="103"/>
      <c r="GU144" s="103"/>
      <c r="GV144" s="103"/>
      <c r="GW144" s="103"/>
      <c r="GX144" s="103"/>
      <c r="GY144" s="103"/>
      <c r="GZ144" s="103"/>
      <c r="HA144" s="103"/>
      <c r="HB144" s="103"/>
      <c r="HC144" s="103"/>
      <c r="HD144" s="103"/>
      <c r="HE144" s="103"/>
      <c r="HF144" s="103"/>
      <c r="HG144" s="103"/>
      <c r="HH144" s="103"/>
      <c r="HI144" s="103"/>
      <c r="HJ144" s="103"/>
      <c r="HK144" s="103"/>
      <c r="HL144" s="103"/>
      <c r="HM144" s="103"/>
      <c r="HN144" s="103"/>
      <c r="HO144" s="103"/>
      <c r="HP144" s="103"/>
      <c r="HQ144" s="103"/>
      <c r="HR144" s="103"/>
      <c r="HS144" s="103"/>
      <c r="HT144" s="103"/>
      <c r="HU144" s="103"/>
      <c r="HV144" s="103"/>
      <c r="HW144" s="103"/>
      <c r="HX144" s="103"/>
      <c r="HY144" s="103"/>
      <c r="HZ144" s="103"/>
      <c r="IA144" s="103"/>
      <c r="IB144" s="103"/>
      <c r="IC144" s="103"/>
      <c r="ID144" s="103"/>
      <c r="IE144" s="103"/>
      <c r="IF144" s="103"/>
      <c r="IG144" s="103"/>
      <c r="IH144" s="103"/>
      <c r="II144" s="103"/>
      <c r="IJ144" s="103"/>
      <c r="IK144" s="103"/>
      <c r="IL144" s="103"/>
      <c r="IM144" s="103"/>
      <c r="IN144" s="103"/>
      <c r="IO144" s="103"/>
      <c r="IP144" s="103"/>
      <c r="IQ144" s="103"/>
      <c r="IR144" s="103"/>
      <c r="IS144" s="103"/>
      <c r="IT144" s="103"/>
      <c r="IU144" s="103"/>
      <c r="IV144" s="103"/>
    </row>
    <row r="145" spans="1:256" s="251" customFormat="1" ht="12.75">
      <c r="A145" s="89"/>
      <c r="B145" s="89"/>
      <c r="C145" s="82"/>
      <c r="D145" s="325"/>
      <c r="E145" s="325"/>
      <c r="F145" s="201"/>
      <c r="G145" s="203"/>
      <c r="I145" s="285"/>
      <c r="J145" s="284"/>
      <c r="K145" s="274"/>
      <c r="L145" s="271"/>
      <c r="M145" s="280"/>
      <c r="N145" s="280"/>
      <c r="O145" s="280"/>
      <c r="P145" s="280"/>
      <c r="Q145" s="280"/>
      <c r="R145" s="280"/>
      <c r="S145" s="103"/>
      <c r="T145" s="103"/>
      <c r="U145" s="103"/>
      <c r="V145" s="103"/>
      <c r="W145" s="103"/>
      <c r="X145" s="103"/>
      <c r="Y145" s="103"/>
      <c r="Z145" s="103"/>
      <c r="AA145" s="103"/>
      <c r="AB145" s="103"/>
      <c r="AC145" s="103"/>
      <c r="AD145" s="103"/>
      <c r="AE145" s="103"/>
      <c r="AF145" s="103"/>
      <c r="AG145" s="103"/>
      <c r="AH145" s="103"/>
      <c r="AI145" s="103"/>
      <c r="AJ145" s="103"/>
      <c r="AK145" s="103"/>
      <c r="AL145" s="103"/>
      <c r="AM145" s="103"/>
      <c r="AN145" s="103"/>
      <c r="AO145" s="103"/>
      <c r="AP145" s="103"/>
      <c r="AQ145" s="103"/>
      <c r="AR145" s="103"/>
      <c r="AS145" s="103"/>
      <c r="AT145" s="103"/>
      <c r="AU145" s="103"/>
      <c r="AV145" s="103"/>
      <c r="AW145" s="103"/>
      <c r="AX145" s="103"/>
      <c r="AY145" s="103"/>
      <c r="AZ145" s="103"/>
      <c r="BA145" s="103"/>
      <c r="BB145" s="103"/>
      <c r="BC145" s="103"/>
      <c r="BD145" s="103"/>
      <c r="BE145" s="103"/>
      <c r="BF145" s="103"/>
      <c r="BG145" s="103"/>
      <c r="BH145" s="103"/>
      <c r="BI145" s="103"/>
      <c r="BJ145" s="103"/>
      <c r="BK145" s="103"/>
      <c r="BL145" s="103"/>
      <c r="BM145" s="103"/>
      <c r="BN145" s="103"/>
      <c r="BO145" s="103"/>
      <c r="BP145" s="103"/>
      <c r="BQ145" s="103"/>
      <c r="BR145" s="103"/>
      <c r="BS145" s="103"/>
      <c r="BT145" s="103"/>
      <c r="BU145" s="103"/>
      <c r="BV145" s="103"/>
      <c r="BW145" s="103"/>
      <c r="BX145" s="103"/>
      <c r="BY145" s="103"/>
      <c r="BZ145" s="103"/>
      <c r="CA145" s="103"/>
      <c r="CB145" s="103"/>
      <c r="CC145" s="103"/>
      <c r="CD145" s="103"/>
      <c r="CE145" s="103"/>
      <c r="CF145" s="103"/>
      <c r="CG145" s="103"/>
      <c r="CH145" s="103"/>
      <c r="CI145" s="103"/>
      <c r="CJ145" s="103"/>
      <c r="CK145" s="103"/>
      <c r="CL145" s="103"/>
      <c r="CM145" s="103"/>
      <c r="CN145" s="103"/>
      <c r="CO145" s="103"/>
      <c r="CP145" s="103"/>
      <c r="CQ145" s="103"/>
      <c r="CR145" s="103"/>
      <c r="CS145" s="103"/>
      <c r="CT145" s="103"/>
      <c r="CU145" s="103"/>
      <c r="CV145" s="103"/>
      <c r="CW145" s="103"/>
      <c r="CX145" s="103"/>
      <c r="CY145" s="103"/>
      <c r="CZ145" s="103"/>
      <c r="DA145" s="103"/>
      <c r="DB145" s="103"/>
      <c r="DC145" s="103"/>
      <c r="DD145" s="103"/>
      <c r="DE145" s="103"/>
      <c r="DF145" s="103"/>
      <c r="DG145" s="103"/>
      <c r="DH145" s="103"/>
      <c r="DI145" s="103"/>
      <c r="DJ145" s="103"/>
      <c r="DK145" s="103"/>
      <c r="DL145" s="103"/>
      <c r="DM145" s="103"/>
      <c r="DN145" s="103"/>
      <c r="DO145" s="103"/>
      <c r="DP145" s="103"/>
      <c r="DQ145" s="103"/>
      <c r="DR145" s="103"/>
      <c r="DS145" s="103"/>
      <c r="DT145" s="103"/>
      <c r="DU145" s="103"/>
      <c r="DV145" s="103"/>
      <c r="DW145" s="103"/>
      <c r="DX145" s="103"/>
      <c r="DY145" s="103"/>
      <c r="DZ145" s="103"/>
      <c r="EA145" s="103"/>
      <c r="EB145" s="103"/>
      <c r="EC145" s="103"/>
      <c r="ED145" s="103"/>
      <c r="EE145" s="103"/>
      <c r="EF145" s="103"/>
      <c r="EG145" s="103"/>
      <c r="EH145" s="103"/>
      <c r="EI145" s="103"/>
      <c r="EJ145" s="103"/>
      <c r="EK145" s="103"/>
      <c r="EL145" s="103"/>
      <c r="EM145" s="103"/>
      <c r="EN145" s="103"/>
      <c r="EO145" s="103"/>
      <c r="EP145" s="103"/>
      <c r="EQ145" s="103"/>
      <c r="ER145" s="103"/>
      <c r="ES145" s="103"/>
      <c r="ET145" s="103"/>
      <c r="EU145" s="103"/>
      <c r="EV145" s="103"/>
      <c r="EW145" s="103"/>
      <c r="EX145" s="103"/>
      <c r="EY145" s="103"/>
      <c r="EZ145" s="103"/>
      <c r="FA145" s="103"/>
      <c r="FB145" s="103"/>
      <c r="FC145" s="103"/>
      <c r="FD145" s="103"/>
      <c r="FE145" s="103"/>
      <c r="FF145" s="103"/>
      <c r="FG145" s="103"/>
      <c r="FH145" s="103"/>
      <c r="FI145" s="103"/>
      <c r="FJ145" s="103"/>
      <c r="FK145" s="103"/>
      <c r="FL145" s="103"/>
      <c r="FM145" s="103"/>
      <c r="FN145" s="103"/>
      <c r="FO145" s="103"/>
      <c r="FP145" s="103"/>
      <c r="FQ145" s="103"/>
      <c r="FR145" s="103"/>
      <c r="FS145" s="103"/>
      <c r="FT145" s="103"/>
      <c r="FU145" s="103"/>
      <c r="FV145" s="103"/>
      <c r="FW145" s="103"/>
      <c r="FX145" s="103"/>
      <c r="FY145" s="103"/>
      <c r="FZ145" s="103"/>
      <c r="GA145" s="103"/>
      <c r="GB145" s="103"/>
      <c r="GC145" s="103"/>
      <c r="GD145" s="103"/>
      <c r="GE145" s="103"/>
      <c r="GF145" s="103"/>
      <c r="GG145" s="103"/>
      <c r="GH145" s="103"/>
      <c r="GI145" s="103"/>
      <c r="GJ145" s="103"/>
      <c r="GK145" s="103"/>
      <c r="GL145" s="103"/>
      <c r="GM145" s="103"/>
      <c r="GN145" s="103"/>
      <c r="GO145" s="103"/>
      <c r="GP145" s="103"/>
      <c r="GQ145" s="103"/>
      <c r="GR145" s="103"/>
      <c r="GS145" s="103"/>
      <c r="GT145" s="103"/>
      <c r="GU145" s="103"/>
      <c r="GV145" s="103"/>
      <c r="GW145" s="103"/>
      <c r="GX145" s="103"/>
      <c r="GY145" s="103"/>
      <c r="GZ145" s="103"/>
      <c r="HA145" s="103"/>
      <c r="HB145" s="103"/>
      <c r="HC145" s="103"/>
      <c r="HD145" s="103"/>
      <c r="HE145" s="103"/>
      <c r="HF145" s="103"/>
      <c r="HG145" s="103"/>
      <c r="HH145" s="103"/>
      <c r="HI145" s="103"/>
      <c r="HJ145" s="103"/>
      <c r="HK145" s="103"/>
      <c r="HL145" s="103"/>
      <c r="HM145" s="103"/>
      <c r="HN145" s="103"/>
      <c r="HO145" s="103"/>
      <c r="HP145" s="103"/>
      <c r="HQ145" s="103"/>
      <c r="HR145" s="103"/>
      <c r="HS145" s="103"/>
      <c r="HT145" s="103"/>
      <c r="HU145" s="103"/>
      <c r="HV145" s="103"/>
      <c r="HW145" s="103"/>
      <c r="HX145" s="103"/>
      <c r="HY145" s="103"/>
      <c r="HZ145" s="103"/>
      <c r="IA145" s="103"/>
      <c r="IB145" s="103"/>
      <c r="IC145" s="103"/>
      <c r="ID145" s="103"/>
      <c r="IE145" s="103"/>
      <c r="IF145" s="103"/>
      <c r="IG145" s="103"/>
      <c r="IH145" s="103"/>
      <c r="II145" s="103"/>
      <c r="IJ145" s="103"/>
      <c r="IK145" s="103"/>
      <c r="IL145" s="103"/>
      <c r="IM145" s="103"/>
      <c r="IN145" s="103"/>
      <c r="IO145" s="103"/>
      <c r="IP145" s="103"/>
      <c r="IQ145" s="103"/>
      <c r="IR145" s="103"/>
      <c r="IS145" s="103"/>
      <c r="IT145" s="103"/>
      <c r="IU145" s="103"/>
      <c r="IV145" s="103"/>
    </row>
    <row r="146" spans="1:256" s="251" customFormat="1" ht="12.75">
      <c r="A146" s="89"/>
      <c r="B146" s="89"/>
      <c r="C146" s="82"/>
      <c r="D146" s="325"/>
      <c r="E146" s="325"/>
      <c r="F146" s="201"/>
      <c r="G146" s="203"/>
      <c r="I146" s="285"/>
      <c r="J146" s="284"/>
      <c r="K146" s="274"/>
      <c r="L146" s="271"/>
      <c r="M146" s="280"/>
      <c r="N146" s="280"/>
      <c r="O146" s="280"/>
      <c r="P146" s="280"/>
      <c r="Q146" s="280"/>
      <c r="R146" s="280"/>
      <c r="S146" s="103"/>
      <c r="T146" s="103"/>
      <c r="U146" s="103"/>
      <c r="V146" s="103"/>
      <c r="W146" s="103"/>
      <c r="X146" s="103"/>
      <c r="Y146" s="103"/>
      <c r="Z146" s="103"/>
      <c r="AA146" s="103"/>
      <c r="AB146" s="103"/>
      <c r="AC146" s="103"/>
      <c r="AD146" s="103"/>
      <c r="AE146" s="103"/>
      <c r="AF146" s="103"/>
      <c r="AG146" s="103"/>
      <c r="AH146" s="103"/>
      <c r="AI146" s="103"/>
      <c r="AJ146" s="103"/>
      <c r="AK146" s="103"/>
      <c r="AL146" s="103"/>
      <c r="AM146" s="103"/>
      <c r="AN146" s="103"/>
      <c r="AO146" s="103"/>
      <c r="AP146" s="103"/>
      <c r="AQ146" s="103"/>
      <c r="AR146" s="103"/>
      <c r="AS146" s="103"/>
      <c r="AT146" s="103"/>
      <c r="AU146" s="103"/>
      <c r="AV146" s="103"/>
      <c r="AW146" s="103"/>
      <c r="AX146" s="103"/>
      <c r="AY146" s="103"/>
      <c r="AZ146" s="103"/>
      <c r="BA146" s="103"/>
      <c r="BB146" s="103"/>
      <c r="BC146" s="103"/>
      <c r="BD146" s="103"/>
      <c r="BE146" s="103"/>
      <c r="BF146" s="103"/>
      <c r="BG146" s="103"/>
      <c r="BH146" s="103"/>
      <c r="BI146" s="103"/>
      <c r="BJ146" s="103"/>
      <c r="BK146" s="103"/>
      <c r="BL146" s="103"/>
      <c r="BM146" s="103"/>
      <c r="BN146" s="103"/>
      <c r="BO146" s="103"/>
      <c r="BP146" s="103"/>
      <c r="BQ146" s="103"/>
      <c r="BR146" s="103"/>
      <c r="BS146" s="103"/>
      <c r="BT146" s="103"/>
      <c r="BU146" s="103"/>
      <c r="BV146" s="103"/>
      <c r="BW146" s="103"/>
      <c r="BX146" s="103"/>
      <c r="BY146" s="103"/>
      <c r="BZ146" s="103"/>
      <c r="CA146" s="103"/>
      <c r="CB146" s="103"/>
      <c r="CC146" s="103"/>
      <c r="CD146" s="103"/>
      <c r="CE146" s="103"/>
      <c r="CF146" s="103"/>
      <c r="CG146" s="103"/>
      <c r="CH146" s="103"/>
      <c r="CI146" s="103"/>
      <c r="CJ146" s="103"/>
      <c r="CK146" s="103"/>
      <c r="CL146" s="103"/>
      <c r="CM146" s="103"/>
      <c r="CN146" s="103"/>
      <c r="CO146" s="103"/>
      <c r="CP146" s="103"/>
      <c r="CQ146" s="103"/>
      <c r="CR146" s="103"/>
      <c r="CS146" s="103"/>
      <c r="CT146" s="103"/>
      <c r="CU146" s="103"/>
      <c r="CV146" s="103"/>
      <c r="CW146" s="103"/>
      <c r="CX146" s="103"/>
      <c r="CY146" s="103"/>
      <c r="CZ146" s="103"/>
      <c r="DA146" s="103"/>
      <c r="DB146" s="103"/>
      <c r="DC146" s="103"/>
      <c r="DD146" s="103"/>
      <c r="DE146" s="103"/>
      <c r="DF146" s="103"/>
      <c r="DG146" s="103"/>
      <c r="DH146" s="103"/>
      <c r="DI146" s="103"/>
      <c r="DJ146" s="103"/>
      <c r="DK146" s="103"/>
      <c r="DL146" s="103"/>
      <c r="DM146" s="103"/>
      <c r="DN146" s="103"/>
      <c r="DO146" s="103"/>
      <c r="DP146" s="103"/>
      <c r="DQ146" s="103"/>
      <c r="DR146" s="103"/>
      <c r="DS146" s="103"/>
      <c r="DT146" s="103"/>
      <c r="DU146" s="103"/>
      <c r="DV146" s="103"/>
      <c r="DW146" s="103"/>
      <c r="DX146" s="103"/>
      <c r="DY146" s="103"/>
      <c r="DZ146" s="103"/>
      <c r="EA146" s="103"/>
      <c r="EB146" s="103"/>
      <c r="EC146" s="103"/>
      <c r="ED146" s="103"/>
      <c r="EE146" s="103"/>
      <c r="EF146" s="103"/>
      <c r="EG146" s="103"/>
      <c r="EH146" s="103"/>
      <c r="EI146" s="103"/>
      <c r="EJ146" s="103"/>
      <c r="EK146" s="103"/>
      <c r="EL146" s="103"/>
      <c r="EM146" s="103"/>
      <c r="EN146" s="103"/>
      <c r="EO146" s="103"/>
      <c r="EP146" s="103"/>
      <c r="EQ146" s="103"/>
      <c r="ER146" s="103"/>
      <c r="ES146" s="103"/>
      <c r="ET146" s="103"/>
      <c r="EU146" s="103"/>
      <c r="EV146" s="103"/>
      <c r="EW146" s="103"/>
      <c r="EX146" s="103"/>
      <c r="EY146" s="103"/>
      <c r="EZ146" s="103"/>
      <c r="FA146" s="103"/>
      <c r="FB146" s="103"/>
      <c r="FC146" s="103"/>
      <c r="FD146" s="103"/>
      <c r="FE146" s="103"/>
      <c r="FF146" s="103"/>
      <c r="FG146" s="103"/>
      <c r="FH146" s="103"/>
      <c r="FI146" s="103"/>
      <c r="FJ146" s="103"/>
      <c r="FK146" s="103"/>
      <c r="FL146" s="103"/>
      <c r="FM146" s="103"/>
      <c r="FN146" s="103"/>
      <c r="FO146" s="103"/>
      <c r="FP146" s="103"/>
      <c r="FQ146" s="103"/>
      <c r="FR146" s="103"/>
      <c r="FS146" s="103"/>
      <c r="FT146" s="103"/>
      <c r="FU146" s="103"/>
      <c r="FV146" s="103"/>
      <c r="FW146" s="103"/>
      <c r="FX146" s="103"/>
      <c r="FY146" s="103"/>
      <c r="FZ146" s="103"/>
      <c r="GA146" s="103"/>
      <c r="GB146" s="103"/>
      <c r="GC146" s="103"/>
      <c r="GD146" s="103"/>
      <c r="GE146" s="103"/>
      <c r="GF146" s="103"/>
      <c r="GG146" s="103"/>
      <c r="GH146" s="103"/>
      <c r="GI146" s="103"/>
      <c r="GJ146" s="103"/>
      <c r="GK146" s="103"/>
      <c r="GL146" s="103"/>
      <c r="GM146" s="103"/>
      <c r="GN146" s="103"/>
      <c r="GO146" s="103"/>
      <c r="GP146" s="103"/>
      <c r="GQ146" s="103"/>
      <c r="GR146" s="103"/>
      <c r="GS146" s="103"/>
      <c r="GT146" s="103"/>
      <c r="GU146" s="103"/>
      <c r="GV146" s="103"/>
      <c r="GW146" s="103"/>
      <c r="GX146" s="103"/>
      <c r="GY146" s="103"/>
      <c r="GZ146" s="103"/>
      <c r="HA146" s="103"/>
      <c r="HB146" s="103"/>
      <c r="HC146" s="103"/>
      <c r="HD146" s="103"/>
      <c r="HE146" s="103"/>
      <c r="HF146" s="103"/>
      <c r="HG146" s="103"/>
      <c r="HH146" s="103"/>
      <c r="HI146" s="103"/>
      <c r="HJ146" s="103"/>
      <c r="HK146" s="103"/>
      <c r="HL146" s="103"/>
      <c r="HM146" s="103"/>
      <c r="HN146" s="103"/>
      <c r="HO146" s="103"/>
      <c r="HP146" s="103"/>
      <c r="HQ146" s="103"/>
      <c r="HR146" s="103"/>
      <c r="HS146" s="103"/>
      <c r="HT146" s="103"/>
      <c r="HU146" s="103"/>
      <c r="HV146" s="103"/>
      <c r="HW146" s="103"/>
      <c r="HX146" s="103"/>
      <c r="HY146" s="103"/>
      <c r="HZ146" s="103"/>
      <c r="IA146" s="103"/>
      <c r="IB146" s="103"/>
      <c r="IC146" s="103"/>
      <c r="ID146" s="103"/>
      <c r="IE146" s="103"/>
      <c r="IF146" s="103"/>
      <c r="IG146" s="103"/>
      <c r="IH146" s="103"/>
      <c r="II146" s="103"/>
      <c r="IJ146" s="103"/>
      <c r="IK146" s="103"/>
      <c r="IL146" s="103"/>
      <c r="IM146" s="103"/>
      <c r="IN146" s="103"/>
      <c r="IO146" s="103"/>
      <c r="IP146" s="103"/>
      <c r="IQ146" s="103"/>
      <c r="IR146" s="103"/>
      <c r="IS146" s="103"/>
      <c r="IT146" s="103"/>
      <c r="IU146" s="103"/>
      <c r="IV146" s="103"/>
    </row>
    <row r="147" spans="1:256" s="251" customFormat="1" ht="12.75">
      <c r="A147" s="89"/>
      <c r="B147" s="89"/>
      <c r="C147" s="82"/>
      <c r="D147" s="325"/>
      <c r="E147" s="325"/>
      <c r="F147" s="201"/>
      <c r="G147" s="203"/>
      <c r="I147" s="285"/>
      <c r="J147" s="284"/>
      <c r="K147" s="274"/>
      <c r="L147" s="271"/>
      <c r="M147" s="280"/>
      <c r="N147" s="280"/>
      <c r="O147" s="280"/>
      <c r="P147" s="280"/>
      <c r="Q147" s="280"/>
      <c r="R147" s="280"/>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3"/>
      <c r="BQ147" s="103"/>
      <c r="BR147" s="103"/>
      <c r="BS147" s="103"/>
      <c r="BT147" s="103"/>
      <c r="BU147" s="103"/>
      <c r="BV147" s="103"/>
      <c r="BW147" s="103"/>
      <c r="BX147" s="103"/>
      <c r="BY147" s="103"/>
      <c r="BZ147" s="103"/>
      <c r="CA147" s="103"/>
      <c r="CB147" s="103"/>
      <c r="CC147" s="103"/>
      <c r="CD147" s="103"/>
      <c r="CE147" s="103"/>
      <c r="CF147" s="103"/>
      <c r="CG147" s="103"/>
      <c r="CH147" s="103"/>
      <c r="CI147" s="103"/>
      <c r="CJ147" s="103"/>
      <c r="CK147" s="103"/>
      <c r="CL147" s="103"/>
      <c r="CM147" s="103"/>
      <c r="CN147" s="103"/>
      <c r="CO147" s="103"/>
      <c r="CP147" s="103"/>
      <c r="CQ147" s="103"/>
      <c r="CR147" s="103"/>
      <c r="CS147" s="103"/>
      <c r="CT147" s="103"/>
      <c r="CU147" s="103"/>
      <c r="CV147" s="103"/>
      <c r="CW147" s="103"/>
      <c r="CX147" s="103"/>
      <c r="CY147" s="103"/>
      <c r="CZ147" s="103"/>
      <c r="DA147" s="103"/>
      <c r="DB147" s="103"/>
      <c r="DC147" s="103"/>
      <c r="DD147" s="103"/>
      <c r="DE147" s="103"/>
      <c r="DF147" s="103"/>
      <c r="DG147" s="103"/>
      <c r="DH147" s="103"/>
      <c r="DI147" s="103"/>
      <c r="DJ147" s="103"/>
      <c r="DK147" s="103"/>
      <c r="DL147" s="103"/>
      <c r="DM147" s="103"/>
      <c r="DN147" s="103"/>
      <c r="DO147" s="103"/>
      <c r="DP147" s="103"/>
      <c r="DQ147" s="103"/>
      <c r="DR147" s="103"/>
      <c r="DS147" s="103"/>
      <c r="DT147" s="103"/>
      <c r="DU147" s="103"/>
      <c r="DV147" s="103"/>
      <c r="DW147" s="103"/>
      <c r="DX147" s="103"/>
      <c r="DY147" s="103"/>
      <c r="DZ147" s="103"/>
      <c r="EA147" s="103"/>
      <c r="EB147" s="103"/>
      <c r="EC147" s="103"/>
      <c r="ED147" s="103"/>
      <c r="EE147" s="103"/>
      <c r="EF147" s="103"/>
      <c r="EG147" s="103"/>
      <c r="EH147" s="103"/>
      <c r="EI147" s="103"/>
      <c r="EJ147" s="103"/>
      <c r="EK147" s="103"/>
      <c r="EL147" s="103"/>
      <c r="EM147" s="103"/>
      <c r="EN147" s="103"/>
      <c r="EO147" s="103"/>
      <c r="EP147" s="103"/>
      <c r="EQ147" s="103"/>
      <c r="ER147" s="103"/>
      <c r="ES147" s="103"/>
      <c r="ET147" s="103"/>
      <c r="EU147" s="103"/>
      <c r="EV147" s="103"/>
      <c r="EW147" s="103"/>
      <c r="EX147" s="103"/>
      <c r="EY147" s="103"/>
      <c r="EZ147" s="103"/>
      <c r="FA147" s="103"/>
      <c r="FB147" s="103"/>
      <c r="FC147" s="103"/>
      <c r="FD147" s="103"/>
      <c r="FE147" s="103"/>
      <c r="FF147" s="103"/>
      <c r="FG147" s="103"/>
      <c r="FH147" s="103"/>
      <c r="FI147" s="103"/>
      <c r="FJ147" s="103"/>
      <c r="FK147" s="103"/>
      <c r="FL147" s="103"/>
      <c r="FM147" s="103"/>
      <c r="FN147" s="103"/>
      <c r="FO147" s="103"/>
      <c r="FP147" s="103"/>
      <c r="FQ147" s="103"/>
      <c r="FR147" s="103"/>
      <c r="FS147" s="103"/>
      <c r="FT147" s="103"/>
      <c r="FU147" s="103"/>
      <c r="FV147" s="103"/>
      <c r="FW147" s="103"/>
      <c r="FX147" s="103"/>
      <c r="FY147" s="103"/>
      <c r="FZ147" s="103"/>
      <c r="GA147" s="103"/>
      <c r="GB147" s="103"/>
      <c r="GC147" s="103"/>
      <c r="GD147" s="103"/>
      <c r="GE147" s="103"/>
      <c r="GF147" s="103"/>
      <c r="GG147" s="103"/>
      <c r="GH147" s="103"/>
      <c r="GI147" s="103"/>
      <c r="GJ147" s="103"/>
      <c r="GK147" s="103"/>
      <c r="GL147" s="103"/>
      <c r="GM147" s="103"/>
      <c r="GN147" s="103"/>
      <c r="GO147" s="103"/>
      <c r="GP147" s="103"/>
      <c r="GQ147" s="103"/>
      <c r="GR147" s="103"/>
      <c r="GS147" s="103"/>
      <c r="GT147" s="103"/>
      <c r="GU147" s="103"/>
      <c r="GV147" s="103"/>
      <c r="GW147" s="103"/>
      <c r="GX147" s="103"/>
      <c r="GY147" s="103"/>
      <c r="GZ147" s="103"/>
      <c r="HA147" s="103"/>
      <c r="HB147" s="103"/>
      <c r="HC147" s="103"/>
      <c r="HD147" s="103"/>
      <c r="HE147" s="103"/>
      <c r="HF147" s="103"/>
      <c r="HG147" s="103"/>
      <c r="HH147" s="103"/>
      <c r="HI147" s="103"/>
      <c r="HJ147" s="103"/>
      <c r="HK147" s="103"/>
      <c r="HL147" s="103"/>
      <c r="HM147" s="103"/>
      <c r="HN147" s="103"/>
      <c r="HO147" s="103"/>
      <c r="HP147" s="103"/>
      <c r="HQ147" s="103"/>
      <c r="HR147" s="103"/>
      <c r="HS147" s="103"/>
      <c r="HT147" s="103"/>
      <c r="HU147" s="103"/>
      <c r="HV147" s="103"/>
      <c r="HW147" s="103"/>
      <c r="HX147" s="103"/>
      <c r="HY147" s="103"/>
      <c r="HZ147" s="103"/>
      <c r="IA147" s="103"/>
      <c r="IB147" s="103"/>
      <c r="IC147" s="103"/>
      <c r="ID147" s="103"/>
      <c r="IE147" s="103"/>
      <c r="IF147" s="103"/>
      <c r="IG147" s="103"/>
      <c r="IH147" s="103"/>
      <c r="II147" s="103"/>
      <c r="IJ147" s="103"/>
      <c r="IK147" s="103"/>
      <c r="IL147" s="103"/>
      <c r="IM147" s="103"/>
      <c r="IN147" s="103"/>
      <c r="IO147" s="103"/>
      <c r="IP147" s="103"/>
      <c r="IQ147" s="103"/>
      <c r="IR147" s="103"/>
      <c r="IS147" s="103"/>
      <c r="IT147" s="103"/>
      <c r="IU147" s="103"/>
      <c r="IV147" s="103"/>
    </row>
    <row r="148" spans="1:256" s="251" customFormat="1" ht="12.75">
      <c r="A148" s="89"/>
      <c r="B148" s="89"/>
      <c r="C148" s="82"/>
      <c r="D148" s="325"/>
      <c r="E148" s="325"/>
      <c r="F148" s="201"/>
      <c r="G148" s="203"/>
      <c r="I148" s="285"/>
      <c r="J148" s="284"/>
      <c r="K148" s="274"/>
      <c r="L148" s="271"/>
      <c r="M148" s="280"/>
      <c r="N148" s="280"/>
      <c r="O148" s="280"/>
      <c r="P148" s="280"/>
      <c r="Q148" s="280"/>
      <c r="R148" s="280"/>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103"/>
      <c r="AQ148" s="103"/>
      <c r="AR148" s="103"/>
      <c r="AS148" s="103"/>
      <c r="AT148" s="103"/>
      <c r="AU148" s="103"/>
      <c r="AV148" s="103"/>
      <c r="AW148" s="103"/>
      <c r="AX148" s="103"/>
      <c r="AY148" s="103"/>
      <c r="AZ148" s="103"/>
      <c r="BA148" s="103"/>
      <c r="BB148" s="103"/>
      <c r="BC148" s="103"/>
      <c r="BD148" s="103"/>
      <c r="BE148" s="103"/>
      <c r="BF148" s="103"/>
      <c r="BG148" s="103"/>
      <c r="BH148" s="103"/>
      <c r="BI148" s="103"/>
      <c r="BJ148" s="103"/>
      <c r="BK148" s="103"/>
      <c r="BL148" s="103"/>
      <c r="BM148" s="103"/>
      <c r="BN148" s="103"/>
      <c r="BO148" s="103"/>
      <c r="BP148" s="103"/>
      <c r="BQ148" s="103"/>
      <c r="BR148" s="103"/>
      <c r="BS148" s="103"/>
      <c r="BT148" s="103"/>
      <c r="BU148" s="103"/>
      <c r="BV148" s="103"/>
      <c r="BW148" s="103"/>
      <c r="BX148" s="103"/>
      <c r="BY148" s="103"/>
      <c r="BZ148" s="103"/>
      <c r="CA148" s="103"/>
      <c r="CB148" s="103"/>
      <c r="CC148" s="103"/>
      <c r="CD148" s="103"/>
      <c r="CE148" s="103"/>
      <c r="CF148" s="103"/>
      <c r="CG148" s="103"/>
      <c r="CH148" s="103"/>
      <c r="CI148" s="103"/>
      <c r="CJ148" s="103"/>
      <c r="CK148" s="103"/>
      <c r="CL148" s="103"/>
      <c r="CM148" s="103"/>
      <c r="CN148" s="103"/>
      <c r="CO148" s="103"/>
      <c r="CP148" s="103"/>
      <c r="CQ148" s="103"/>
      <c r="CR148" s="103"/>
      <c r="CS148" s="103"/>
      <c r="CT148" s="103"/>
      <c r="CU148" s="103"/>
      <c r="CV148" s="103"/>
      <c r="CW148" s="103"/>
      <c r="CX148" s="103"/>
      <c r="CY148" s="103"/>
      <c r="CZ148" s="103"/>
      <c r="DA148" s="103"/>
      <c r="DB148" s="103"/>
      <c r="DC148" s="103"/>
      <c r="DD148" s="103"/>
      <c r="DE148" s="103"/>
      <c r="DF148" s="103"/>
      <c r="DG148" s="103"/>
      <c r="DH148" s="103"/>
      <c r="DI148" s="103"/>
      <c r="DJ148" s="103"/>
      <c r="DK148" s="103"/>
      <c r="DL148" s="103"/>
      <c r="DM148" s="103"/>
      <c r="DN148" s="103"/>
      <c r="DO148" s="103"/>
      <c r="DP148" s="103"/>
      <c r="DQ148" s="103"/>
      <c r="DR148" s="103"/>
      <c r="DS148" s="103"/>
      <c r="DT148" s="103"/>
      <c r="DU148" s="103"/>
      <c r="DV148" s="103"/>
      <c r="DW148" s="103"/>
      <c r="DX148" s="103"/>
      <c r="DY148" s="103"/>
      <c r="DZ148" s="103"/>
      <c r="EA148" s="103"/>
      <c r="EB148" s="103"/>
      <c r="EC148" s="103"/>
      <c r="ED148" s="103"/>
      <c r="EE148" s="103"/>
      <c r="EF148" s="103"/>
      <c r="EG148" s="103"/>
      <c r="EH148" s="103"/>
      <c r="EI148" s="103"/>
      <c r="EJ148" s="103"/>
      <c r="EK148" s="103"/>
      <c r="EL148" s="103"/>
      <c r="EM148" s="103"/>
      <c r="EN148" s="103"/>
      <c r="EO148" s="103"/>
      <c r="EP148" s="103"/>
      <c r="EQ148" s="103"/>
      <c r="ER148" s="103"/>
      <c r="ES148" s="103"/>
      <c r="ET148" s="103"/>
      <c r="EU148" s="103"/>
      <c r="EV148" s="103"/>
      <c r="EW148" s="103"/>
      <c r="EX148" s="103"/>
      <c r="EY148" s="103"/>
      <c r="EZ148" s="103"/>
      <c r="FA148" s="103"/>
      <c r="FB148" s="103"/>
      <c r="FC148" s="103"/>
      <c r="FD148" s="103"/>
      <c r="FE148" s="103"/>
      <c r="FF148" s="103"/>
      <c r="FG148" s="103"/>
      <c r="FH148" s="103"/>
      <c r="FI148" s="103"/>
      <c r="FJ148" s="103"/>
      <c r="FK148" s="103"/>
      <c r="FL148" s="103"/>
      <c r="FM148" s="103"/>
      <c r="FN148" s="103"/>
      <c r="FO148" s="103"/>
      <c r="FP148" s="103"/>
      <c r="FQ148" s="103"/>
      <c r="FR148" s="103"/>
      <c r="FS148" s="103"/>
      <c r="FT148" s="103"/>
      <c r="FU148" s="103"/>
      <c r="FV148" s="103"/>
      <c r="FW148" s="103"/>
      <c r="FX148" s="103"/>
      <c r="FY148" s="103"/>
      <c r="FZ148" s="103"/>
      <c r="GA148" s="103"/>
      <c r="GB148" s="103"/>
      <c r="GC148" s="103"/>
      <c r="GD148" s="103"/>
      <c r="GE148" s="103"/>
      <c r="GF148" s="103"/>
      <c r="GG148" s="103"/>
      <c r="GH148" s="103"/>
      <c r="GI148" s="103"/>
      <c r="GJ148" s="103"/>
      <c r="GK148" s="103"/>
      <c r="GL148" s="103"/>
      <c r="GM148" s="103"/>
      <c r="GN148" s="103"/>
      <c r="GO148" s="103"/>
      <c r="GP148" s="103"/>
      <c r="GQ148" s="103"/>
      <c r="GR148" s="103"/>
      <c r="GS148" s="103"/>
      <c r="GT148" s="103"/>
      <c r="GU148" s="103"/>
      <c r="GV148" s="103"/>
      <c r="GW148" s="103"/>
      <c r="GX148" s="103"/>
      <c r="GY148" s="103"/>
      <c r="GZ148" s="103"/>
      <c r="HA148" s="103"/>
      <c r="HB148" s="103"/>
      <c r="HC148" s="103"/>
      <c r="HD148" s="103"/>
      <c r="HE148" s="103"/>
      <c r="HF148" s="103"/>
      <c r="HG148" s="103"/>
      <c r="HH148" s="103"/>
      <c r="HI148" s="103"/>
      <c r="HJ148" s="103"/>
      <c r="HK148" s="103"/>
      <c r="HL148" s="103"/>
      <c r="HM148" s="103"/>
      <c r="HN148" s="103"/>
      <c r="HO148" s="103"/>
      <c r="HP148" s="103"/>
      <c r="HQ148" s="103"/>
      <c r="HR148" s="103"/>
      <c r="HS148" s="103"/>
      <c r="HT148" s="103"/>
      <c r="HU148" s="103"/>
      <c r="HV148" s="103"/>
      <c r="HW148" s="103"/>
      <c r="HX148" s="103"/>
      <c r="HY148" s="103"/>
      <c r="HZ148" s="103"/>
      <c r="IA148" s="103"/>
      <c r="IB148" s="103"/>
      <c r="IC148" s="103"/>
      <c r="ID148" s="103"/>
      <c r="IE148" s="103"/>
      <c r="IF148" s="103"/>
      <c r="IG148" s="103"/>
      <c r="IH148" s="103"/>
      <c r="II148" s="103"/>
      <c r="IJ148" s="103"/>
      <c r="IK148" s="103"/>
      <c r="IL148" s="103"/>
      <c r="IM148" s="103"/>
      <c r="IN148" s="103"/>
      <c r="IO148" s="103"/>
      <c r="IP148" s="103"/>
      <c r="IQ148" s="103"/>
      <c r="IR148" s="103"/>
      <c r="IS148" s="103"/>
      <c r="IT148" s="103"/>
      <c r="IU148" s="103"/>
      <c r="IV148" s="103"/>
    </row>
    <row r="149" spans="1:256" s="251" customFormat="1" ht="12.75">
      <c r="A149" s="89"/>
      <c r="B149" s="89"/>
      <c r="C149" s="82"/>
      <c r="D149" s="325"/>
      <c r="E149" s="325"/>
      <c r="F149" s="201"/>
      <c r="G149" s="203"/>
      <c r="I149" s="285"/>
      <c r="J149" s="284"/>
      <c r="K149" s="274"/>
      <c r="L149" s="271"/>
      <c r="M149" s="280"/>
      <c r="N149" s="280"/>
      <c r="O149" s="280"/>
      <c r="P149" s="280"/>
      <c r="Q149" s="280"/>
      <c r="R149" s="280"/>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c r="AP149" s="103"/>
      <c r="AQ149" s="103"/>
      <c r="AR149" s="103"/>
      <c r="AS149" s="103"/>
      <c r="AT149" s="103"/>
      <c r="AU149" s="103"/>
      <c r="AV149" s="103"/>
      <c r="AW149" s="103"/>
      <c r="AX149" s="103"/>
      <c r="AY149" s="103"/>
      <c r="AZ149" s="103"/>
      <c r="BA149" s="103"/>
      <c r="BB149" s="103"/>
      <c r="BC149" s="103"/>
      <c r="BD149" s="103"/>
      <c r="BE149" s="103"/>
      <c r="BF149" s="103"/>
      <c r="BG149" s="103"/>
      <c r="BH149" s="103"/>
      <c r="BI149" s="103"/>
      <c r="BJ149" s="103"/>
      <c r="BK149" s="103"/>
      <c r="BL149" s="103"/>
      <c r="BM149" s="103"/>
      <c r="BN149" s="103"/>
      <c r="BO149" s="103"/>
      <c r="BP149" s="103"/>
      <c r="BQ149" s="103"/>
      <c r="BR149" s="103"/>
      <c r="BS149" s="103"/>
      <c r="BT149" s="103"/>
      <c r="BU149" s="103"/>
      <c r="BV149" s="103"/>
      <c r="BW149" s="103"/>
      <c r="BX149" s="103"/>
      <c r="BY149" s="103"/>
      <c r="BZ149" s="103"/>
      <c r="CA149" s="103"/>
      <c r="CB149" s="103"/>
      <c r="CC149" s="103"/>
      <c r="CD149" s="103"/>
      <c r="CE149" s="103"/>
      <c r="CF149" s="103"/>
      <c r="CG149" s="103"/>
      <c r="CH149" s="103"/>
      <c r="CI149" s="103"/>
      <c r="CJ149" s="103"/>
      <c r="CK149" s="103"/>
      <c r="CL149" s="103"/>
      <c r="CM149" s="103"/>
      <c r="CN149" s="103"/>
      <c r="CO149" s="103"/>
      <c r="CP149" s="103"/>
      <c r="CQ149" s="103"/>
      <c r="CR149" s="103"/>
      <c r="CS149" s="103"/>
      <c r="CT149" s="103"/>
      <c r="CU149" s="103"/>
      <c r="CV149" s="103"/>
      <c r="CW149" s="103"/>
      <c r="CX149" s="103"/>
      <c r="CY149" s="103"/>
      <c r="CZ149" s="103"/>
      <c r="DA149" s="103"/>
      <c r="DB149" s="103"/>
      <c r="DC149" s="103"/>
      <c r="DD149" s="103"/>
      <c r="DE149" s="103"/>
      <c r="DF149" s="103"/>
      <c r="DG149" s="103"/>
      <c r="DH149" s="103"/>
      <c r="DI149" s="103"/>
      <c r="DJ149" s="103"/>
      <c r="DK149" s="103"/>
      <c r="DL149" s="103"/>
      <c r="DM149" s="103"/>
      <c r="DN149" s="103"/>
      <c r="DO149" s="103"/>
      <c r="DP149" s="103"/>
      <c r="DQ149" s="103"/>
      <c r="DR149" s="103"/>
      <c r="DS149" s="103"/>
      <c r="DT149" s="103"/>
      <c r="DU149" s="103"/>
      <c r="DV149" s="103"/>
      <c r="DW149" s="103"/>
      <c r="DX149" s="103"/>
      <c r="DY149" s="103"/>
      <c r="DZ149" s="103"/>
      <c r="EA149" s="103"/>
      <c r="EB149" s="103"/>
      <c r="EC149" s="103"/>
      <c r="ED149" s="103"/>
      <c r="EE149" s="103"/>
      <c r="EF149" s="103"/>
      <c r="EG149" s="103"/>
      <c r="EH149" s="103"/>
      <c r="EI149" s="103"/>
      <c r="EJ149" s="103"/>
      <c r="EK149" s="103"/>
      <c r="EL149" s="103"/>
      <c r="EM149" s="103"/>
      <c r="EN149" s="103"/>
      <c r="EO149" s="103"/>
      <c r="EP149" s="103"/>
      <c r="EQ149" s="103"/>
      <c r="ER149" s="103"/>
      <c r="ES149" s="103"/>
      <c r="ET149" s="103"/>
      <c r="EU149" s="103"/>
      <c r="EV149" s="103"/>
      <c r="EW149" s="103"/>
      <c r="EX149" s="103"/>
      <c r="EY149" s="103"/>
      <c r="EZ149" s="103"/>
      <c r="FA149" s="103"/>
      <c r="FB149" s="103"/>
      <c r="FC149" s="103"/>
      <c r="FD149" s="103"/>
      <c r="FE149" s="103"/>
      <c r="FF149" s="103"/>
      <c r="FG149" s="103"/>
      <c r="FH149" s="103"/>
      <c r="FI149" s="103"/>
      <c r="FJ149" s="103"/>
      <c r="FK149" s="103"/>
      <c r="FL149" s="103"/>
      <c r="FM149" s="103"/>
      <c r="FN149" s="103"/>
      <c r="FO149" s="103"/>
      <c r="FP149" s="103"/>
      <c r="FQ149" s="103"/>
      <c r="FR149" s="103"/>
      <c r="FS149" s="103"/>
      <c r="FT149" s="103"/>
      <c r="FU149" s="103"/>
      <c r="FV149" s="103"/>
      <c r="FW149" s="103"/>
      <c r="FX149" s="103"/>
      <c r="FY149" s="103"/>
      <c r="FZ149" s="103"/>
      <c r="GA149" s="103"/>
      <c r="GB149" s="103"/>
      <c r="GC149" s="103"/>
      <c r="GD149" s="103"/>
      <c r="GE149" s="103"/>
      <c r="GF149" s="103"/>
      <c r="GG149" s="103"/>
      <c r="GH149" s="103"/>
      <c r="GI149" s="103"/>
      <c r="GJ149" s="103"/>
      <c r="GK149" s="103"/>
      <c r="GL149" s="103"/>
      <c r="GM149" s="103"/>
      <c r="GN149" s="103"/>
      <c r="GO149" s="103"/>
      <c r="GP149" s="103"/>
      <c r="GQ149" s="103"/>
      <c r="GR149" s="103"/>
      <c r="GS149" s="103"/>
      <c r="GT149" s="103"/>
      <c r="GU149" s="103"/>
      <c r="GV149" s="103"/>
      <c r="GW149" s="103"/>
      <c r="GX149" s="103"/>
      <c r="GY149" s="103"/>
      <c r="GZ149" s="103"/>
      <c r="HA149" s="103"/>
      <c r="HB149" s="103"/>
      <c r="HC149" s="103"/>
      <c r="HD149" s="103"/>
      <c r="HE149" s="103"/>
      <c r="HF149" s="103"/>
      <c r="HG149" s="103"/>
      <c r="HH149" s="103"/>
      <c r="HI149" s="103"/>
      <c r="HJ149" s="103"/>
      <c r="HK149" s="103"/>
      <c r="HL149" s="103"/>
      <c r="HM149" s="103"/>
      <c r="HN149" s="103"/>
      <c r="HO149" s="103"/>
      <c r="HP149" s="103"/>
      <c r="HQ149" s="103"/>
      <c r="HR149" s="103"/>
      <c r="HS149" s="103"/>
      <c r="HT149" s="103"/>
      <c r="HU149" s="103"/>
      <c r="HV149" s="103"/>
      <c r="HW149" s="103"/>
      <c r="HX149" s="103"/>
      <c r="HY149" s="103"/>
      <c r="HZ149" s="103"/>
      <c r="IA149" s="103"/>
      <c r="IB149" s="103"/>
      <c r="IC149" s="103"/>
      <c r="ID149" s="103"/>
      <c r="IE149" s="103"/>
      <c r="IF149" s="103"/>
      <c r="IG149" s="103"/>
      <c r="IH149" s="103"/>
      <c r="II149" s="103"/>
      <c r="IJ149" s="103"/>
      <c r="IK149" s="103"/>
      <c r="IL149" s="103"/>
      <c r="IM149" s="103"/>
      <c r="IN149" s="103"/>
      <c r="IO149" s="103"/>
      <c r="IP149" s="103"/>
      <c r="IQ149" s="103"/>
      <c r="IR149" s="103"/>
      <c r="IS149" s="103"/>
      <c r="IT149" s="103"/>
      <c r="IU149" s="103"/>
      <c r="IV149" s="103"/>
    </row>
    <row r="150" spans="1:256" s="251" customFormat="1" ht="12.75">
      <c r="A150" s="89"/>
      <c r="B150" s="89"/>
      <c r="C150" s="82"/>
      <c r="D150" s="325"/>
      <c r="E150" s="325"/>
      <c r="F150" s="201"/>
      <c r="G150" s="203"/>
      <c r="I150" s="285"/>
      <c r="J150" s="284"/>
      <c r="K150" s="274"/>
      <c r="L150" s="271"/>
      <c r="M150" s="280"/>
      <c r="N150" s="280"/>
      <c r="O150" s="280"/>
      <c r="P150" s="280"/>
      <c r="Q150" s="280"/>
      <c r="R150" s="280"/>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c r="AP150" s="103"/>
      <c r="AQ150" s="103"/>
      <c r="AR150" s="103"/>
      <c r="AS150" s="103"/>
      <c r="AT150" s="103"/>
      <c r="AU150" s="103"/>
      <c r="AV150" s="103"/>
      <c r="AW150" s="103"/>
      <c r="AX150" s="103"/>
      <c r="AY150" s="103"/>
      <c r="AZ150" s="103"/>
      <c r="BA150" s="103"/>
      <c r="BB150" s="103"/>
      <c r="BC150" s="103"/>
      <c r="BD150" s="103"/>
      <c r="BE150" s="103"/>
      <c r="BF150" s="103"/>
      <c r="BG150" s="103"/>
      <c r="BH150" s="103"/>
      <c r="BI150" s="103"/>
      <c r="BJ150" s="103"/>
      <c r="BK150" s="103"/>
      <c r="BL150" s="103"/>
      <c r="BM150" s="103"/>
      <c r="BN150" s="103"/>
      <c r="BO150" s="103"/>
      <c r="BP150" s="103"/>
      <c r="BQ150" s="103"/>
      <c r="BR150" s="103"/>
      <c r="BS150" s="103"/>
      <c r="BT150" s="103"/>
      <c r="BU150" s="103"/>
      <c r="BV150" s="103"/>
      <c r="BW150" s="103"/>
      <c r="BX150" s="103"/>
      <c r="BY150" s="103"/>
      <c r="BZ150" s="103"/>
      <c r="CA150" s="103"/>
      <c r="CB150" s="103"/>
      <c r="CC150" s="103"/>
      <c r="CD150" s="103"/>
      <c r="CE150" s="103"/>
      <c r="CF150" s="103"/>
      <c r="CG150" s="103"/>
      <c r="CH150" s="103"/>
      <c r="CI150" s="103"/>
      <c r="CJ150" s="103"/>
      <c r="CK150" s="103"/>
      <c r="CL150" s="103"/>
      <c r="CM150" s="103"/>
      <c r="CN150" s="103"/>
      <c r="CO150" s="103"/>
      <c r="CP150" s="103"/>
      <c r="CQ150" s="103"/>
      <c r="CR150" s="103"/>
      <c r="CS150" s="103"/>
      <c r="CT150" s="103"/>
      <c r="CU150" s="103"/>
      <c r="CV150" s="103"/>
      <c r="CW150" s="103"/>
      <c r="CX150" s="103"/>
      <c r="CY150" s="103"/>
      <c r="CZ150" s="103"/>
      <c r="DA150" s="103"/>
      <c r="DB150" s="103"/>
      <c r="DC150" s="103"/>
      <c r="DD150" s="103"/>
      <c r="DE150" s="103"/>
      <c r="DF150" s="103"/>
      <c r="DG150" s="103"/>
      <c r="DH150" s="103"/>
      <c r="DI150" s="103"/>
      <c r="DJ150" s="103"/>
      <c r="DK150" s="103"/>
      <c r="DL150" s="103"/>
      <c r="DM150" s="103"/>
      <c r="DN150" s="103"/>
      <c r="DO150" s="103"/>
      <c r="DP150" s="103"/>
      <c r="DQ150" s="103"/>
      <c r="DR150" s="103"/>
      <c r="DS150" s="103"/>
      <c r="DT150" s="103"/>
      <c r="DU150" s="103"/>
      <c r="DV150" s="103"/>
      <c r="DW150" s="103"/>
      <c r="DX150" s="103"/>
      <c r="DY150" s="103"/>
      <c r="DZ150" s="103"/>
      <c r="EA150" s="103"/>
      <c r="EB150" s="103"/>
      <c r="EC150" s="103"/>
      <c r="ED150" s="103"/>
      <c r="EE150" s="103"/>
      <c r="EF150" s="103"/>
      <c r="EG150" s="103"/>
      <c r="EH150" s="103"/>
      <c r="EI150" s="103"/>
      <c r="EJ150" s="103"/>
      <c r="EK150" s="103"/>
      <c r="EL150" s="103"/>
      <c r="EM150" s="103"/>
      <c r="EN150" s="103"/>
      <c r="EO150" s="103"/>
      <c r="EP150" s="103"/>
      <c r="EQ150" s="103"/>
      <c r="ER150" s="103"/>
      <c r="ES150" s="103"/>
      <c r="ET150" s="103"/>
      <c r="EU150" s="103"/>
      <c r="EV150" s="103"/>
      <c r="EW150" s="103"/>
      <c r="EX150" s="103"/>
      <c r="EY150" s="103"/>
      <c r="EZ150" s="103"/>
      <c r="FA150" s="103"/>
      <c r="FB150" s="103"/>
      <c r="FC150" s="103"/>
      <c r="FD150" s="103"/>
      <c r="FE150" s="103"/>
      <c r="FF150" s="103"/>
      <c r="FG150" s="103"/>
      <c r="FH150" s="103"/>
      <c r="FI150" s="103"/>
      <c r="FJ150" s="103"/>
      <c r="FK150" s="103"/>
      <c r="FL150" s="103"/>
      <c r="FM150" s="103"/>
      <c r="FN150" s="103"/>
      <c r="FO150" s="103"/>
      <c r="FP150" s="103"/>
      <c r="FQ150" s="103"/>
      <c r="FR150" s="103"/>
      <c r="FS150" s="103"/>
      <c r="FT150" s="103"/>
      <c r="FU150" s="103"/>
      <c r="FV150" s="103"/>
      <c r="FW150" s="103"/>
      <c r="FX150" s="103"/>
      <c r="FY150" s="103"/>
      <c r="FZ150" s="103"/>
      <c r="GA150" s="103"/>
      <c r="GB150" s="103"/>
      <c r="GC150" s="103"/>
      <c r="GD150" s="103"/>
      <c r="GE150" s="103"/>
      <c r="GF150" s="103"/>
      <c r="GG150" s="103"/>
      <c r="GH150" s="103"/>
      <c r="GI150" s="103"/>
      <c r="GJ150" s="103"/>
      <c r="GK150" s="103"/>
      <c r="GL150" s="103"/>
      <c r="GM150" s="103"/>
      <c r="GN150" s="103"/>
      <c r="GO150" s="103"/>
      <c r="GP150" s="103"/>
      <c r="GQ150" s="103"/>
      <c r="GR150" s="103"/>
      <c r="GS150" s="103"/>
      <c r="GT150" s="103"/>
      <c r="GU150" s="103"/>
      <c r="GV150" s="103"/>
      <c r="GW150" s="103"/>
      <c r="GX150" s="103"/>
      <c r="GY150" s="103"/>
      <c r="GZ150" s="103"/>
      <c r="HA150" s="103"/>
      <c r="HB150" s="103"/>
      <c r="HC150" s="103"/>
      <c r="HD150" s="103"/>
      <c r="HE150" s="103"/>
      <c r="HF150" s="103"/>
      <c r="HG150" s="103"/>
      <c r="HH150" s="103"/>
      <c r="HI150" s="103"/>
      <c r="HJ150" s="103"/>
      <c r="HK150" s="103"/>
      <c r="HL150" s="103"/>
      <c r="HM150" s="103"/>
      <c r="HN150" s="103"/>
      <c r="HO150" s="103"/>
      <c r="HP150" s="103"/>
      <c r="HQ150" s="103"/>
      <c r="HR150" s="103"/>
      <c r="HS150" s="103"/>
      <c r="HT150" s="103"/>
      <c r="HU150" s="103"/>
      <c r="HV150" s="103"/>
      <c r="HW150" s="103"/>
      <c r="HX150" s="103"/>
      <c r="HY150" s="103"/>
      <c r="HZ150" s="103"/>
      <c r="IA150" s="103"/>
      <c r="IB150" s="103"/>
      <c r="IC150" s="103"/>
      <c r="ID150" s="103"/>
      <c r="IE150" s="103"/>
      <c r="IF150" s="103"/>
      <c r="IG150" s="103"/>
      <c r="IH150" s="103"/>
      <c r="II150" s="103"/>
      <c r="IJ150" s="103"/>
      <c r="IK150" s="103"/>
      <c r="IL150" s="103"/>
      <c r="IM150" s="103"/>
      <c r="IN150" s="103"/>
      <c r="IO150" s="103"/>
      <c r="IP150" s="103"/>
      <c r="IQ150" s="103"/>
      <c r="IR150" s="103"/>
      <c r="IS150" s="103"/>
      <c r="IT150" s="103"/>
      <c r="IU150" s="103"/>
      <c r="IV150" s="103"/>
    </row>
    <row r="151" spans="1:256" s="251" customFormat="1" ht="12.75">
      <c r="A151" s="89"/>
      <c r="B151" s="89"/>
      <c r="C151" s="82"/>
      <c r="D151" s="325"/>
      <c r="E151" s="325"/>
      <c r="F151" s="201"/>
      <c r="G151" s="203"/>
      <c r="I151" s="285"/>
      <c r="J151" s="284"/>
      <c r="K151" s="274"/>
      <c r="L151" s="271"/>
      <c r="M151" s="280"/>
      <c r="N151" s="280"/>
      <c r="O151" s="280"/>
      <c r="P151" s="280"/>
      <c r="Q151" s="280"/>
      <c r="R151" s="280"/>
      <c r="S151" s="103"/>
      <c r="T151" s="103"/>
      <c r="U151" s="103"/>
      <c r="V151" s="103"/>
      <c r="W151" s="103"/>
      <c r="X151" s="103"/>
      <c r="Y151" s="103"/>
      <c r="Z151" s="103"/>
      <c r="AA151" s="103"/>
      <c r="AB151" s="103"/>
      <c r="AC151" s="103"/>
      <c r="AD151" s="103"/>
      <c r="AE151" s="103"/>
      <c r="AF151" s="103"/>
      <c r="AG151" s="103"/>
      <c r="AH151" s="103"/>
      <c r="AI151" s="103"/>
      <c r="AJ151" s="103"/>
      <c r="AK151" s="103"/>
      <c r="AL151" s="103"/>
      <c r="AM151" s="103"/>
      <c r="AN151" s="103"/>
      <c r="AO151" s="103"/>
      <c r="AP151" s="103"/>
      <c r="AQ151" s="103"/>
      <c r="AR151" s="103"/>
      <c r="AS151" s="103"/>
      <c r="AT151" s="103"/>
      <c r="AU151" s="103"/>
      <c r="AV151" s="103"/>
      <c r="AW151" s="103"/>
      <c r="AX151" s="103"/>
      <c r="AY151" s="103"/>
      <c r="AZ151" s="103"/>
      <c r="BA151" s="103"/>
      <c r="BB151" s="103"/>
      <c r="BC151" s="103"/>
      <c r="BD151" s="103"/>
      <c r="BE151" s="103"/>
      <c r="BF151" s="103"/>
      <c r="BG151" s="103"/>
      <c r="BH151" s="103"/>
      <c r="BI151" s="103"/>
      <c r="BJ151" s="103"/>
      <c r="BK151" s="103"/>
      <c r="BL151" s="103"/>
      <c r="BM151" s="103"/>
      <c r="BN151" s="103"/>
      <c r="BO151" s="103"/>
      <c r="BP151" s="103"/>
      <c r="BQ151" s="103"/>
      <c r="BR151" s="103"/>
      <c r="BS151" s="103"/>
      <c r="BT151" s="103"/>
      <c r="BU151" s="103"/>
      <c r="BV151" s="103"/>
      <c r="BW151" s="103"/>
      <c r="BX151" s="103"/>
      <c r="BY151" s="103"/>
      <c r="BZ151" s="103"/>
      <c r="CA151" s="103"/>
      <c r="CB151" s="103"/>
      <c r="CC151" s="103"/>
      <c r="CD151" s="103"/>
      <c r="CE151" s="103"/>
      <c r="CF151" s="103"/>
      <c r="CG151" s="103"/>
      <c r="CH151" s="103"/>
      <c r="CI151" s="103"/>
      <c r="CJ151" s="103"/>
      <c r="CK151" s="103"/>
      <c r="CL151" s="103"/>
      <c r="CM151" s="103"/>
      <c r="CN151" s="103"/>
      <c r="CO151" s="103"/>
      <c r="CP151" s="103"/>
      <c r="CQ151" s="103"/>
      <c r="CR151" s="103"/>
      <c r="CS151" s="103"/>
      <c r="CT151" s="103"/>
      <c r="CU151" s="103"/>
      <c r="CV151" s="103"/>
      <c r="CW151" s="103"/>
      <c r="CX151" s="103"/>
      <c r="CY151" s="103"/>
      <c r="CZ151" s="103"/>
      <c r="DA151" s="103"/>
      <c r="DB151" s="103"/>
      <c r="DC151" s="103"/>
      <c r="DD151" s="103"/>
      <c r="DE151" s="103"/>
      <c r="DF151" s="103"/>
      <c r="DG151" s="103"/>
      <c r="DH151" s="103"/>
      <c r="DI151" s="103"/>
      <c r="DJ151" s="103"/>
      <c r="DK151" s="103"/>
      <c r="DL151" s="103"/>
      <c r="DM151" s="103"/>
      <c r="DN151" s="103"/>
      <c r="DO151" s="103"/>
      <c r="DP151" s="103"/>
      <c r="DQ151" s="103"/>
      <c r="DR151" s="103"/>
      <c r="DS151" s="103"/>
      <c r="DT151" s="103"/>
      <c r="DU151" s="103"/>
      <c r="DV151" s="103"/>
      <c r="DW151" s="103"/>
      <c r="DX151" s="103"/>
      <c r="DY151" s="103"/>
      <c r="DZ151" s="103"/>
      <c r="EA151" s="103"/>
      <c r="EB151" s="103"/>
      <c r="EC151" s="103"/>
      <c r="ED151" s="103"/>
      <c r="EE151" s="103"/>
      <c r="EF151" s="103"/>
      <c r="EG151" s="103"/>
      <c r="EH151" s="103"/>
      <c r="EI151" s="103"/>
      <c r="EJ151" s="103"/>
      <c r="EK151" s="103"/>
      <c r="EL151" s="103"/>
      <c r="EM151" s="103"/>
      <c r="EN151" s="103"/>
      <c r="EO151" s="103"/>
      <c r="EP151" s="103"/>
      <c r="EQ151" s="103"/>
      <c r="ER151" s="103"/>
      <c r="ES151" s="103"/>
      <c r="ET151" s="103"/>
      <c r="EU151" s="103"/>
      <c r="EV151" s="103"/>
      <c r="EW151" s="103"/>
      <c r="EX151" s="103"/>
      <c r="EY151" s="103"/>
      <c r="EZ151" s="103"/>
      <c r="FA151" s="103"/>
      <c r="FB151" s="103"/>
      <c r="FC151" s="103"/>
      <c r="FD151" s="103"/>
      <c r="FE151" s="103"/>
      <c r="FF151" s="103"/>
      <c r="FG151" s="103"/>
      <c r="FH151" s="103"/>
      <c r="FI151" s="103"/>
      <c r="FJ151" s="103"/>
      <c r="FK151" s="103"/>
      <c r="FL151" s="103"/>
      <c r="FM151" s="103"/>
      <c r="FN151" s="103"/>
      <c r="FO151" s="103"/>
      <c r="FP151" s="103"/>
      <c r="FQ151" s="103"/>
      <c r="FR151" s="103"/>
      <c r="FS151" s="103"/>
      <c r="FT151" s="103"/>
      <c r="FU151" s="103"/>
      <c r="FV151" s="103"/>
      <c r="FW151" s="103"/>
      <c r="FX151" s="103"/>
      <c r="FY151" s="103"/>
      <c r="FZ151" s="103"/>
      <c r="GA151" s="103"/>
      <c r="GB151" s="103"/>
      <c r="GC151" s="103"/>
      <c r="GD151" s="103"/>
      <c r="GE151" s="103"/>
      <c r="GF151" s="103"/>
      <c r="GG151" s="103"/>
      <c r="GH151" s="103"/>
      <c r="GI151" s="103"/>
      <c r="GJ151" s="103"/>
      <c r="GK151" s="103"/>
      <c r="GL151" s="103"/>
      <c r="GM151" s="103"/>
      <c r="GN151" s="103"/>
      <c r="GO151" s="103"/>
      <c r="GP151" s="103"/>
      <c r="GQ151" s="103"/>
      <c r="GR151" s="103"/>
      <c r="GS151" s="103"/>
      <c r="GT151" s="103"/>
      <c r="GU151" s="103"/>
      <c r="GV151" s="103"/>
      <c r="GW151" s="103"/>
      <c r="GX151" s="103"/>
      <c r="GY151" s="103"/>
      <c r="GZ151" s="103"/>
      <c r="HA151" s="103"/>
      <c r="HB151" s="103"/>
      <c r="HC151" s="103"/>
      <c r="HD151" s="103"/>
      <c r="HE151" s="103"/>
      <c r="HF151" s="103"/>
      <c r="HG151" s="103"/>
      <c r="HH151" s="103"/>
      <c r="HI151" s="103"/>
      <c r="HJ151" s="103"/>
      <c r="HK151" s="103"/>
      <c r="HL151" s="103"/>
      <c r="HM151" s="103"/>
      <c r="HN151" s="103"/>
      <c r="HO151" s="103"/>
      <c r="HP151" s="103"/>
      <c r="HQ151" s="103"/>
      <c r="HR151" s="103"/>
      <c r="HS151" s="103"/>
      <c r="HT151" s="103"/>
      <c r="HU151" s="103"/>
      <c r="HV151" s="103"/>
      <c r="HW151" s="103"/>
      <c r="HX151" s="103"/>
      <c r="HY151" s="103"/>
      <c r="HZ151" s="103"/>
      <c r="IA151" s="103"/>
      <c r="IB151" s="103"/>
      <c r="IC151" s="103"/>
      <c r="ID151" s="103"/>
      <c r="IE151" s="103"/>
      <c r="IF151" s="103"/>
      <c r="IG151" s="103"/>
      <c r="IH151" s="103"/>
      <c r="II151" s="103"/>
      <c r="IJ151" s="103"/>
      <c r="IK151" s="103"/>
      <c r="IL151" s="103"/>
      <c r="IM151" s="103"/>
      <c r="IN151" s="103"/>
      <c r="IO151" s="103"/>
      <c r="IP151" s="103"/>
      <c r="IQ151" s="103"/>
      <c r="IR151" s="103"/>
      <c r="IS151" s="103"/>
      <c r="IT151" s="103"/>
      <c r="IU151" s="103"/>
      <c r="IV151" s="103"/>
    </row>
    <row r="152" spans="1:256" s="251" customFormat="1" ht="12.75">
      <c r="A152" s="89"/>
      <c r="B152" s="89"/>
      <c r="C152" s="82"/>
      <c r="D152" s="325"/>
      <c r="E152" s="325"/>
      <c r="F152" s="201"/>
      <c r="G152" s="203"/>
      <c r="I152" s="285"/>
      <c r="J152" s="284"/>
      <c r="K152" s="274"/>
      <c r="L152" s="271"/>
      <c r="M152" s="280"/>
      <c r="N152" s="280"/>
      <c r="O152" s="280"/>
      <c r="P152" s="280"/>
      <c r="Q152" s="280"/>
      <c r="R152" s="280"/>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c r="AP152" s="103"/>
      <c r="AQ152" s="103"/>
      <c r="AR152" s="103"/>
      <c r="AS152" s="103"/>
      <c r="AT152" s="103"/>
      <c r="AU152" s="103"/>
      <c r="AV152" s="103"/>
      <c r="AW152" s="103"/>
      <c r="AX152" s="103"/>
      <c r="AY152" s="103"/>
      <c r="AZ152" s="103"/>
      <c r="BA152" s="103"/>
      <c r="BB152" s="103"/>
      <c r="BC152" s="103"/>
      <c r="BD152" s="103"/>
      <c r="BE152" s="103"/>
      <c r="BF152" s="103"/>
      <c r="BG152" s="103"/>
      <c r="BH152" s="103"/>
      <c r="BI152" s="103"/>
      <c r="BJ152" s="103"/>
      <c r="BK152" s="103"/>
      <c r="BL152" s="103"/>
      <c r="BM152" s="103"/>
      <c r="BN152" s="103"/>
      <c r="BO152" s="103"/>
      <c r="BP152" s="103"/>
      <c r="BQ152" s="103"/>
      <c r="BR152" s="103"/>
      <c r="BS152" s="103"/>
      <c r="BT152" s="103"/>
      <c r="BU152" s="103"/>
      <c r="BV152" s="103"/>
      <c r="BW152" s="103"/>
      <c r="BX152" s="103"/>
      <c r="BY152" s="103"/>
      <c r="BZ152" s="103"/>
      <c r="CA152" s="103"/>
      <c r="CB152" s="103"/>
      <c r="CC152" s="103"/>
      <c r="CD152" s="103"/>
      <c r="CE152" s="103"/>
      <c r="CF152" s="103"/>
      <c r="CG152" s="103"/>
      <c r="CH152" s="103"/>
      <c r="CI152" s="103"/>
      <c r="CJ152" s="103"/>
      <c r="CK152" s="103"/>
      <c r="CL152" s="103"/>
      <c r="CM152" s="103"/>
      <c r="CN152" s="103"/>
      <c r="CO152" s="103"/>
      <c r="CP152" s="103"/>
      <c r="CQ152" s="103"/>
      <c r="CR152" s="103"/>
      <c r="CS152" s="103"/>
      <c r="CT152" s="103"/>
      <c r="CU152" s="103"/>
      <c r="CV152" s="103"/>
      <c r="CW152" s="103"/>
      <c r="CX152" s="103"/>
      <c r="CY152" s="103"/>
      <c r="CZ152" s="103"/>
      <c r="DA152" s="103"/>
      <c r="DB152" s="103"/>
      <c r="DC152" s="103"/>
      <c r="DD152" s="103"/>
      <c r="DE152" s="103"/>
      <c r="DF152" s="103"/>
      <c r="DG152" s="103"/>
      <c r="DH152" s="103"/>
      <c r="DI152" s="103"/>
      <c r="DJ152" s="103"/>
      <c r="DK152" s="103"/>
      <c r="DL152" s="103"/>
      <c r="DM152" s="103"/>
      <c r="DN152" s="103"/>
      <c r="DO152" s="103"/>
      <c r="DP152" s="103"/>
      <c r="DQ152" s="103"/>
      <c r="DR152" s="103"/>
      <c r="DS152" s="103"/>
      <c r="DT152" s="103"/>
      <c r="DU152" s="103"/>
      <c r="DV152" s="103"/>
      <c r="DW152" s="103"/>
      <c r="DX152" s="103"/>
      <c r="DY152" s="103"/>
      <c r="DZ152" s="103"/>
      <c r="EA152" s="103"/>
      <c r="EB152" s="103"/>
      <c r="EC152" s="103"/>
      <c r="ED152" s="103"/>
      <c r="EE152" s="103"/>
      <c r="EF152" s="103"/>
      <c r="EG152" s="103"/>
      <c r="EH152" s="103"/>
      <c r="EI152" s="103"/>
      <c r="EJ152" s="103"/>
      <c r="EK152" s="103"/>
      <c r="EL152" s="103"/>
      <c r="EM152" s="103"/>
      <c r="EN152" s="103"/>
      <c r="EO152" s="103"/>
      <c r="EP152" s="103"/>
      <c r="EQ152" s="103"/>
      <c r="ER152" s="103"/>
      <c r="ES152" s="103"/>
      <c r="ET152" s="103"/>
      <c r="EU152" s="103"/>
      <c r="EV152" s="103"/>
      <c r="EW152" s="103"/>
      <c r="EX152" s="103"/>
      <c r="EY152" s="103"/>
      <c r="EZ152" s="103"/>
      <c r="FA152" s="103"/>
      <c r="FB152" s="103"/>
      <c r="FC152" s="103"/>
      <c r="FD152" s="103"/>
      <c r="FE152" s="103"/>
      <c r="FF152" s="103"/>
      <c r="FG152" s="103"/>
      <c r="FH152" s="103"/>
      <c r="FI152" s="103"/>
      <c r="FJ152" s="103"/>
      <c r="FK152" s="103"/>
      <c r="FL152" s="103"/>
      <c r="FM152" s="103"/>
      <c r="FN152" s="103"/>
      <c r="FO152" s="103"/>
      <c r="FP152" s="103"/>
      <c r="FQ152" s="103"/>
      <c r="FR152" s="103"/>
      <c r="FS152" s="103"/>
      <c r="FT152" s="103"/>
      <c r="FU152" s="103"/>
      <c r="FV152" s="103"/>
      <c r="FW152" s="103"/>
      <c r="FX152" s="103"/>
      <c r="FY152" s="103"/>
      <c r="FZ152" s="103"/>
      <c r="GA152" s="103"/>
      <c r="GB152" s="103"/>
      <c r="GC152" s="103"/>
      <c r="GD152" s="103"/>
      <c r="GE152" s="103"/>
      <c r="GF152" s="103"/>
      <c r="GG152" s="103"/>
      <c r="GH152" s="103"/>
      <c r="GI152" s="103"/>
      <c r="GJ152" s="103"/>
      <c r="GK152" s="103"/>
      <c r="GL152" s="103"/>
      <c r="GM152" s="103"/>
      <c r="GN152" s="103"/>
      <c r="GO152" s="103"/>
      <c r="GP152" s="103"/>
      <c r="GQ152" s="103"/>
      <c r="GR152" s="103"/>
      <c r="GS152" s="103"/>
      <c r="GT152" s="103"/>
      <c r="GU152" s="103"/>
      <c r="GV152" s="103"/>
      <c r="GW152" s="103"/>
      <c r="GX152" s="103"/>
      <c r="GY152" s="103"/>
      <c r="GZ152" s="103"/>
      <c r="HA152" s="103"/>
      <c r="HB152" s="103"/>
      <c r="HC152" s="103"/>
      <c r="HD152" s="103"/>
      <c r="HE152" s="103"/>
      <c r="HF152" s="103"/>
      <c r="HG152" s="103"/>
      <c r="HH152" s="103"/>
      <c r="HI152" s="103"/>
      <c r="HJ152" s="103"/>
      <c r="HK152" s="103"/>
      <c r="HL152" s="103"/>
      <c r="HM152" s="103"/>
      <c r="HN152" s="103"/>
      <c r="HO152" s="103"/>
      <c r="HP152" s="103"/>
      <c r="HQ152" s="103"/>
      <c r="HR152" s="103"/>
      <c r="HS152" s="103"/>
      <c r="HT152" s="103"/>
      <c r="HU152" s="103"/>
      <c r="HV152" s="103"/>
      <c r="HW152" s="103"/>
      <c r="HX152" s="103"/>
      <c r="HY152" s="103"/>
      <c r="HZ152" s="103"/>
      <c r="IA152" s="103"/>
      <c r="IB152" s="103"/>
      <c r="IC152" s="103"/>
      <c r="ID152" s="103"/>
      <c r="IE152" s="103"/>
      <c r="IF152" s="103"/>
      <c r="IG152" s="103"/>
      <c r="IH152" s="103"/>
      <c r="II152" s="103"/>
      <c r="IJ152" s="103"/>
      <c r="IK152" s="103"/>
      <c r="IL152" s="103"/>
      <c r="IM152" s="103"/>
      <c r="IN152" s="103"/>
      <c r="IO152" s="103"/>
      <c r="IP152" s="103"/>
      <c r="IQ152" s="103"/>
      <c r="IR152" s="103"/>
      <c r="IS152" s="103"/>
      <c r="IT152" s="103"/>
      <c r="IU152" s="103"/>
      <c r="IV152" s="103"/>
    </row>
    <row r="153" spans="1:256" s="251" customFormat="1" ht="12.75">
      <c r="A153" s="89"/>
      <c r="B153" s="89"/>
      <c r="C153" s="82"/>
      <c r="D153" s="325"/>
      <c r="E153" s="325"/>
      <c r="F153" s="201"/>
      <c r="G153" s="203"/>
      <c r="I153" s="285"/>
      <c r="J153" s="284"/>
      <c r="K153" s="274"/>
      <c r="L153" s="271"/>
      <c r="M153" s="280"/>
      <c r="N153" s="280"/>
      <c r="O153" s="280"/>
      <c r="P153" s="280"/>
      <c r="Q153" s="280"/>
      <c r="R153" s="280"/>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103"/>
      <c r="AS153" s="103"/>
      <c r="AT153" s="103"/>
      <c r="AU153" s="103"/>
      <c r="AV153" s="103"/>
      <c r="AW153" s="103"/>
      <c r="AX153" s="103"/>
      <c r="AY153" s="103"/>
      <c r="AZ153" s="103"/>
      <c r="BA153" s="103"/>
      <c r="BB153" s="103"/>
      <c r="BC153" s="103"/>
      <c r="BD153" s="103"/>
      <c r="BE153" s="103"/>
      <c r="BF153" s="103"/>
      <c r="BG153" s="103"/>
      <c r="BH153" s="103"/>
      <c r="BI153" s="103"/>
      <c r="BJ153" s="103"/>
      <c r="BK153" s="103"/>
      <c r="BL153" s="103"/>
      <c r="BM153" s="103"/>
      <c r="BN153" s="103"/>
      <c r="BO153" s="103"/>
      <c r="BP153" s="103"/>
      <c r="BQ153" s="103"/>
      <c r="BR153" s="103"/>
      <c r="BS153" s="103"/>
      <c r="BT153" s="103"/>
      <c r="BU153" s="103"/>
      <c r="BV153" s="103"/>
      <c r="BW153" s="103"/>
      <c r="BX153" s="103"/>
      <c r="BY153" s="103"/>
      <c r="BZ153" s="103"/>
      <c r="CA153" s="103"/>
      <c r="CB153" s="103"/>
      <c r="CC153" s="103"/>
      <c r="CD153" s="103"/>
      <c r="CE153" s="103"/>
      <c r="CF153" s="103"/>
      <c r="CG153" s="103"/>
      <c r="CH153" s="103"/>
      <c r="CI153" s="103"/>
      <c r="CJ153" s="103"/>
      <c r="CK153" s="103"/>
      <c r="CL153" s="103"/>
      <c r="CM153" s="103"/>
      <c r="CN153" s="103"/>
      <c r="CO153" s="103"/>
      <c r="CP153" s="103"/>
      <c r="CQ153" s="103"/>
      <c r="CR153" s="103"/>
      <c r="CS153" s="103"/>
      <c r="CT153" s="103"/>
      <c r="CU153" s="103"/>
      <c r="CV153" s="103"/>
      <c r="CW153" s="103"/>
      <c r="CX153" s="103"/>
      <c r="CY153" s="103"/>
      <c r="CZ153" s="103"/>
      <c r="DA153" s="103"/>
      <c r="DB153" s="103"/>
      <c r="DC153" s="103"/>
      <c r="DD153" s="103"/>
      <c r="DE153" s="103"/>
      <c r="DF153" s="103"/>
      <c r="DG153" s="103"/>
      <c r="DH153" s="103"/>
      <c r="DI153" s="103"/>
      <c r="DJ153" s="103"/>
      <c r="DK153" s="103"/>
      <c r="DL153" s="103"/>
      <c r="DM153" s="103"/>
      <c r="DN153" s="103"/>
      <c r="DO153" s="103"/>
      <c r="DP153" s="103"/>
      <c r="DQ153" s="103"/>
      <c r="DR153" s="103"/>
      <c r="DS153" s="103"/>
      <c r="DT153" s="103"/>
      <c r="DU153" s="103"/>
      <c r="DV153" s="103"/>
      <c r="DW153" s="103"/>
      <c r="DX153" s="103"/>
      <c r="DY153" s="103"/>
      <c r="DZ153" s="103"/>
      <c r="EA153" s="103"/>
      <c r="EB153" s="103"/>
      <c r="EC153" s="103"/>
      <c r="ED153" s="103"/>
      <c r="EE153" s="103"/>
      <c r="EF153" s="103"/>
      <c r="EG153" s="103"/>
      <c r="EH153" s="103"/>
      <c r="EI153" s="103"/>
      <c r="EJ153" s="103"/>
      <c r="EK153" s="103"/>
      <c r="EL153" s="103"/>
      <c r="EM153" s="103"/>
      <c r="EN153" s="103"/>
      <c r="EO153" s="103"/>
      <c r="EP153" s="103"/>
      <c r="EQ153" s="103"/>
      <c r="ER153" s="103"/>
      <c r="ES153" s="103"/>
      <c r="ET153" s="103"/>
      <c r="EU153" s="103"/>
      <c r="EV153" s="103"/>
      <c r="EW153" s="103"/>
      <c r="EX153" s="103"/>
      <c r="EY153" s="103"/>
      <c r="EZ153" s="103"/>
      <c r="FA153" s="103"/>
      <c r="FB153" s="103"/>
      <c r="FC153" s="103"/>
      <c r="FD153" s="103"/>
      <c r="FE153" s="103"/>
      <c r="FF153" s="103"/>
      <c r="FG153" s="103"/>
      <c r="FH153" s="103"/>
      <c r="FI153" s="103"/>
      <c r="FJ153" s="103"/>
      <c r="FK153" s="103"/>
      <c r="FL153" s="103"/>
      <c r="FM153" s="103"/>
      <c r="FN153" s="103"/>
      <c r="FO153" s="103"/>
      <c r="FP153" s="103"/>
      <c r="FQ153" s="103"/>
      <c r="FR153" s="103"/>
      <c r="FS153" s="103"/>
      <c r="FT153" s="103"/>
      <c r="FU153" s="103"/>
      <c r="FV153" s="103"/>
      <c r="FW153" s="103"/>
      <c r="FX153" s="103"/>
      <c r="FY153" s="103"/>
      <c r="FZ153" s="103"/>
      <c r="GA153" s="103"/>
      <c r="GB153" s="103"/>
      <c r="GC153" s="103"/>
      <c r="GD153" s="103"/>
      <c r="GE153" s="103"/>
      <c r="GF153" s="103"/>
      <c r="GG153" s="103"/>
      <c r="GH153" s="103"/>
      <c r="GI153" s="103"/>
      <c r="GJ153" s="103"/>
      <c r="GK153" s="103"/>
      <c r="GL153" s="103"/>
      <c r="GM153" s="103"/>
      <c r="GN153" s="103"/>
      <c r="GO153" s="103"/>
      <c r="GP153" s="103"/>
      <c r="GQ153" s="103"/>
      <c r="GR153" s="103"/>
      <c r="GS153" s="103"/>
      <c r="GT153" s="103"/>
      <c r="GU153" s="103"/>
      <c r="GV153" s="103"/>
      <c r="GW153" s="103"/>
      <c r="GX153" s="103"/>
      <c r="GY153" s="103"/>
      <c r="GZ153" s="103"/>
      <c r="HA153" s="103"/>
      <c r="HB153" s="103"/>
      <c r="HC153" s="103"/>
      <c r="HD153" s="103"/>
      <c r="HE153" s="103"/>
      <c r="HF153" s="103"/>
      <c r="HG153" s="103"/>
      <c r="HH153" s="103"/>
      <c r="HI153" s="103"/>
      <c r="HJ153" s="103"/>
      <c r="HK153" s="103"/>
      <c r="HL153" s="103"/>
      <c r="HM153" s="103"/>
      <c r="HN153" s="103"/>
      <c r="HO153" s="103"/>
      <c r="HP153" s="103"/>
      <c r="HQ153" s="103"/>
      <c r="HR153" s="103"/>
      <c r="HS153" s="103"/>
      <c r="HT153" s="103"/>
      <c r="HU153" s="103"/>
      <c r="HV153" s="103"/>
      <c r="HW153" s="103"/>
      <c r="HX153" s="103"/>
      <c r="HY153" s="103"/>
      <c r="HZ153" s="103"/>
      <c r="IA153" s="103"/>
      <c r="IB153" s="103"/>
      <c r="IC153" s="103"/>
      <c r="ID153" s="103"/>
      <c r="IE153" s="103"/>
      <c r="IF153" s="103"/>
      <c r="IG153" s="103"/>
      <c r="IH153" s="103"/>
      <c r="II153" s="103"/>
      <c r="IJ153" s="103"/>
      <c r="IK153" s="103"/>
      <c r="IL153" s="103"/>
      <c r="IM153" s="103"/>
      <c r="IN153" s="103"/>
      <c r="IO153" s="103"/>
      <c r="IP153" s="103"/>
      <c r="IQ153" s="103"/>
      <c r="IR153" s="103"/>
      <c r="IS153" s="103"/>
      <c r="IT153" s="103"/>
      <c r="IU153" s="103"/>
      <c r="IV153" s="103"/>
    </row>
    <row r="154" spans="1:256" s="251" customFormat="1" ht="12.75">
      <c r="A154" s="89"/>
      <c r="B154" s="89"/>
      <c r="C154" s="82"/>
      <c r="D154" s="325"/>
      <c r="E154" s="325"/>
      <c r="F154" s="201"/>
      <c r="G154" s="203"/>
      <c r="I154" s="285"/>
      <c r="J154" s="284"/>
      <c r="K154" s="274"/>
      <c r="L154" s="271"/>
      <c r="M154" s="280"/>
      <c r="N154" s="280"/>
      <c r="O154" s="280"/>
      <c r="P154" s="280"/>
      <c r="Q154" s="280"/>
      <c r="R154" s="280"/>
      <c r="S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103"/>
      <c r="AP154" s="103"/>
      <c r="AQ154" s="103"/>
      <c r="AR154" s="103"/>
      <c r="AS154" s="103"/>
      <c r="AT154" s="103"/>
      <c r="AU154" s="103"/>
      <c r="AV154" s="103"/>
      <c r="AW154" s="103"/>
      <c r="AX154" s="103"/>
      <c r="AY154" s="103"/>
      <c r="AZ154" s="103"/>
      <c r="BA154" s="103"/>
      <c r="BB154" s="103"/>
      <c r="BC154" s="103"/>
      <c r="BD154" s="103"/>
      <c r="BE154" s="103"/>
      <c r="BF154" s="103"/>
      <c r="BG154" s="103"/>
      <c r="BH154" s="103"/>
      <c r="BI154" s="103"/>
      <c r="BJ154" s="103"/>
      <c r="BK154" s="103"/>
      <c r="BL154" s="103"/>
      <c r="BM154" s="103"/>
      <c r="BN154" s="103"/>
      <c r="BO154" s="103"/>
      <c r="BP154" s="103"/>
      <c r="BQ154" s="103"/>
      <c r="BR154" s="103"/>
      <c r="BS154" s="103"/>
      <c r="BT154" s="103"/>
      <c r="BU154" s="103"/>
      <c r="BV154" s="103"/>
      <c r="BW154" s="103"/>
      <c r="BX154" s="103"/>
      <c r="BY154" s="103"/>
      <c r="BZ154" s="103"/>
      <c r="CA154" s="103"/>
      <c r="CB154" s="103"/>
      <c r="CC154" s="103"/>
      <c r="CD154" s="103"/>
      <c r="CE154" s="103"/>
      <c r="CF154" s="103"/>
      <c r="CG154" s="103"/>
      <c r="CH154" s="103"/>
      <c r="CI154" s="103"/>
      <c r="CJ154" s="103"/>
      <c r="CK154" s="103"/>
      <c r="CL154" s="103"/>
      <c r="CM154" s="103"/>
      <c r="CN154" s="103"/>
      <c r="CO154" s="103"/>
      <c r="CP154" s="103"/>
      <c r="CQ154" s="103"/>
      <c r="CR154" s="103"/>
      <c r="CS154" s="103"/>
      <c r="CT154" s="103"/>
      <c r="CU154" s="103"/>
      <c r="CV154" s="103"/>
      <c r="CW154" s="103"/>
      <c r="CX154" s="103"/>
      <c r="CY154" s="103"/>
      <c r="CZ154" s="103"/>
      <c r="DA154" s="103"/>
      <c r="DB154" s="103"/>
      <c r="DC154" s="103"/>
      <c r="DD154" s="103"/>
      <c r="DE154" s="103"/>
      <c r="DF154" s="103"/>
      <c r="DG154" s="103"/>
      <c r="DH154" s="103"/>
      <c r="DI154" s="103"/>
      <c r="DJ154" s="103"/>
      <c r="DK154" s="103"/>
      <c r="DL154" s="103"/>
      <c r="DM154" s="103"/>
      <c r="DN154" s="103"/>
      <c r="DO154" s="103"/>
      <c r="DP154" s="103"/>
      <c r="DQ154" s="103"/>
      <c r="DR154" s="103"/>
      <c r="DS154" s="103"/>
      <c r="DT154" s="103"/>
      <c r="DU154" s="103"/>
      <c r="DV154" s="103"/>
      <c r="DW154" s="103"/>
      <c r="DX154" s="103"/>
      <c r="DY154" s="103"/>
      <c r="DZ154" s="103"/>
      <c r="EA154" s="103"/>
      <c r="EB154" s="103"/>
      <c r="EC154" s="103"/>
      <c r="ED154" s="103"/>
      <c r="EE154" s="103"/>
      <c r="EF154" s="103"/>
      <c r="EG154" s="103"/>
      <c r="EH154" s="103"/>
      <c r="EI154" s="103"/>
      <c r="EJ154" s="103"/>
      <c r="EK154" s="103"/>
      <c r="EL154" s="103"/>
      <c r="EM154" s="103"/>
      <c r="EN154" s="103"/>
      <c r="EO154" s="103"/>
      <c r="EP154" s="103"/>
      <c r="EQ154" s="103"/>
      <c r="ER154" s="103"/>
      <c r="ES154" s="103"/>
      <c r="ET154" s="103"/>
      <c r="EU154" s="103"/>
      <c r="EV154" s="103"/>
      <c r="EW154" s="103"/>
      <c r="EX154" s="103"/>
      <c r="EY154" s="103"/>
      <c r="EZ154" s="103"/>
      <c r="FA154" s="103"/>
      <c r="FB154" s="103"/>
      <c r="FC154" s="103"/>
      <c r="FD154" s="103"/>
      <c r="FE154" s="103"/>
      <c r="FF154" s="103"/>
      <c r="FG154" s="103"/>
      <c r="FH154" s="103"/>
      <c r="FI154" s="103"/>
      <c r="FJ154" s="103"/>
      <c r="FK154" s="103"/>
      <c r="FL154" s="103"/>
      <c r="FM154" s="103"/>
      <c r="FN154" s="103"/>
      <c r="FO154" s="103"/>
      <c r="FP154" s="103"/>
      <c r="FQ154" s="103"/>
      <c r="FR154" s="103"/>
      <c r="FS154" s="103"/>
      <c r="FT154" s="103"/>
      <c r="FU154" s="103"/>
      <c r="FV154" s="103"/>
      <c r="FW154" s="103"/>
      <c r="FX154" s="103"/>
      <c r="FY154" s="103"/>
      <c r="FZ154" s="103"/>
      <c r="GA154" s="103"/>
      <c r="GB154" s="103"/>
      <c r="GC154" s="103"/>
      <c r="GD154" s="103"/>
      <c r="GE154" s="103"/>
      <c r="GF154" s="103"/>
      <c r="GG154" s="103"/>
      <c r="GH154" s="103"/>
      <c r="GI154" s="103"/>
      <c r="GJ154" s="103"/>
      <c r="GK154" s="103"/>
      <c r="GL154" s="103"/>
      <c r="GM154" s="103"/>
      <c r="GN154" s="103"/>
      <c r="GO154" s="103"/>
      <c r="GP154" s="103"/>
      <c r="GQ154" s="103"/>
      <c r="GR154" s="103"/>
      <c r="GS154" s="103"/>
      <c r="GT154" s="103"/>
      <c r="GU154" s="103"/>
      <c r="GV154" s="103"/>
      <c r="GW154" s="103"/>
      <c r="GX154" s="103"/>
      <c r="GY154" s="103"/>
      <c r="GZ154" s="103"/>
      <c r="HA154" s="103"/>
      <c r="HB154" s="103"/>
      <c r="HC154" s="103"/>
      <c r="HD154" s="103"/>
      <c r="HE154" s="103"/>
      <c r="HF154" s="103"/>
      <c r="HG154" s="103"/>
      <c r="HH154" s="103"/>
      <c r="HI154" s="103"/>
      <c r="HJ154" s="103"/>
      <c r="HK154" s="103"/>
      <c r="HL154" s="103"/>
      <c r="HM154" s="103"/>
      <c r="HN154" s="103"/>
      <c r="HO154" s="103"/>
      <c r="HP154" s="103"/>
      <c r="HQ154" s="103"/>
      <c r="HR154" s="103"/>
      <c r="HS154" s="103"/>
      <c r="HT154" s="103"/>
      <c r="HU154" s="103"/>
      <c r="HV154" s="103"/>
      <c r="HW154" s="103"/>
      <c r="HX154" s="103"/>
      <c r="HY154" s="103"/>
      <c r="HZ154" s="103"/>
      <c r="IA154" s="103"/>
      <c r="IB154" s="103"/>
      <c r="IC154" s="103"/>
      <c r="ID154" s="103"/>
      <c r="IE154" s="103"/>
      <c r="IF154" s="103"/>
      <c r="IG154" s="103"/>
      <c r="IH154" s="103"/>
      <c r="II154" s="103"/>
      <c r="IJ154" s="103"/>
      <c r="IK154" s="103"/>
      <c r="IL154" s="103"/>
      <c r="IM154" s="103"/>
      <c r="IN154" s="103"/>
      <c r="IO154" s="103"/>
      <c r="IP154" s="103"/>
      <c r="IQ154" s="103"/>
      <c r="IR154" s="103"/>
      <c r="IS154" s="103"/>
      <c r="IT154" s="103"/>
      <c r="IU154" s="103"/>
      <c r="IV154" s="103"/>
    </row>
    <row r="155" spans="1:256" s="251" customFormat="1" ht="12.75">
      <c r="A155" s="89"/>
      <c r="B155" s="89"/>
      <c r="C155" s="82"/>
      <c r="D155" s="325"/>
      <c r="E155" s="325"/>
      <c r="F155" s="201"/>
      <c r="G155" s="203"/>
      <c r="I155" s="285"/>
      <c r="J155" s="284"/>
      <c r="K155" s="274"/>
      <c r="L155" s="271"/>
      <c r="M155" s="280"/>
      <c r="N155" s="280"/>
      <c r="O155" s="280"/>
      <c r="P155" s="280"/>
      <c r="Q155" s="280"/>
      <c r="R155" s="280"/>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3"/>
      <c r="BC155" s="103"/>
      <c r="BD155" s="103"/>
      <c r="BE155" s="103"/>
      <c r="BF155" s="103"/>
      <c r="BG155" s="103"/>
      <c r="BH155" s="103"/>
      <c r="BI155" s="103"/>
      <c r="BJ155" s="103"/>
      <c r="BK155" s="103"/>
      <c r="BL155" s="103"/>
      <c r="BM155" s="103"/>
      <c r="BN155" s="103"/>
      <c r="BO155" s="103"/>
      <c r="BP155" s="103"/>
      <c r="BQ155" s="103"/>
      <c r="BR155" s="103"/>
      <c r="BS155" s="103"/>
      <c r="BT155" s="103"/>
      <c r="BU155" s="103"/>
      <c r="BV155" s="103"/>
      <c r="BW155" s="103"/>
      <c r="BX155" s="103"/>
      <c r="BY155" s="103"/>
      <c r="BZ155" s="103"/>
      <c r="CA155" s="103"/>
      <c r="CB155" s="103"/>
      <c r="CC155" s="103"/>
      <c r="CD155" s="103"/>
      <c r="CE155" s="103"/>
      <c r="CF155" s="103"/>
      <c r="CG155" s="103"/>
      <c r="CH155" s="103"/>
      <c r="CI155" s="103"/>
      <c r="CJ155" s="103"/>
      <c r="CK155" s="103"/>
      <c r="CL155" s="103"/>
      <c r="CM155" s="103"/>
      <c r="CN155" s="103"/>
      <c r="CO155" s="103"/>
      <c r="CP155" s="103"/>
      <c r="CQ155" s="103"/>
      <c r="CR155" s="103"/>
      <c r="CS155" s="103"/>
      <c r="CT155" s="103"/>
      <c r="CU155" s="103"/>
      <c r="CV155" s="103"/>
      <c r="CW155" s="103"/>
      <c r="CX155" s="103"/>
      <c r="CY155" s="103"/>
      <c r="CZ155" s="103"/>
      <c r="DA155" s="103"/>
      <c r="DB155" s="103"/>
      <c r="DC155" s="103"/>
      <c r="DD155" s="103"/>
      <c r="DE155" s="103"/>
      <c r="DF155" s="103"/>
      <c r="DG155" s="103"/>
      <c r="DH155" s="103"/>
      <c r="DI155" s="103"/>
      <c r="DJ155" s="103"/>
      <c r="DK155" s="103"/>
      <c r="DL155" s="103"/>
      <c r="DM155" s="103"/>
      <c r="DN155" s="103"/>
      <c r="DO155" s="103"/>
      <c r="DP155" s="103"/>
      <c r="DQ155" s="103"/>
      <c r="DR155" s="103"/>
      <c r="DS155" s="103"/>
      <c r="DT155" s="103"/>
      <c r="DU155" s="103"/>
      <c r="DV155" s="103"/>
      <c r="DW155" s="103"/>
      <c r="DX155" s="103"/>
      <c r="DY155" s="103"/>
      <c r="DZ155" s="103"/>
      <c r="EA155" s="103"/>
      <c r="EB155" s="103"/>
      <c r="EC155" s="103"/>
      <c r="ED155" s="103"/>
      <c r="EE155" s="103"/>
      <c r="EF155" s="103"/>
      <c r="EG155" s="103"/>
      <c r="EH155" s="103"/>
      <c r="EI155" s="103"/>
      <c r="EJ155" s="103"/>
      <c r="EK155" s="103"/>
      <c r="EL155" s="103"/>
      <c r="EM155" s="103"/>
      <c r="EN155" s="103"/>
      <c r="EO155" s="103"/>
      <c r="EP155" s="103"/>
      <c r="EQ155" s="103"/>
      <c r="ER155" s="103"/>
      <c r="ES155" s="103"/>
      <c r="ET155" s="103"/>
      <c r="EU155" s="103"/>
      <c r="EV155" s="103"/>
      <c r="EW155" s="103"/>
      <c r="EX155" s="103"/>
      <c r="EY155" s="103"/>
      <c r="EZ155" s="103"/>
      <c r="FA155" s="103"/>
      <c r="FB155" s="103"/>
      <c r="FC155" s="103"/>
      <c r="FD155" s="103"/>
      <c r="FE155" s="103"/>
      <c r="FF155" s="103"/>
      <c r="FG155" s="103"/>
      <c r="FH155" s="103"/>
      <c r="FI155" s="103"/>
      <c r="FJ155" s="103"/>
      <c r="FK155" s="103"/>
      <c r="FL155" s="103"/>
      <c r="FM155" s="103"/>
      <c r="FN155" s="103"/>
      <c r="FO155" s="103"/>
      <c r="FP155" s="103"/>
      <c r="FQ155" s="103"/>
      <c r="FR155" s="103"/>
      <c r="FS155" s="103"/>
      <c r="FT155" s="103"/>
      <c r="FU155" s="103"/>
      <c r="FV155" s="103"/>
      <c r="FW155" s="103"/>
      <c r="FX155" s="103"/>
      <c r="FY155" s="103"/>
      <c r="FZ155" s="103"/>
      <c r="GA155" s="103"/>
      <c r="GB155" s="103"/>
      <c r="GC155" s="103"/>
      <c r="GD155" s="103"/>
      <c r="GE155" s="103"/>
      <c r="GF155" s="103"/>
      <c r="GG155" s="103"/>
      <c r="GH155" s="103"/>
      <c r="GI155" s="103"/>
      <c r="GJ155" s="103"/>
      <c r="GK155" s="103"/>
      <c r="GL155" s="103"/>
      <c r="GM155" s="103"/>
      <c r="GN155" s="103"/>
      <c r="GO155" s="103"/>
      <c r="GP155" s="103"/>
      <c r="GQ155" s="103"/>
      <c r="GR155" s="103"/>
      <c r="GS155" s="103"/>
      <c r="GT155" s="103"/>
      <c r="GU155" s="103"/>
      <c r="GV155" s="103"/>
      <c r="GW155" s="103"/>
      <c r="GX155" s="103"/>
      <c r="GY155" s="103"/>
      <c r="GZ155" s="103"/>
      <c r="HA155" s="103"/>
      <c r="HB155" s="103"/>
      <c r="HC155" s="103"/>
      <c r="HD155" s="103"/>
      <c r="HE155" s="103"/>
      <c r="HF155" s="103"/>
      <c r="HG155" s="103"/>
      <c r="HH155" s="103"/>
      <c r="HI155" s="103"/>
      <c r="HJ155" s="103"/>
      <c r="HK155" s="103"/>
      <c r="HL155" s="103"/>
      <c r="HM155" s="103"/>
      <c r="HN155" s="103"/>
      <c r="HO155" s="103"/>
      <c r="HP155" s="103"/>
      <c r="HQ155" s="103"/>
      <c r="HR155" s="103"/>
      <c r="HS155" s="103"/>
      <c r="HT155" s="103"/>
      <c r="HU155" s="103"/>
      <c r="HV155" s="103"/>
      <c r="HW155" s="103"/>
      <c r="HX155" s="103"/>
      <c r="HY155" s="103"/>
      <c r="HZ155" s="103"/>
      <c r="IA155" s="103"/>
      <c r="IB155" s="103"/>
      <c r="IC155" s="103"/>
      <c r="ID155" s="103"/>
      <c r="IE155" s="103"/>
      <c r="IF155" s="103"/>
      <c r="IG155" s="103"/>
      <c r="IH155" s="103"/>
      <c r="II155" s="103"/>
      <c r="IJ155" s="103"/>
      <c r="IK155" s="103"/>
      <c r="IL155" s="103"/>
      <c r="IM155" s="103"/>
      <c r="IN155" s="103"/>
      <c r="IO155" s="103"/>
      <c r="IP155" s="103"/>
      <c r="IQ155" s="103"/>
      <c r="IR155" s="103"/>
      <c r="IS155" s="103"/>
      <c r="IT155" s="103"/>
      <c r="IU155" s="103"/>
      <c r="IV155" s="103"/>
    </row>
    <row r="156" spans="1:256" s="251" customFormat="1" ht="12.75">
      <c r="A156" s="89"/>
      <c r="B156" s="89"/>
      <c r="C156" s="82"/>
      <c r="D156" s="325"/>
      <c r="E156" s="325"/>
      <c r="F156" s="201"/>
      <c r="G156" s="203"/>
      <c r="I156" s="285"/>
      <c r="J156" s="284"/>
      <c r="K156" s="274"/>
      <c r="L156" s="271"/>
      <c r="M156" s="280"/>
      <c r="N156" s="280"/>
      <c r="O156" s="280"/>
      <c r="P156" s="280"/>
      <c r="Q156" s="280"/>
      <c r="R156" s="280"/>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3"/>
      <c r="BA156" s="103"/>
      <c r="BB156" s="103"/>
      <c r="BC156" s="103"/>
      <c r="BD156" s="103"/>
      <c r="BE156" s="103"/>
      <c r="BF156" s="103"/>
      <c r="BG156" s="103"/>
      <c r="BH156" s="103"/>
      <c r="BI156" s="103"/>
      <c r="BJ156" s="103"/>
      <c r="BK156" s="103"/>
      <c r="BL156" s="103"/>
      <c r="BM156" s="103"/>
      <c r="BN156" s="103"/>
      <c r="BO156" s="103"/>
      <c r="BP156" s="103"/>
      <c r="BQ156" s="103"/>
      <c r="BR156" s="103"/>
      <c r="BS156" s="103"/>
      <c r="BT156" s="103"/>
      <c r="BU156" s="103"/>
      <c r="BV156" s="103"/>
      <c r="BW156" s="103"/>
      <c r="BX156" s="103"/>
      <c r="BY156" s="103"/>
      <c r="BZ156" s="103"/>
      <c r="CA156" s="103"/>
      <c r="CB156" s="103"/>
      <c r="CC156" s="103"/>
      <c r="CD156" s="103"/>
      <c r="CE156" s="103"/>
      <c r="CF156" s="103"/>
      <c r="CG156" s="103"/>
      <c r="CH156" s="103"/>
      <c r="CI156" s="103"/>
      <c r="CJ156" s="103"/>
      <c r="CK156" s="103"/>
      <c r="CL156" s="103"/>
      <c r="CM156" s="103"/>
      <c r="CN156" s="103"/>
      <c r="CO156" s="103"/>
      <c r="CP156" s="103"/>
      <c r="CQ156" s="103"/>
      <c r="CR156" s="103"/>
      <c r="CS156" s="103"/>
      <c r="CT156" s="103"/>
      <c r="CU156" s="103"/>
      <c r="CV156" s="103"/>
      <c r="CW156" s="103"/>
      <c r="CX156" s="103"/>
      <c r="CY156" s="103"/>
      <c r="CZ156" s="103"/>
      <c r="DA156" s="103"/>
      <c r="DB156" s="103"/>
      <c r="DC156" s="103"/>
      <c r="DD156" s="103"/>
      <c r="DE156" s="103"/>
      <c r="DF156" s="103"/>
      <c r="DG156" s="103"/>
      <c r="DH156" s="103"/>
      <c r="DI156" s="103"/>
      <c r="DJ156" s="103"/>
      <c r="DK156" s="103"/>
      <c r="DL156" s="103"/>
      <c r="DM156" s="103"/>
      <c r="DN156" s="103"/>
      <c r="DO156" s="103"/>
      <c r="DP156" s="103"/>
      <c r="DQ156" s="103"/>
      <c r="DR156" s="103"/>
      <c r="DS156" s="103"/>
      <c r="DT156" s="103"/>
      <c r="DU156" s="103"/>
      <c r="DV156" s="103"/>
      <c r="DW156" s="103"/>
      <c r="DX156" s="103"/>
      <c r="DY156" s="103"/>
      <c r="DZ156" s="103"/>
      <c r="EA156" s="103"/>
      <c r="EB156" s="103"/>
      <c r="EC156" s="103"/>
      <c r="ED156" s="103"/>
      <c r="EE156" s="103"/>
      <c r="EF156" s="103"/>
      <c r="EG156" s="103"/>
      <c r="EH156" s="103"/>
      <c r="EI156" s="103"/>
      <c r="EJ156" s="103"/>
      <c r="EK156" s="103"/>
      <c r="EL156" s="103"/>
      <c r="EM156" s="103"/>
      <c r="EN156" s="103"/>
      <c r="EO156" s="103"/>
      <c r="EP156" s="103"/>
      <c r="EQ156" s="103"/>
      <c r="ER156" s="103"/>
      <c r="ES156" s="103"/>
      <c r="ET156" s="103"/>
      <c r="EU156" s="103"/>
      <c r="EV156" s="103"/>
      <c r="EW156" s="103"/>
      <c r="EX156" s="103"/>
      <c r="EY156" s="103"/>
      <c r="EZ156" s="103"/>
      <c r="FA156" s="103"/>
      <c r="FB156" s="103"/>
      <c r="FC156" s="103"/>
      <c r="FD156" s="103"/>
      <c r="FE156" s="103"/>
      <c r="FF156" s="103"/>
      <c r="FG156" s="103"/>
      <c r="FH156" s="103"/>
      <c r="FI156" s="103"/>
      <c r="FJ156" s="103"/>
      <c r="FK156" s="103"/>
      <c r="FL156" s="103"/>
      <c r="FM156" s="103"/>
      <c r="FN156" s="103"/>
      <c r="FO156" s="103"/>
      <c r="FP156" s="103"/>
      <c r="FQ156" s="103"/>
      <c r="FR156" s="103"/>
      <c r="FS156" s="103"/>
      <c r="FT156" s="103"/>
      <c r="FU156" s="103"/>
      <c r="FV156" s="103"/>
      <c r="FW156" s="103"/>
      <c r="FX156" s="103"/>
      <c r="FY156" s="103"/>
      <c r="FZ156" s="103"/>
      <c r="GA156" s="103"/>
      <c r="GB156" s="103"/>
      <c r="GC156" s="103"/>
      <c r="GD156" s="103"/>
      <c r="GE156" s="103"/>
      <c r="GF156" s="103"/>
      <c r="GG156" s="103"/>
      <c r="GH156" s="103"/>
      <c r="GI156" s="103"/>
      <c r="GJ156" s="103"/>
      <c r="GK156" s="103"/>
      <c r="GL156" s="103"/>
      <c r="GM156" s="103"/>
      <c r="GN156" s="103"/>
      <c r="GO156" s="103"/>
      <c r="GP156" s="103"/>
      <c r="GQ156" s="103"/>
      <c r="GR156" s="103"/>
      <c r="GS156" s="103"/>
      <c r="GT156" s="103"/>
      <c r="GU156" s="103"/>
      <c r="GV156" s="103"/>
      <c r="GW156" s="103"/>
      <c r="GX156" s="103"/>
      <c r="GY156" s="103"/>
      <c r="GZ156" s="103"/>
      <c r="HA156" s="103"/>
      <c r="HB156" s="103"/>
      <c r="HC156" s="103"/>
      <c r="HD156" s="103"/>
      <c r="HE156" s="103"/>
      <c r="HF156" s="103"/>
      <c r="HG156" s="103"/>
      <c r="HH156" s="103"/>
      <c r="HI156" s="103"/>
      <c r="HJ156" s="103"/>
      <c r="HK156" s="103"/>
      <c r="HL156" s="103"/>
      <c r="HM156" s="103"/>
      <c r="HN156" s="103"/>
      <c r="HO156" s="103"/>
      <c r="HP156" s="103"/>
      <c r="HQ156" s="103"/>
      <c r="HR156" s="103"/>
      <c r="HS156" s="103"/>
      <c r="HT156" s="103"/>
      <c r="HU156" s="103"/>
      <c r="HV156" s="103"/>
      <c r="HW156" s="103"/>
      <c r="HX156" s="103"/>
      <c r="HY156" s="103"/>
      <c r="HZ156" s="103"/>
      <c r="IA156" s="103"/>
      <c r="IB156" s="103"/>
      <c r="IC156" s="103"/>
      <c r="ID156" s="103"/>
      <c r="IE156" s="103"/>
      <c r="IF156" s="103"/>
      <c r="IG156" s="103"/>
      <c r="IH156" s="103"/>
      <c r="II156" s="103"/>
      <c r="IJ156" s="103"/>
      <c r="IK156" s="103"/>
      <c r="IL156" s="103"/>
      <c r="IM156" s="103"/>
      <c r="IN156" s="103"/>
      <c r="IO156" s="103"/>
      <c r="IP156" s="103"/>
      <c r="IQ156" s="103"/>
      <c r="IR156" s="103"/>
      <c r="IS156" s="103"/>
      <c r="IT156" s="103"/>
      <c r="IU156" s="103"/>
      <c r="IV156" s="103"/>
    </row>
    <row r="157" spans="1:256" s="251" customFormat="1" ht="12.75">
      <c r="A157" s="89"/>
      <c r="B157" s="89"/>
      <c r="C157" s="82"/>
      <c r="D157" s="325"/>
      <c r="E157" s="325"/>
      <c r="F157" s="201"/>
      <c r="G157" s="203"/>
      <c r="I157" s="285"/>
      <c r="J157" s="284"/>
      <c r="K157" s="274"/>
      <c r="L157" s="271"/>
      <c r="M157" s="280"/>
      <c r="N157" s="280"/>
      <c r="O157" s="280"/>
      <c r="P157" s="280"/>
      <c r="Q157" s="280"/>
      <c r="R157" s="280"/>
      <c r="S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3"/>
      <c r="AO157" s="103"/>
      <c r="AP157" s="103"/>
      <c r="AQ157" s="103"/>
      <c r="AR157" s="103"/>
      <c r="AS157" s="103"/>
      <c r="AT157" s="103"/>
      <c r="AU157" s="103"/>
      <c r="AV157" s="103"/>
      <c r="AW157" s="103"/>
      <c r="AX157" s="103"/>
      <c r="AY157" s="103"/>
      <c r="AZ157" s="103"/>
      <c r="BA157" s="103"/>
      <c r="BB157" s="103"/>
      <c r="BC157" s="103"/>
      <c r="BD157" s="103"/>
      <c r="BE157" s="103"/>
      <c r="BF157" s="103"/>
      <c r="BG157" s="103"/>
      <c r="BH157" s="103"/>
      <c r="BI157" s="103"/>
      <c r="BJ157" s="103"/>
      <c r="BK157" s="103"/>
      <c r="BL157" s="103"/>
      <c r="BM157" s="103"/>
      <c r="BN157" s="103"/>
      <c r="BO157" s="103"/>
      <c r="BP157" s="103"/>
      <c r="BQ157" s="103"/>
      <c r="BR157" s="103"/>
      <c r="BS157" s="103"/>
      <c r="BT157" s="103"/>
      <c r="BU157" s="103"/>
      <c r="BV157" s="103"/>
      <c r="BW157" s="103"/>
      <c r="BX157" s="103"/>
      <c r="BY157" s="103"/>
      <c r="BZ157" s="103"/>
      <c r="CA157" s="103"/>
      <c r="CB157" s="103"/>
      <c r="CC157" s="103"/>
      <c r="CD157" s="103"/>
      <c r="CE157" s="103"/>
      <c r="CF157" s="103"/>
      <c r="CG157" s="103"/>
      <c r="CH157" s="103"/>
      <c r="CI157" s="103"/>
      <c r="CJ157" s="103"/>
      <c r="CK157" s="103"/>
      <c r="CL157" s="103"/>
      <c r="CM157" s="103"/>
      <c r="CN157" s="103"/>
      <c r="CO157" s="103"/>
      <c r="CP157" s="103"/>
      <c r="CQ157" s="103"/>
      <c r="CR157" s="103"/>
      <c r="CS157" s="103"/>
      <c r="CT157" s="103"/>
      <c r="CU157" s="103"/>
      <c r="CV157" s="103"/>
      <c r="CW157" s="103"/>
      <c r="CX157" s="103"/>
      <c r="CY157" s="103"/>
      <c r="CZ157" s="103"/>
      <c r="DA157" s="103"/>
      <c r="DB157" s="103"/>
      <c r="DC157" s="103"/>
      <c r="DD157" s="103"/>
      <c r="DE157" s="103"/>
      <c r="DF157" s="103"/>
      <c r="DG157" s="103"/>
      <c r="DH157" s="103"/>
      <c r="DI157" s="103"/>
      <c r="DJ157" s="103"/>
      <c r="DK157" s="103"/>
      <c r="DL157" s="103"/>
      <c r="DM157" s="103"/>
      <c r="DN157" s="103"/>
      <c r="DO157" s="103"/>
      <c r="DP157" s="103"/>
      <c r="DQ157" s="103"/>
      <c r="DR157" s="103"/>
      <c r="DS157" s="103"/>
      <c r="DT157" s="103"/>
      <c r="DU157" s="103"/>
      <c r="DV157" s="103"/>
      <c r="DW157" s="103"/>
      <c r="DX157" s="103"/>
      <c r="DY157" s="103"/>
      <c r="DZ157" s="103"/>
      <c r="EA157" s="103"/>
      <c r="EB157" s="103"/>
      <c r="EC157" s="103"/>
      <c r="ED157" s="103"/>
      <c r="EE157" s="103"/>
      <c r="EF157" s="103"/>
      <c r="EG157" s="103"/>
      <c r="EH157" s="103"/>
      <c r="EI157" s="103"/>
      <c r="EJ157" s="103"/>
      <c r="EK157" s="103"/>
      <c r="EL157" s="103"/>
      <c r="EM157" s="103"/>
      <c r="EN157" s="103"/>
      <c r="EO157" s="103"/>
      <c r="EP157" s="103"/>
      <c r="EQ157" s="103"/>
      <c r="ER157" s="103"/>
      <c r="ES157" s="103"/>
      <c r="ET157" s="103"/>
      <c r="EU157" s="103"/>
      <c r="EV157" s="103"/>
      <c r="EW157" s="103"/>
      <c r="EX157" s="103"/>
      <c r="EY157" s="103"/>
      <c r="EZ157" s="103"/>
      <c r="FA157" s="103"/>
      <c r="FB157" s="103"/>
      <c r="FC157" s="103"/>
      <c r="FD157" s="103"/>
      <c r="FE157" s="103"/>
      <c r="FF157" s="103"/>
      <c r="FG157" s="103"/>
      <c r="FH157" s="103"/>
      <c r="FI157" s="103"/>
      <c r="FJ157" s="103"/>
      <c r="FK157" s="103"/>
      <c r="FL157" s="103"/>
      <c r="FM157" s="103"/>
      <c r="FN157" s="103"/>
      <c r="FO157" s="103"/>
      <c r="FP157" s="103"/>
      <c r="FQ157" s="103"/>
      <c r="FR157" s="103"/>
      <c r="FS157" s="103"/>
      <c r="FT157" s="103"/>
      <c r="FU157" s="103"/>
      <c r="FV157" s="103"/>
      <c r="FW157" s="103"/>
      <c r="FX157" s="103"/>
      <c r="FY157" s="103"/>
      <c r="FZ157" s="103"/>
      <c r="GA157" s="103"/>
      <c r="GB157" s="103"/>
      <c r="GC157" s="103"/>
      <c r="GD157" s="103"/>
      <c r="GE157" s="103"/>
      <c r="GF157" s="103"/>
      <c r="GG157" s="103"/>
      <c r="GH157" s="103"/>
      <c r="GI157" s="103"/>
      <c r="GJ157" s="103"/>
      <c r="GK157" s="103"/>
      <c r="GL157" s="103"/>
      <c r="GM157" s="103"/>
      <c r="GN157" s="103"/>
      <c r="GO157" s="103"/>
      <c r="GP157" s="103"/>
      <c r="GQ157" s="103"/>
      <c r="GR157" s="103"/>
      <c r="GS157" s="103"/>
      <c r="GT157" s="103"/>
      <c r="GU157" s="103"/>
      <c r="GV157" s="103"/>
      <c r="GW157" s="103"/>
      <c r="GX157" s="103"/>
      <c r="GY157" s="103"/>
      <c r="GZ157" s="103"/>
      <c r="HA157" s="103"/>
      <c r="HB157" s="103"/>
      <c r="HC157" s="103"/>
      <c r="HD157" s="103"/>
      <c r="HE157" s="103"/>
      <c r="HF157" s="103"/>
      <c r="HG157" s="103"/>
      <c r="HH157" s="103"/>
      <c r="HI157" s="103"/>
      <c r="HJ157" s="103"/>
      <c r="HK157" s="103"/>
      <c r="HL157" s="103"/>
      <c r="HM157" s="103"/>
      <c r="HN157" s="103"/>
      <c r="HO157" s="103"/>
      <c r="HP157" s="103"/>
      <c r="HQ157" s="103"/>
      <c r="HR157" s="103"/>
      <c r="HS157" s="103"/>
      <c r="HT157" s="103"/>
      <c r="HU157" s="103"/>
      <c r="HV157" s="103"/>
      <c r="HW157" s="103"/>
      <c r="HX157" s="103"/>
      <c r="HY157" s="103"/>
      <c r="HZ157" s="103"/>
      <c r="IA157" s="103"/>
      <c r="IB157" s="103"/>
      <c r="IC157" s="103"/>
      <c r="ID157" s="103"/>
      <c r="IE157" s="103"/>
      <c r="IF157" s="103"/>
      <c r="IG157" s="103"/>
      <c r="IH157" s="103"/>
      <c r="II157" s="103"/>
      <c r="IJ157" s="103"/>
      <c r="IK157" s="103"/>
      <c r="IL157" s="103"/>
      <c r="IM157" s="103"/>
      <c r="IN157" s="103"/>
      <c r="IO157" s="103"/>
      <c r="IP157" s="103"/>
      <c r="IQ157" s="103"/>
      <c r="IR157" s="103"/>
      <c r="IS157" s="103"/>
      <c r="IT157" s="103"/>
      <c r="IU157" s="103"/>
      <c r="IV157" s="103"/>
    </row>
    <row r="158" spans="1:256" s="251" customFormat="1" ht="12.75">
      <c r="A158" s="89"/>
      <c r="B158" s="89"/>
      <c r="C158" s="82"/>
      <c r="D158" s="325"/>
      <c r="E158" s="325"/>
      <c r="F158" s="201"/>
      <c r="G158" s="203"/>
      <c r="I158" s="285"/>
      <c r="J158" s="284"/>
      <c r="K158" s="274"/>
      <c r="L158" s="271"/>
      <c r="M158" s="280"/>
      <c r="N158" s="280"/>
      <c r="O158" s="280"/>
      <c r="P158" s="280"/>
      <c r="Q158" s="280"/>
      <c r="R158" s="280"/>
      <c r="S158" s="103"/>
      <c r="T158" s="103"/>
      <c r="U158" s="103"/>
      <c r="V158" s="103"/>
      <c r="W158" s="103"/>
      <c r="X158" s="103"/>
      <c r="Y158" s="103"/>
      <c r="Z158" s="103"/>
      <c r="AA158" s="103"/>
      <c r="AB158" s="103"/>
      <c r="AC158" s="103"/>
      <c r="AD158" s="103"/>
      <c r="AE158" s="103"/>
      <c r="AF158" s="103"/>
      <c r="AG158" s="103"/>
      <c r="AH158" s="103"/>
      <c r="AI158" s="103"/>
      <c r="AJ158" s="103"/>
      <c r="AK158" s="103"/>
      <c r="AL158" s="103"/>
      <c r="AM158" s="103"/>
      <c r="AN158" s="103"/>
      <c r="AO158" s="103"/>
      <c r="AP158" s="103"/>
      <c r="AQ158" s="103"/>
      <c r="AR158" s="103"/>
      <c r="AS158" s="103"/>
      <c r="AT158" s="103"/>
      <c r="AU158" s="103"/>
      <c r="AV158" s="103"/>
      <c r="AW158" s="103"/>
      <c r="AX158" s="103"/>
      <c r="AY158" s="103"/>
      <c r="AZ158" s="103"/>
      <c r="BA158" s="103"/>
      <c r="BB158" s="103"/>
      <c r="BC158" s="103"/>
      <c r="BD158" s="103"/>
      <c r="BE158" s="103"/>
      <c r="BF158" s="103"/>
      <c r="BG158" s="103"/>
      <c r="BH158" s="103"/>
      <c r="BI158" s="103"/>
      <c r="BJ158" s="103"/>
      <c r="BK158" s="103"/>
      <c r="BL158" s="103"/>
      <c r="BM158" s="103"/>
      <c r="BN158" s="103"/>
      <c r="BO158" s="103"/>
      <c r="BP158" s="103"/>
      <c r="BQ158" s="103"/>
      <c r="BR158" s="103"/>
      <c r="BS158" s="103"/>
      <c r="BT158" s="103"/>
      <c r="BU158" s="103"/>
      <c r="BV158" s="103"/>
      <c r="BW158" s="103"/>
      <c r="BX158" s="103"/>
      <c r="BY158" s="103"/>
      <c r="BZ158" s="103"/>
      <c r="CA158" s="103"/>
      <c r="CB158" s="103"/>
      <c r="CC158" s="103"/>
      <c r="CD158" s="103"/>
      <c r="CE158" s="103"/>
      <c r="CF158" s="103"/>
      <c r="CG158" s="103"/>
      <c r="CH158" s="103"/>
      <c r="CI158" s="103"/>
      <c r="CJ158" s="103"/>
      <c r="CK158" s="103"/>
      <c r="CL158" s="103"/>
      <c r="CM158" s="103"/>
      <c r="CN158" s="103"/>
      <c r="CO158" s="103"/>
      <c r="CP158" s="103"/>
      <c r="CQ158" s="103"/>
      <c r="CR158" s="103"/>
      <c r="CS158" s="103"/>
      <c r="CT158" s="103"/>
      <c r="CU158" s="103"/>
      <c r="CV158" s="103"/>
      <c r="CW158" s="103"/>
      <c r="CX158" s="103"/>
      <c r="CY158" s="103"/>
      <c r="CZ158" s="103"/>
      <c r="DA158" s="103"/>
      <c r="DB158" s="103"/>
      <c r="DC158" s="103"/>
      <c r="DD158" s="103"/>
      <c r="DE158" s="103"/>
      <c r="DF158" s="103"/>
      <c r="DG158" s="103"/>
      <c r="DH158" s="103"/>
      <c r="DI158" s="103"/>
      <c r="DJ158" s="103"/>
      <c r="DK158" s="103"/>
      <c r="DL158" s="103"/>
      <c r="DM158" s="103"/>
      <c r="DN158" s="103"/>
      <c r="DO158" s="103"/>
      <c r="DP158" s="103"/>
      <c r="DQ158" s="103"/>
      <c r="DR158" s="103"/>
      <c r="DS158" s="103"/>
      <c r="DT158" s="103"/>
      <c r="DU158" s="103"/>
      <c r="DV158" s="103"/>
      <c r="DW158" s="103"/>
      <c r="DX158" s="103"/>
      <c r="DY158" s="103"/>
      <c r="DZ158" s="103"/>
      <c r="EA158" s="103"/>
      <c r="EB158" s="103"/>
      <c r="EC158" s="103"/>
      <c r="ED158" s="103"/>
      <c r="EE158" s="103"/>
      <c r="EF158" s="103"/>
      <c r="EG158" s="103"/>
      <c r="EH158" s="103"/>
      <c r="EI158" s="103"/>
      <c r="EJ158" s="103"/>
      <c r="EK158" s="103"/>
      <c r="EL158" s="103"/>
      <c r="EM158" s="103"/>
      <c r="EN158" s="103"/>
      <c r="EO158" s="103"/>
      <c r="EP158" s="103"/>
      <c r="EQ158" s="103"/>
      <c r="ER158" s="103"/>
      <c r="ES158" s="103"/>
      <c r="ET158" s="103"/>
      <c r="EU158" s="103"/>
      <c r="EV158" s="103"/>
      <c r="EW158" s="103"/>
      <c r="EX158" s="103"/>
      <c r="EY158" s="103"/>
      <c r="EZ158" s="103"/>
      <c r="FA158" s="103"/>
      <c r="FB158" s="103"/>
      <c r="FC158" s="103"/>
      <c r="FD158" s="103"/>
      <c r="FE158" s="103"/>
      <c r="FF158" s="103"/>
      <c r="FG158" s="103"/>
      <c r="FH158" s="103"/>
      <c r="FI158" s="103"/>
      <c r="FJ158" s="103"/>
      <c r="FK158" s="103"/>
      <c r="FL158" s="103"/>
      <c r="FM158" s="103"/>
      <c r="FN158" s="103"/>
      <c r="FO158" s="103"/>
      <c r="FP158" s="103"/>
      <c r="FQ158" s="103"/>
      <c r="FR158" s="103"/>
      <c r="FS158" s="103"/>
      <c r="FT158" s="103"/>
      <c r="FU158" s="103"/>
      <c r="FV158" s="103"/>
      <c r="FW158" s="103"/>
      <c r="FX158" s="103"/>
      <c r="FY158" s="103"/>
      <c r="FZ158" s="103"/>
      <c r="GA158" s="103"/>
      <c r="GB158" s="103"/>
      <c r="GC158" s="103"/>
      <c r="GD158" s="103"/>
      <c r="GE158" s="103"/>
      <c r="GF158" s="103"/>
      <c r="GG158" s="103"/>
      <c r="GH158" s="103"/>
      <c r="GI158" s="103"/>
      <c r="GJ158" s="103"/>
      <c r="GK158" s="103"/>
      <c r="GL158" s="103"/>
      <c r="GM158" s="103"/>
      <c r="GN158" s="103"/>
      <c r="GO158" s="103"/>
      <c r="GP158" s="103"/>
      <c r="GQ158" s="103"/>
      <c r="GR158" s="103"/>
      <c r="GS158" s="103"/>
      <c r="GT158" s="103"/>
      <c r="GU158" s="103"/>
      <c r="GV158" s="103"/>
      <c r="GW158" s="103"/>
      <c r="GX158" s="103"/>
      <c r="GY158" s="103"/>
      <c r="GZ158" s="103"/>
      <c r="HA158" s="103"/>
      <c r="HB158" s="103"/>
      <c r="HC158" s="103"/>
      <c r="HD158" s="103"/>
      <c r="HE158" s="103"/>
      <c r="HF158" s="103"/>
      <c r="HG158" s="103"/>
      <c r="HH158" s="103"/>
      <c r="HI158" s="103"/>
      <c r="HJ158" s="103"/>
      <c r="HK158" s="103"/>
      <c r="HL158" s="103"/>
      <c r="HM158" s="103"/>
      <c r="HN158" s="103"/>
      <c r="HO158" s="103"/>
      <c r="HP158" s="103"/>
      <c r="HQ158" s="103"/>
      <c r="HR158" s="103"/>
      <c r="HS158" s="103"/>
      <c r="HT158" s="103"/>
      <c r="HU158" s="103"/>
      <c r="HV158" s="103"/>
      <c r="HW158" s="103"/>
      <c r="HX158" s="103"/>
      <c r="HY158" s="103"/>
      <c r="HZ158" s="103"/>
      <c r="IA158" s="103"/>
      <c r="IB158" s="103"/>
      <c r="IC158" s="103"/>
      <c r="ID158" s="103"/>
      <c r="IE158" s="103"/>
      <c r="IF158" s="103"/>
      <c r="IG158" s="103"/>
      <c r="IH158" s="103"/>
      <c r="II158" s="103"/>
      <c r="IJ158" s="103"/>
      <c r="IK158" s="103"/>
      <c r="IL158" s="103"/>
      <c r="IM158" s="103"/>
      <c r="IN158" s="103"/>
      <c r="IO158" s="103"/>
      <c r="IP158" s="103"/>
      <c r="IQ158" s="103"/>
      <c r="IR158" s="103"/>
      <c r="IS158" s="103"/>
      <c r="IT158" s="103"/>
      <c r="IU158" s="103"/>
      <c r="IV158" s="103"/>
    </row>
    <row r="159" spans="1:256" s="251" customFormat="1" ht="12.75">
      <c r="A159" s="89"/>
      <c r="B159" s="89"/>
      <c r="C159" s="82"/>
      <c r="D159" s="325"/>
      <c r="E159" s="325"/>
      <c r="F159" s="201"/>
      <c r="G159" s="203"/>
      <c r="I159" s="285"/>
      <c r="J159" s="284"/>
      <c r="K159" s="274"/>
      <c r="L159" s="271"/>
      <c r="M159" s="280"/>
      <c r="N159" s="280"/>
      <c r="O159" s="280"/>
      <c r="P159" s="280"/>
      <c r="Q159" s="280"/>
      <c r="R159" s="280"/>
      <c r="S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c r="AO159" s="103"/>
      <c r="AP159" s="103"/>
      <c r="AQ159" s="103"/>
      <c r="AR159" s="103"/>
      <c r="AS159" s="103"/>
      <c r="AT159" s="103"/>
      <c r="AU159" s="103"/>
      <c r="AV159" s="103"/>
      <c r="AW159" s="103"/>
      <c r="AX159" s="103"/>
      <c r="AY159" s="103"/>
      <c r="AZ159" s="103"/>
      <c r="BA159" s="103"/>
      <c r="BB159" s="103"/>
      <c r="BC159" s="103"/>
      <c r="BD159" s="103"/>
      <c r="BE159" s="103"/>
      <c r="BF159" s="103"/>
      <c r="BG159" s="103"/>
      <c r="BH159" s="103"/>
      <c r="BI159" s="103"/>
      <c r="BJ159" s="103"/>
      <c r="BK159" s="103"/>
      <c r="BL159" s="103"/>
      <c r="BM159" s="103"/>
      <c r="BN159" s="103"/>
      <c r="BO159" s="103"/>
      <c r="BP159" s="103"/>
      <c r="BQ159" s="103"/>
      <c r="BR159" s="103"/>
      <c r="BS159" s="103"/>
      <c r="BT159" s="103"/>
      <c r="BU159" s="103"/>
      <c r="BV159" s="103"/>
      <c r="BW159" s="103"/>
      <c r="BX159" s="103"/>
      <c r="BY159" s="103"/>
      <c r="BZ159" s="103"/>
      <c r="CA159" s="103"/>
      <c r="CB159" s="103"/>
      <c r="CC159" s="103"/>
      <c r="CD159" s="103"/>
      <c r="CE159" s="103"/>
      <c r="CF159" s="103"/>
      <c r="CG159" s="103"/>
      <c r="CH159" s="103"/>
      <c r="CI159" s="103"/>
      <c r="CJ159" s="103"/>
      <c r="CK159" s="103"/>
      <c r="CL159" s="103"/>
      <c r="CM159" s="103"/>
      <c r="CN159" s="103"/>
      <c r="CO159" s="103"/>
      <c r="CP159" s="103"/>
      <c r="CQ159" s="103"/>
      <c r="CR159" s="103"/>
      <c r="CS159" s="103"/>
      <c r="CT159" s="103"/>
      <c r="CU159" s="103"/>
      <c r="CV159" s="103"/>
      <c r="CW159" s="103"/>
      <c r="CX159" s="103"/>
      <c r="CY159" s="103"/>
      <c r="CZ159" s="103"/>
      <c r="DA159" s="103"/>
      <c r="DB159" s="103"/>
      <c r="DC159" s="103"/>
      <c r="DD159" s="103"/>
      <c r="DE159" s="103"/>
      <c r="DF159" s="103"/>
      <c r="DG159" s="103"/>
      <c r="DH159" s="103"/>
      <c r="DI159" s="103"/>
      <c r="DJ159" s="103"/>
      <c r="DK159" s="103"/>
      <c r="DL159" s="103"/>
      <c r="DM159" s="103"/>
      <c r="DN159" s="103"/>
      <c r="DO159" s="103"/>
      <c r="DP159" s="103"/>
      <c r="DQ159" s="103"/>
      <c r="DR159" s="103"/>
      <c r="DS159" s="103"/>
      <c r="DT159" s="103"/>
      <c r="DU159" s="103"/>
      <c r="DV159" s="103"/>
      <c r="DW159" s="103"/>
      <c r="DX159" s="103"/>
      <c r="DY159" s="103"/>
      <c r="DZ159" s="103"/>
      <c r="EA159" s="103"/>
      <c r="EB159" s="103"/>
      <c r="EC159" s="103"/>
      <c r="ED159" s="103"/>
      <c r="EE159" s="103"/>
      <c r="EF159" s="103"/>
      <c r="EG159" s="103"/>
      <c r="EH159" s="103"/>
      <c r="EI159" s="103"/>
      <c r="EJ159" s="103"/>
      <c r="EK159" s="103"/>
      <c r="EL159" s="103"/>
      <c r="EM159" s="103"/>
      <c r="EN159" s="103"/>
      <c r="EO159" s="103"/>
      <c r="EP159" s="103"/>
      <c r="EQ159" s="103"/>
      <c r="ER159" s="103"/>
      <c r="ES159" s="103"/>
      <c r="ET159" s="103"/>
      <c r="EU159" s="103"/>
      <c r="EV159" s="103"/>
      <c r="EW159" s="103"/>
      <c r="EX159" s="103"/>
      <c r="EY159" s="103"/>
      <c r="EZ159" s="103"/>
      <c r="FA159" s="103"/>
      <c r="FB159" s="103"/>
      <c r="FC159" s="103"/>
      <c r="FD159" s="103"/>
      <c r="FE159" s="103"/>
      <c r="FF159" s="103"/>
      <c r="FG159" s="103"/>
      <c r="FH159" s="103"/>
      <c r="FI159" s="103"/>
      <c r="FJ159" s="103"/>
      <c r="FK159" s="103"/>
      <c r="FL159" s="103"/>
      <c r="FM159" s="103"/>
      <c r="FN159" s="103"/>
      <c r="FO159" s="103"/>
      <c r="FP159" s="103"/>
      <c r="FQ159" s="103"/>
      <c r="FR159" s="103"/>
      <c r="FS159" s="103"/>
      <c r="FT159" s="103"/>
      <c r="FU159" s="103"/>
      <c r="FV159" s="103"/>
      <c r="FW159" s="103"/>
      <c r="FX159" s="103"/>
      <c r="FY159" s="103"/>
      <c r="FZ159" s="103"/>
      <c r="GA159" s="103"/>
      <c r="GB159" s="103"/>
      <c r="GC159" s="103"/>
      <c r="GD159" s="103"/>
      <c r="GE159" s="103"/>
      <c r="GF159" s="103"/>
      <c r="GG159" s="103"/>
      <c r="GH159" s="103"/>
      <c r="GI159" s="103"/>
      <c r="GJ159" s="103"/>
      <c r="GK159" s="103"/>
      <c r="GL159" s="103"/>
      <c r="GM159" s="103"/>
      <c r="GN159" s="103"/>
      <c r="GO159" s="103"/>
      <c r="GP159" s="103"/>
      <c r="GQ159" s="103"/>
      <c r="GR159" s="103"/>
      <c r="GS159" s="103"/>
      <c r="GT159" s="103"/>
      <c r="GU159" s="103"/>
      <c r="GV159" s="103"/>
      <c r="GW159" s="103"/>
      <c r="GX159" s="103"/>
      <c r="GY159" s="103"/>
      <c r="GZ159" s="103"/>
      <c r="HA159" s="103"/>
      <c r="HB159" s="103"/>
      <c r="HC159" s="103"/>
      <c r="HD159" s="103"/>
      <c r="HE159" s="103"/>
      <c r="HF159" s="103"/>
      <c r="HG159" s="103"/>
      <c r="HH159" s="103"/>
      <c r="HI159" s="103"/>
      <c r="HJ159" s="103"/>
      <c r="HK159" s="103"/>
      <c r="HL159" s="103"/>
      <c r="HM159" s="103"/>
      <c r="HN159" s="103"/>
      <c r="HO159" s="103"/>
      <c r="HP159" s="103"/>
      <c r="HQ159" s="103"/>
      <c r="HR159" s="103"/>
      <c r="HS159" s="103"/>
      <c r="HT159" s="103"/>
      <c r="HU159" s="103"/>
      <c r="HV159" s="103"/>
      <c r="HW159" s="103"/>
      <c r="HX159" s="103"/>
      <c r="HY159" s="103"/>
      <c r="HZ159" s="103"/>
      <c r="IA159" s="103"/>
      <c r="IB159" s="103"/>
      <c r="IC159" s="103"/>
      <c r="ID159" s="103"/>
      <c r="IE159" s="103"/>
      <c r="IF159" s="103"/>
      <c r="IG159" s="103"/>
      <c r="IH159" s="103"/>
      <c r="II159" s="103"/>
      <c r="IJ159" s="103"/>
      <c r="IK159" s="103"/>
      <c r="IL159" s="103"/>
      <c r="IM159" s="103"/>
      <c r="IN159" s="103"/>
      <c r="IO159" s="103"/>
      <c r="IP159" s="103"/>
      <c r="IQ159" s="103"/>
      <c r="IR159" s="103"/>
      <c r="IS159" s="103"/>
      <c r="IT159" s="103"/>
      <c r="IU159" s="103"/>
      <c r="IV159" s="103"/>
    </row>
    <row r="160" spans="1:256" s="251" customFormat="1" ht="12.75">
      <c r="A160" s="89"/>
      <c r="B160" s="89"/>
      <c r="C160" s="82"/>
      <c r="D160" s="325"/>
      <c r="E160" s="325"/>
      <c r="F160" s="201"/>
      <c r="G160" s="203"/>
      <c r="I160" s="285"/>
      <c r="J160" s="284"/>
      <c r="K160" s="274"/>
      <c r="L160" s="271"/>
      <c r="M160" s="280"/>
      <c r="N160" s="280"/>
      <c r="O160" s="280"/>
      <c r="P160" s="280"/>
      <c r="Q160" s="280"/>
      <c r="R160" s="280"/>
      <c r="S160" s="103"/>
      <c r="T160" s="103"/>
      <c r="U160" s="103"/>
      <c r="V160" s="103"/>
      <c r="W160" s="103"/>
      <c r="X160" s="103"/>
      <c r="Y160" s="103"/>
      <c r="Z160" s="103"/>
      <c r="AA160" s="103"/>
      <c r="AB160" s="103"/>
      <c r="AC160" s="103"/>
      <c r="AD160" s="103"/>
      <c r="AE160" s="103"/>
      <c r="AF160" s="103"/>
      <c r="AG160" s="103"/>
      <c r="AH160" s="103"/>
      <c r="AI160" s="103"/>
      <c r="AJ160" s="103"/>
      <c r="AK160" s="103"/>
      <c r="AL160" s="103"/>
      <c r="AM160" s="103"/>
      <c r="AN160" s="103"/>
      <c r="AO160" s="103"/>
      <c r="AP160" s="103"/>
      <c r="AQ160" s="103"/>
      <c r="AR160" s="103"/>
      <c r="AS160" s="103"/>
      <c r="AT160" s="103"/>
      <c r="AU160" s="103"/>
      <c r="AV160" s="103"/>
      <c r="AW160" s="103"/>
      <c r="AX160" s="103"/>
      <c r="AY160" s="103"/>
      <c r="AZ160" s="103"/>
      <c r="BA160" s="103"/>
      <c r="BB160" s="103"/>
      <c r="BC160" s="103"/>
      <c r="BD160" s="103"/>
      <c r="BE160" s="103"/>
      <c r="BF160" s="103"/>
      <c r="BG160" s="103"/>
      <c r="BH160" s="103"/>
      <c r="BI160" s="103"/>
      <c r="BJ160" s="103"/>
      <c r="BK160" s="103"/>
      <c r="BL160" s="103"/>
      <c r="BM160" s="103"/>
      <c r="BN160" s="103"/>
      <c r="BO160" s="103"/>
      <c r="BP160" s="103"/>
      <c r="BQ160" s="103"/>
      <c r="BR160" s="103"/>
      <c r="BS160" s="103"/>
      <c r="BT160" s="103"/>
      <c r="BU160" s="103"/>
      <c r="BV160" s="103"/>
      <c r="BW160" s="103"/>
      <c r="BX160" s="103"/>
      <c r="BY160" s="103"/>
      <c r="BZ160" s="103"/>
      <c r="CA160" s="103"/>
      <c r="CB160" s="103"/>
      <c r="CC160" s="103"/>
      <c r="CD160" s="103"/>
      <c r="CE160" s="103"/>
      <c r="CF160" s="103"/>
      <c r="CG160" s="103"/>
      <c r="CH160" s="103"/>
      <c r="CI160" s="103"/>
      <c r="CJ160" s="103"/>
      <c r="CK160" s="103"/>
      <c r="CL160" s="103"/>
      <c r="CM160" s="103"/>
      <c r="CN160" s="103"/>
      <c r="CO160" s="103"/>
      <c r="CP160" s="103"/>
      <c r="CQ160" s="103"/>
      <c r="CR160" s="103"/>
      <c r="CS160" s="103"/>
      <c r="CT160" s="103"/>
      <c r="CU160" s="103"/>
      <c r="CV160" s="103"/>
      <c r="CW160" s="103"/>
      <c r="CX160" s="103"/>
      <c r="CY160" s="103"/>
      <c r="CZ160" s="103"/>
      <c r="DA160" s="103"/>
      <c r="DB160" s="103"/>
      <c r="DC160" s="103"/>
      <c r="DD160" s="103"/>
      <c r="DE160" s="103"/>
      <c r="DF160" s="103"/>
      <c r="DG160" s="103"/>
      <c r="DH160" s="103"/>
      <c r="DI160" s="103"/>
      <c r="DJ160" s="103"/>
      <c r="DK160" s="103"/>
      <c r="DL160" s="103"/>
      <c r="DM160" s="103"/>
      <c r="DN160" s="103"/>
      <c r="DO160" s="103"/>
      <c r="DP160" s="103"/>
      <c r="DQ160" s="103"/>
      <c r="DR160" s="103"/>
      <c r="DS160" s="103"/>
      <c r="DT160" s="103"/>
      <c r="DU160" s="103"/>
      <c r="DV160" s="103"/>
      <c r="DW160" s="103"/>
      <c r="DX160" s="103"/>
      <c r="DY160" s="103"/>
      <c r="DZ160" s="103"/>
      <c r="EA160" s="103"/>
      <c r="EB160" s="103"/>
      <c r="EC160" s="103"/>
      <c r="ED160" s="103"/>
      <c r="EE160" s="103"/>
      <c r="EF160" s="103"/>
      <c r="EG160" s="103"/>
      <c r="EH160" s="103"/>
      <c r="EI160" s="103"/>
      <c r="EJ160" s="103"/>
      <c r="EK160" s="103"/>
      <c r="EL160" s="103"/>
      <c r="EM160" s="103"/>
      <c r="EN160" s="103"/>
      <c r="EO160" s="103"/>
      <c r="EP160" s="103"/>
      <c r="EQ160" s="103"/>
      <c r="ER160" s="103"/>
      <c r="ES160" s="103"/>
      <c r="ET160" s="103"/>
      <c r="EU160" s="103"/>
      <c r="EV160" s="103"/>
      <c r="EW160" s="103"/>
      <c r="EX160" s="103"/>
      <c r="EY160" s="103"/>
      <c r="EZ160" s="103"/>
      <c r="FA160" s="103"/>
      <c r="FB160" s="103"/>
      <c r="FC160" s="103"/>
      <c r="FD160" s="103"/>
      <c r="FE160" s="103"/>
      <c r="FF160" s="103"/>
      <c r="FG160" s="103"/>
      <c r="FH160" s="103"/>
      <c r="FI160" s="103"/>
      <c r="FJ160" s="103"/>
      <c r="FK160" s="103"/>
      <c r="FL160" s="103"/>
      <c r="FM160" s="103"/>
      <c r="FN160" s="103"/>
      <c r="FO160" s="103"/>
      <c r="FP160" s="103"/>
      <c r="FQ160" s="103"/>
      <c r="FR160" s="103"/>
      <c r="FS160" s="103"/>
      <c r="FT160" s="103"/>
      <c r="FU160" s="103"/>
      <c r="FV160" s="103"/>
      <c r="FW160" s="103"/>
      <c r="FX160" s="103"/>
      <c r="FY160" s="103"/>
      <c r="FZ160" s="103"/>
      <c r="GA160" s="103"/>
      <c r="GB160" s="103"/>
      <c r="GC160" s="103"/>
      <c r="GD160" s="103"/>
      <c r="GE160" s="103"/>
      <c r="GF160" s="103"/>
      <c r="GG160" s="103"/>
      <c r="GH160" s="103"/>
      <c r="GI160" s="103"/>
      <c r="GJ160" s="103"/>
      <c r="GK160" s="103"/>
      <c r="GL160" s="103"/>
      <c r="GM160" s="103"/>
      <c r="GN160" s="103"/>
      <c r="GO160" s="103"/>
      <c r="GP160" s="103"/>
      <c r="GQ160" s="103"/>
      <c r="GR160" s="103"/>
      <c r="GS160" s="103"/>
      <c r="GT160" s="103"/>
      <c r="GU160" s="103"/>
      <c r="GV160" s="103"/>
      <c r="GW160" s="103"/>
      <c r="GX160" s="103"/>
      <c r="GY160" s="103"/>
      <c r="GZ160" s="103"/>
      <c r="HA160" s="103"/>
      <c r="HB160" s="103"/>
      <c r="HC160" s="103"/>
      <c r="HD160" s="103"/>
      <c r="HE160" s="103"/>
      <c r="HF160" s="103"/>
      <c r="HG160" s="103"/>
      <c r="HH160" s="103"/>
      <c r="HI160" s="103"/>
      <c r="HJ160" s="103"/>
      <c r="HK160" s="103"/>
      <c r="HL160" s="103"/>
      <c r="HM160" s="103"/>
      <c r="HN160" s="103"/>
      <c r="HO160" s="103"/>
      <c r="HP160" s="103"/>
      <c r="HQ160" s="103"/>
      <c r="HR160" s="103"/>
      <c r="HS160" s="103"/>
      <c r="HT160" s="103"/>
      <c r="HU160" s="103"/>
      <c r="HV160" s="103"/>
      <c r="HW160" s="103"/>
      <c r="HX160" s="103"/>
      <c r="HY160" s="103"/>
      <c r="HZ160" s="103"/>
      <c r="IA160" s="103"/>
      <c r="IB160" s="103"/>
      <c r="IC160" s="103"/>
      <c r="ID160" s="103"/>
      <c r="IE160" s="103"/>
      <c r="IF160" s="103"/>
      <c r="IG160" s="103"/>
      <c r="IH160" s="103"/>
      <c r="II160" s="103"/>
      <c r="IJ160" s="103"/>
      <c r="IK160" s="103"/>
      <c r="IL160" s="103"/>
      <c r="IM160" s="103"/>
      <c r="IN160" s="103"/>
      <c r="IO160" s="103"/>
      <c r="IP160" s="103"/>
      <c r="IQ160" s="103"/>
      <c r="IR160" s="103"/>
      <c r="IS160" s="103"/>
      <c r="IT160" s="103"/>
      <c r="IU160" s="103"/>
      <c r="IV160" s="103"/>
    </row>
    <row r="161" spans="1:256" s="251" customFormat="1" ht="12.75">
      <c r="A161" s="89"/>
      <c r="B161" s="89"/>
      <c r="C161" s="82"/>
      <c r="D161" s="325"/>
      <c r="E161" s="325"/>
      <c r="F161" s="201"/>
      <c r="G161" s="203"/>
      <c r="I161" s="285"/>
      <c r="J161" s="284"/>
      <c r="K161" s="274"/>
      <c r="L161" s="271"/>
      <c r="M161" s="280"/>
      <c r="N161" s="280"/>
      <c r="O161" s="280"/>
      <c r="P161" s="280"/>
      <c r="Q161" s="280"/>
      <c r="R161" s="280"/>
      <c r="S161" s="103"/>
      <c r="T161" s="103"/>
      <c r="U161" s="103"/>
      <c r="V161" s="103"/>
      <c r="W161" s="103"/>
      <c r="X161" s="103"/>
      <c r="Y161" s="103"/>
      <c r="Z161" s="103"/>
      <c r="AA161" s="103"/>
      <c r="AB161" s="103"/>
      <c r="AC161" s="103"/>
      <c r="AD161" s="103"/>
      <c r="AE161" s="103"/>
      <c r="AF161" s="103"/>
      <c r="AG161" s="103"/>
      <c r="AH161" s="103"/>
      <c r="AI161" s="103"/>
      <c r="AJ161" s="103"/>
      <c r="AK161" s="103"/>
      <c r="AL161" s="103"/>
      <c r="AM161" s="103"/>
      <c r="AN161" s="103"/>
      <c r="AO161" s="103"/>
      <c r="AP161" s="103"/>
      <c r="AQ161" s="103"/>
      <c r="AR161" s="103"/>
      <c r="AS161" s="103"/>
      <c r="AT161" s="103"/>
      <c r="AU161" s="103"/>
      <c r="AV161" s="103"/>
      <c r="AW161" s="103"/>
      <c r="AX161" s="103"/>
      <c r="AY161" s="103"/>
      <c r="AZ161" s="103"/>
      <c r="BA161" s="103"/>
      <c r="BB161" s="103"/>
      <c r="BC161" s="103"/>
      <c r="BD161" s="103"/>
      <c r="BE161" s="103"/>
      <c r="BF161" s="103"/>
      <c r="BG161" s="103"/>
      <c r="BH161" s="103"/>
      <c r="BI161" s="103"/>
      <c r="BJ161" s="103"/>
      <c r="BK161" s="103"/>
      <c r="BL161" s="103"/>
      <c r="BM161" s="103"/>
      <c r="BN161" s="103"/>
      <c r="BO161" s="103"/>
      <c r="BP161" s="103"/>
      <c r="BQ161" s="103"/>
      <c r="BR161" s="103"/>
      <c r="BS161" s="103"/>
      <c r="BT161" s="103"/>
      <c r="BU161" s="103"/>
      <c r="BV161" s="103"/>
      <c r="BW161" s="103"/>
      <c r="BX161" s="103"/>
      <c r="BY161" s="103"/>
      <c r="BZ161" s="103"/>
      <c r="CA161" s="103"/>
      <c r="CB161" s="103"/>
      <c r="CC161" s="103"/>
      <c r="CD161" s="103"/>
      <c r="CE161" s="103"/>
      <c r="CF161" s="103"/>
      <c r="CG161" s="103"/>
      <c r="CH161" s="103"/>
      <c r="CI161" s="103"/>
      <c r="CJ161" s="103"/>
      <c r="CK161" s="103"/>
      <c r="CL161" s="103"/>
      <c r="CM161" s="103"/>
      <c r="CN161" s="103"/>
      <c r="CO161" s="103"/>
      <c r="CP161" s="103"/>
      <c r="CQ161" s="103"/>
      <c r="CR161" s="103"/>
      <c r="CS161" s="103"/>
      <c r="CT161" s="103"/>
      <c r="CU161" s="103"/>
      <c r="CV161" s="103"/>
      <c r="CW161" s="103"/>
      <c r="CX161" s="103"/>
      <c r="CY161" s="103"/>
      <c r="CZ161" s="103"/>
      <c r="DA161" s="103"/>
      <c r="DB161" s="103"/>
      <c r="DC161" s="103"/>
      <c r="DD161" s="103"/>
      <c r="DE161" s="103"/>
      <c r="DF161" s="103"/>
      <c r="DG161" s="103"/>
      <c r="DH161" s="103"/>
      <c r="DI161" s="103"/>
      <c r="DJ161" s="103"/>
      <c r="DK161" s="103"/>
      <c r="DL161" s="103"/>
      <c r="DM161" s="103"/>
      <c r="DN161" s="103"/>
      <c r="DO161" s="103"/>
      <c r="DP161" s="103"/>
      <c r="DQ161" s="103"/>
      <c r="DR161" s="103"/>
      <c r="DS161" s="103"/>
      <c r="DT161" s="103"/>
      <c r="DU161" s="103"/>
      <c r="DV161" s="103"/>
      <c r="DW161" s="103"/>
      <c r="DX161" s="103"/>
      <c r="DY161" s="103"/>
      <c r="DZ161" s="103"/>
      <c r="EA161" s="103"/>
      <c r="EB161" s="103"/>
      <c r="EC161" s="103"/>
      <c r="ED161" s="103"/>
      <c r="EE161" s="103"/>
      <c r="EF161" s="103"/>
      <c r="EG161" s="103"/>
      <c r="EH161" s="103"/>
      <c r="EI161" s="103"/>
      <c r="EJ161" s="103"/>
      <c r="EK161" s="103"/>
      <c r="EL161" s="103"/>
      <c r="EM161" s="103"/>
      <c r="EN161" s="103"/>
      <c r="EO161" s="103"/>
      <c r="EP161" s="103"/>
      <c r="EQ161" s="103"/>
      <c r="ER161" s="103"/>
      <c r="ES161" s="103"/>
      <c r="ET161" s="103"/>
      <c r="EU161" s="103"/>
      <c r="EV161" s="103"/>
      <c r="EW161" s="103"/>
      <c r="EX161" s="103"/>
      <c r="EY161" s="103"/>
      <c r="EZ161" s="103"/>
      <c r="FA161" s="103"/>
      <c r="FB161" s="103"/>
      <c r="FC161" s="103"/>
      <c r="FD161" s="103"/>
      <c r="FE161" s="103"/>
      <c r="FF161" s="103"/>
      <c r="FG161" s="103"/>
      <c r="FH161" s="103"/>
      <c r="FI161" s="103"/>
      <c r="FJ161" s="103"/>
      <c r="FK161" s="103"/>
      <c r="FL161" s="103"/>
      <c r="FM161" s="103"/>
      <c r="FN161" s="103"/>
      <c r="FO161" s="103"/>
      <c r="FP161" s="103"/>
      <c r="FQ161" s="103"/>
      <c r="FR161" s="103"/>
      <c r="FS161" s="103"/>
      <c r="FT161" s="103"/>
      <c r="FU161" s="103"/>
      <c r="FV161" s="103"/>
      <c r="FW161" s="103"/>
      <c r="FX161" s="103"/>
      <c r="FY161" s="103"/>
      <c r="FZ161" s="103"/>
      <c r="GA161" s="103"/>
      <c r="GB161" s="103"/>
      <c r="GC161" s="103"/>
      <c r="GD161" s="103"/>
      <c r="GE161" s="103"/>
      <c r="GF161" s="103"/>
      <c r="GG161" s="103"/>
      <c r="GH161" s="103"/>
      <c r="GI161" s="103"/>
      <c r="GJ161" s="103"/>
      <c r="GK161" s="103"/>
      <c r="GL161" s="103"/>
      <c r="GM161" s="103"/>
      <c r="GN161" s="103"/>
      <c r="GO161" s="103"/>
      <c r="GP161" s="103"/>
      <c r="GQ161" s="103"/>
      <c r="GR161" s="103"/>
      <c r="GS161" s="103"/>
      <c r="GT161" s="103"/>
      <c r="GU161" s="103"/>
      <c r="GV161" s="103"/>
      <c r="GW161" s="103"/>
      <c r="GX161" s="103"/>
      <c r="GY161" s="103"/>
      <c r="GZ161" s="103"/>
      <c r="HA161" s="103"/>
      <c r="HB161" s="103"/>
      <c r="HC161" s="103"/>
      <c r="HD161" s="103"/>
      <c r="HE161" s="103"/>
      <c r="HF161" s="103"/>
      <c r="HG161" s="103"/>
      <c r="HH161" s="103"/>
      <c r="HI161" s="103"/>
      <c r="HJ161" s="103"/>
      <c r="HK161" s="103"/>
      <c r="HL161" s="103"/>
      <c r="HM161" s="103"/>
      <c r="HN161" s="103"/>
      <c r="HO161" s="103"/>
      <c r="HP161" s="103"/>
      <c r="HQ161" s="103"/>
      <c r="HR161" s="103"/>
      <c r="HS161" s="103"/>
      <c r="HT161" s="103"/>
      <c r="HU161" s="103"/>
      <c r="HV161" s="103"/>
      <c r="HW161" s="103"/>
      <c r="HX161" s="103"/>
      <c r="HY161" s="103"/>
      <c r="HZ161" s="103"/>
      <c r="IA161" s="103"/>
      <c r="IB161" s="103"/>
      <c r="IC161" s="103"/>
      <c r="ID161" s="103"/>
      <c r="IE161" s="103"/>
      <c r="IF161" s="103"/>
      <c r="IG161" s="103"/>
      <c r="IH161" s="103"/>
      <c r="II161" s="103"/>
      <c r="IJ161" s="103"/>
      <c r="IK161" s="103"/>
      <c r="IL161" s="103"/>
      <c r="IM161" s="103"/>
      <c r="IN161" s="103"/>
      <c r="IO161" s="103"/>
      <c r="IP161" s="103"/>
      <c r="IQ161" s="103"/>
      <c r="IR161" s="103"/>
      <c r="IS161" s="103"/>
      <c r="IT161" s="103"/>
      <c r="IU161" s="103"/>
      <c r="IV161" s="103"/>
    </row>
    <row r="162" spans="1:256" s="251" customFormat="1" ht="12.75">
      <c r="A162" s="89"/>
      <c r="B162" s="89"/>
      <c r="C162" s="82"/>
      <c r="D162" s="325"/>
      <c r="E162" s="325"/>
      <c r="F162" s="201"/>
      <c r="G162" s="203"/>
      <c r="I162" s="285"/>
      <c r="J162" s="284"/>
      <c r="K162" s="274"/>
      <c r="L162" s="271"/>
      <c r="M162" s="280"/>
      <c r="N162" s="280"/>
      <c r="O162" s="280"/>
      <c r="P162" s="280"/>
      <c r="Q162" s="280"/>
      <c r="R162" s="280"/>
      <c r="S162" s="103"/>
      <c r="T162" s="103"/>
      <c r="U162" s="103"/>
      <c r="V162" s="103"/>
      <c r="W162" s="103"/>
      <c r="X162" s="103"/>
      <c r="Y162" s="103"/>
      <c r="Z162" s="103"/>
      <c r="AA162" s="103"/>
      <c r="AB162" s="103"/>
      <c r="AC162" s="103"/>
      <c r="AD162" s="103"/>
      <c r="AE162" s="103"/>
      <c r="AF162" s="103"/>
      <c r="AG162" s="103"/>
      <c r="AH162" s="103"/>
      <c r="AI162" s="103"/>
      <c r="AJ162" s="103"/>
      <c r="AK162" s="103"/>
      <c r="AL162" s="103"/>
      <c r="AM162" s="103"/>
      <c r="AN162" s="103"/>
      <c r="AO162" s="103"/>
      <c r="AP162" s="103"/>
      <c r="AQ162" s="103"/>
      <c r="AR162" s="103"/>
      <c r="AS162" s="103"/>
      <c r="AT162" s="103"/>
      <c r="AU162" s="103"/>
      <c r="AV162" s="103"/>
      <c r="AW162" s="103"/>
      <c r="AX162" s="103"/>
      <c r="AY162" s="103"/>
      <c r="AZ162" s="103"/>
      <c r="BA162" s="103"/>
      <c r="BB162" s="103"/>
      <c r="BC162" s="103"/>
      <c r="BD162" s="103"/>
      <c r="BE162" s="103"/>
      <c r="BF162" s="103"/>
      <c r="BG162" s="103"/>
      <c r="BH162" s="103"/>
      <c r="BI162" s="103"/>
      <c r="BJ162" s="103"/>
      <c r="BK162" s="103"/>
      <c r="BL162" s="103"/>
      <c r="BM162" s="103"/>
      <c r="BN162" s="103"/>
      <c r="BO162" s="103"/>
      <c r="BP162" s="103"/>
      <c r="BQ162" s="103"/>
      <c r="BR162" s="103"/>
      <c r="BS162" s="103"/>
      <c r="BT162" s="103"/>
      <c r="BU162" s="103"/>
      <c r="BV162" s="103"/>
      <c r="BW162" s="103"/>
      <c r="BX162" s="103"/>
      <c r="BY162" s="103"/>
      <c r="BZ162" s="103"/>
      <c r="CA162" s="103"/>
      <c r="CB162" s="103"/>
      <c r="CC162" s="103"/>
      <c r="CD162" s="103"/>
      <c r="CE162" s="103"/>
      <c r="CF162" s="103"/>
      <c r="CG162" s="103"/>
      <c r="CH162" s="103"/>
      <c r="CI162" s="103"/>
      <c r="CJ162" s="103"/>
      <c r="CK162" s="103"/>
      <c r="CL162" s="103"/>
      <c r="CM162" s="103"/>
      <c r="CN162" s="103"/>
      <c r="CO162" s="103"/>
      <c r="CP162" s="103"/>
      <c r="CQ162" s="103"/>
      <c r="CR162" s="103"/>
      <c r="CS162" s="103"/>
      <c r="CT162" s="103"/>
      <c r="CU162" s="103"/>
      <c r="CV162" s="103"/>
      <c r="CW162" s="103"/>
      <c r="CX162" s="103"/>
      <c r="CY162" s="103"/>
      <c r="CZ162" s="103"/>
      <c r="DA162" s="103"/>
      <c r="DB162" s="103"/>
      <c r="DC162" s="103"/>
      <c r="DD162" s="103"/>
      <c r="DE162" s="103"/>
      <c r="DF162" s="103"/>
      <c r="DG162" s="103"/>
      <c r="DH162" s="103"/>
      <c r="DI162" s="103"/>
      <c r="DJ162" s="103"/>
      <c r="DK162" s="103"/>
      <c r="DL162" s="103"/>
      <c r="DM162" s="103"/>
      <c r="DN162" s="103"/>
      <c r="DO162" s="103"/>
      <c r="DP162" s="103"/>
      <c r="DQ162" s="103"/>
      <c r="DR162" s="103"/>
      <c r="DS162" s="103"/>
      <c r="DT162" s="103"/>
      <c r="DU162" s="103"/>
      <c r="DV162" s="103"/>
      <c r="DW162" s="103"/>
      <c r="DX162" s="103"/>
      <c r="DY162" s="103"/>
      <c r="DZ162" s="103"/>
      <c r="EA162" s="103"/>
      <c r="EB162" s="103"/>
      <c r="EC162" s="103"/>
      <c r="ED162" s="103"/>
      <c r="EE162" s="103"/>
      <c r="EF162" s="103"/>
      <c r="EG162" s="103"/>
      <c r="EH162" s="103"/>
      <c r="EI162" s="103"/>
      <c r="EJ162" s="103"/>
      <c r="EK162" s="103"/>
      <c r="EL162" s="103"/>
      <c r="EM162" s="103"/>
      <c r="EN162" s="103"/>
      <c r="EO162" s="103"/>
      <c r="EP162" s="103"/>
      <c r="EQ162" s="103"/>
      <c r="ER162" s="103"/>
      <c r="ES162" s="103"/>
      <c r="ET162" s="103"/>
      <c r="EU162" s="103"/>
      <c r="EV162" s="103"/>
      <c r="EW162" s="103"/>
      <c r="EX162" s="103"/>
      <c r="EY162" s="103"/>
      <c r="EZ162" s="103"/>
      <c r="FA162" s="103"/>
      <c r="FB162" s="103"/>
      <c r="FC162" s="103"/>
      <c r="FD162" s="103"/>
      <c r="FE162" s="103"/>
      <c r="FF162" s="103"/>
      <c r="FG162" s="103"/>
      <c r="FH162" s="103"/>
      <c r="FI162" s="103"/>
      <c r="FJ162" s="103"/>
      <c r="FK162" s="103"/>
      <c r="FL162" s="103"/>
      <c r="FM162" s="103"/>
      <c r="FN162" s="103"/>
      <c r="FO162" s="103"/>
      <c r="FP162" s="103"/>
      <c r="FQ162" s="103"/>
      <c r="FR162" s="103"/>
      <c r="FS162" s="103"/>
      <c r="FT162" s="103"/>
      <c r="FU162" s="103"/>
      <c r="FV162" s="103"/>
      <c r="FW162" s="103"/>
      <c r="FX162" s="103"/>
      <c r="FY162" s="103"/>
      <c r="FZ162" s="103"/>
      <c r="GA162" s="103"/>
      <c r="GB162" s="103"/>
      <c r="GC162" s="103"/>
      <c r="GD162" s="103"/>
      <c r="GE162" s="103"/>
      <c r="GF162" s="103"/>
      <c r="GG162" s="103"/>
      <c r="GH162" s="103"/>
      <c r="GI162" s="103"/>
      <c r="GJ162" s="103"/>
      <c r="GK162" s="103"/>
      <c r="GL162" s="103"/>
      <c r="GM162" s="103"/>
      <c r="GN162" s="103"/>
      <c r="GO162" s="103"/>
      <c r="GP162" s="103"/>
      <c r="GQ162" s="103"/>
      <c r="GR162" s="103"/>
      <c r="GS162" s="103"/>
      <c r="GT162" s="103"/>
      <c r="GU162" s="103"/>
      <c r="GV162" s="103"/>
      <c r="GW162" s="103"/>
      <c r="GX162" s="103"/>
      <c r="GY162" s="103"/>
      <c r="GZ162" s="103"/>
      <c r="HA162" s="103"/>
      <c r="HB162" s="103"/>
      <c r="HC162" s="103"/>
      <c r="HD162" s="103"/>
      <c r="HE162" s="103"/>
      <c r="HF162" s="103"/>
      <c r="HG162" s="103"/>
      <c r="HH162" s="103"/>
      <c r="HI162" s="103"/>
      <c r="HJ162" s="103"/>
      <c r="HK162" s="103"/>
      <c r="HL162" s="103"/>
      <c r="HM162" s="103"/>
      <c r="HN162" s="103"/>
      <c r="HO162" s="103"/>
      <c r="HP162" s="103"/>
      <c r="HQ162" s="103"/>
      <c r="HR162" s="103"/>
      <c r="HS162" s="103"/>
      <c r="HT162" s="103"/>
      <c r="HU162" s="103"/>
      <c r="HV162" s="103"/>
      <c r="HW162" s="103"/>
      <c r="HX162" s="103"/>
      <c r="HY162" s="103"/>
      <c r="HZ162" s="103"/>
      <c r="IA162" s="103"/>
      <c r="IB162" s="103"/>
      <c r="IC162" s="103"/>
      <c r="ID162" s="103"/>
      <c r="IE162" s="103"/>
      <c r="IF162" s="103"/>
      <c r="IG162" s="103"/>
      <c r="IH162" s="103"/>
      <c r="II162" s="103"/>
      <c r="IJ162" s="103"/>
      <c r="IK162" s="103"/>
      <c r="IL162" s="103"/>
      <c r="IM162" s="103"/>
      <c r="IN162" s="103"/>
      <c r="IO162" s="103"/>
      <c r="IP162" s="103"/>
      <c r="IQ162" s="103"/>
      <c r="IR162" s="103"/>
      <c r="IS162" s="103"/>
      <c r="IT162" s="103"/>
      <c r="IU162" s="103"/>
      <c r="IV162" s="103"/>
    </row>
    <row r="163" spans="1:256" s="251" customFormat="1" ht="12.75">
      <c r="A163" s="89"/>
      <c r="B163" s="89"/>
      <c r="C163" s="82"/>
      <c r="D163" s="325"/>
      <c r="E163" s="325"/>
      <c r="F163" s="201"/>
      <c r="G163" s="203"/>
      <c r="I163" s="285"/>
      <c r="J163" s="284"/>
      <c r="K163" s="274"/>
      <c r="L163" s="271"/>
      <c r="M163" s="280"/>
      <c r="N163" s="280"/>
      <c r="O163" s="280"/>
      <c r="P163" s="280"/>
      <c r="Q163" s="280"/>
      <c r="R163" s="280"/>
      <c r="S163" s="103"/>
      <c r="T163" s="103"/>
      <c r="U163" s="103"/>
      <c r="V163" s="103"/>
      <c r="W163" s="103"/>
      <c r="X163" s="103"/>
      <c r="Y163" s="103"/>
      <c r="Z163" s="103"/>
      <c r="AA163" s="103"/>
      <c r="AB163" s="103"/>
      <c r="AC163" s="103"/>
      <c r="AD163" s="103"/>
      <c r="AE163" s="103"/>
      <c r="AF163" s="103"/>
      <c r="AG163" s="103"/>
      <c r="AH163" s="103"/>
      <c r="AI163" s="103"/>
      <c r="AJ163" s="103"/>
      <c r="AK163" s="103"/>
      <c r="AL163" s="103"/>
      <c r="AM163" s="103"/>
      <c r="AN163" s="103"/>
      <c r="AO163" s="103"/>
      <c r="AP163" s="103"/>
      <c r="AQ163" s="103"/>
      <c r="AR163" s="103"/>
      <c r="AS163" s="103"/>
      <c r="AT163" s="103"/>
      <c r="AU163" s="103"/>
      <c r="AV163" s="103"/>
      <c r="AW163" s="103"/>
      <c r="AX163" s="103"/>
      <c r="AY163" s="103"/>
      <c r="AZ163" s="103"/>
      <c r="BA163" s="103"/>
      <c r="BB163" s="103"/>
      <c r="BC163" s="103"/>
      <c r="BD163" s="103"/>
      <c r="BE163" s="103"/>
      <c r="BF163" s="103"/>
      <c r="BG163" s="103"/>
      <c r="BH163" s="103"/>
      <c r="BI163" s="103"/>
      <c r="BJ163" s="103"/>
      <c r="BK163" s="103"/>
      <c r="BL163" s="103"/>
      <c r="BM163" s="103"/>
      <c r="BN163" s="103"/>
      <c r="BO163" s="103"/>
      <c r="BP163" s="103"/>
      <c r="BQ163" s="103"/>
      <c r="BR163" s="103"/>
      <c r="BS163" s="103"/>
      <c r="BT163" s="103"/>
      <c r="BU163" s="103"/>
      <c r="BV163" s="103"/>
      <c r="BW163" s="103"/>
      <c r="BX163" s="103"/>
      <c r="BY163" s="103"/>
      <c r="BZ163" s="103"/>
      <c r="CA163" s="103"/>
      <c r="CB163" s="103"/>
      <c r="CC163" s="103"/>
      <c r="CD163" s="103"/>
      <c r="CE163" s="103"/>
      <c r="CF163" s="103"/>
      <c r="CG163" s="103"/>
      <c r="CH163" s="103"/>
      <c r="CI163" s="103"/>
      <c r="CJ163" s="103"/>
      <c r="CK163" s="103"/>
      <c r="CL163" s="103"/>
      <c r="CM163" s="103"/>
      <c r="CN163" s="103"/>
      <c r="CO163" s="103"/>
      <c r="CP163" s="103"/>
      <c r="CQ163" s="103"/>
      <c r="CR163" s="103"/>
      <c r="CS163" s="103"/>
      <c r="CT163" s="103"/>
      <c r="CU163" s="103"/>
      <c r="CV163" s="103"/>
      <c r="CW163" s="103"/>
      <c r="CX163" s="103"/>
      <c r="CY163" s="103"/>
      <c r="CZ163" s="103"/>
      <c r="DA163" s="103"/>
      <c r="DB163" s="103"/>
      <c r="DC163" s="103"/>
      <c r="DD163" s="103"/>
      <c r="DE163" s="103"/>
      <c r="DF163" s="103"/>
      <c r="DG163" s="103"/>
      <c r="DH163" s="103"/>
      <c r="DI163" s="103"/>
      <c r="DJ163" s="103"/>
      <c r="DK163" s="103"/>
      <c r="DL163" s="103"/>
      <c r="DM163" s="103"/>
      <c r="DN163" s="103"/>
      <c r="DO163" s="103"/>
      <c r="DP163" s="103"/>
      <c r="DQ163" s="103"/>
      <c r="DR163" s="103"/>
      <c r="DS163" s="103"/>
      <c r="DT163" s="103"/>
      <c r="DU163" s="103"/>
      <c r="DV163" s="103"/>
      <c r="DW163" s="103"/>
      <c r="DX163" s="103"/>
      <c r="DY163" s="103"/>
      <c r="DZ163" s="103"/>
      <c r="EA163" s="103"/>
      <c r="EB163" s="103"/>
      <c r="EC163" s="103"/>
      <c r="ED163" s="103"/>
      <c r="EE163" s="103"/>
      <c r="EF163" s="103"/>
      <c r="EG163" s="103"/>
      <c r="EH163" s="103"/>
      <c r="EI163" s="103"/>
      <c r="EJ163" s="103"/>
      <c r="EK163" s="103"/>
      <c r="EL163" s="103"/>
      <c r="EM163" s="103"/>
      <c r="EN163" s="103"/>
      <c r="EO163" s="103"/>
      <c r="EP163" s="103"/>
      <c r="EQ163" s="103"/>
      <c r="ER163" s="103"/>
      <c r="ES163" s="103"/>
      <c r="ET163" s="103"/>
      <c r="EU163" s="103"/>
      <c r="EV163" s="103"/>
      <c r="EW163" s="103"/>
      <c r="EX163" s="103"/>
      <c r="EY163" s="103"/>
      <c r="EZ163" s="103"/>
      <c r="FA163" s="103"/>
      <c r="FB163" s="103"/>
      <c r="FC163" s="103"/>
      <c r="FD163" s="103"/>
      <c r="FE163" s="103"/>
      <c r="FF163" s="103"/>
      <c r="FG163" s="103"/>
      <c r="FH163" s="103"/>
      <c r="FI163" s="103"/>
      <c r="FJ163" s="103"/>
      <c r="FK163" s="103"/>
      <c r="FL163" s="103"/>
      <c r="FM163" s="103"/>
      <c r="FN163" s="103"/>
      <c r="FO163" s="103"/>
      <c r="FP163" s="103"/>
      <c r="FQ163" s="103"/>
      <c r="FR163" s="103"/>
      <c r="FS163" s="103"/>
      <c r="FT163" s="103"/>
      <c r="FU163" s="103"/>
      <c r="FV163" s="103"/>
      <c r="FW163" s="103"/>
      <c r="FX163" s="103"/>
      <c r="FY163" s="103"/>
      <c r="FZ163" s="103"/>
      <c r="GA163" s="103"/>
      <c r="GB163" s="103"/>
      <c r="GC163" s="103"/>
      <c r="GD163" s="103"/>
      <c r="GE163" s="103"/>
      <c r="GF163" s="103"/>
      <c r="GG163" s="103"/>
      <c r="GH163" s="103"/>
      <c r="GI163" s="103"/>
      <c r="GJ163" s="103"/>
      <c r="GK163" s="103"/>
      <c r="GL163" s="103"/>
      <c r="GM163" s="103"/>
      <c r="GN163" s="103"/>
      <c r="GO163" s="103"/>
      <c r="GP163" s="103"/>
      <c r="GQ163" s="103"/>
      <c r="GR163" s="103"/>
      <c r="GS163" s="103"/>
      <c r="GT163" s="103"/>
      <c r="GU163" s="103"/>
      <c r="GV163" s="103"/>
      <c r="GW163" s="103"/>
      <c r="GX163" s="103"/>
      <c r="GY163" s="103"/>
      <c r="GZ163" s="103"/>
      <c r="HA163" s="103"/>
      <c r="HB163" s="103"/>
      <c r="HC163" s="103"/>
      <c r="HD163" s="103"/>
      <c r="HE163" s="103"/>
      <c r="HF163" s="103"/>
      <c r="HG163" s="103"/>
      <c r="HH163" s="103"/>
      <c r="HI163" s="103"/>
      <c r="HJ163" s="103"/>
      <c r="HK163" s="103"/>
      <c r="HL163" s="103"/>
      <c r="HM163" s="103"/>
      <c r="HN163" s="103"/>
      <c r="HO163" s="103"/>
      <c r="HP163" s="103"/>
      <c r="HQ163" s="103"/>
      <c r="HR163" s="103"/>
      <c r="HS163" s="103"/>
      <c r="HT163" s="103"/>
      <c r="HU163" s="103"/>
      <c r="HV163" s="103"/>
      <c r="HW163" s="103"/>
      <c r="HX163" s="103"/>
      <c r="HY163" s="103"/>
      <c r="HZ163" s="103"/>
      <c r="IA163" s="103"/>
      <c r="IB163" s="103"/>
      <c r="IC163" s="103"/>
      <c r="ID163" s="103"/>
      <c r="IE163" s="103"/>
      <c r="IF163" s="103"/>
      <c r="IG163" s="103"/>
      <c r="IH163" s="103"/>
      <c r="II163" s="103"/>
      <c r="IJ163" s="103"/>
      <c r="IK163" s="103"/>
      <c r="IL163" s="103"/>
      <c r="IM163" s="103"/>
      <c r="IN163" s="103"/>
      <c r="IO163" s="103"/>
      <c r="IP163" s="103"/>
      <c r="IQ163" s="103"/>
      <c r="IR163" s="103"/>
      <c r="IS163" s="103"/>
      <c r="IT163" s="103"/>
      <c r="IU163" s="103"/>
      <c r="IV163" s="103"/>
    </row>
    <row r="164" spans="1:256" s="251" customFormat="1" ht="12.75">
      <c r="A164" s="89"/>
      <c r="B164" s="89"/>
      <c r="C164" s="82"/>
      <c r="D164" s="325"/>
      <c r="E164" s="325"/>
      <c r="F164" s="201"/>
      <c r="G164" s="203"/>
      <c r="I164" s="285"/>
      <c r="J164" s="284"/>
      <c r="K164" s="274"/>
      <c r="L164" s="271"/>
      <c r="M164" s="280"/>
      <c r="N164" s="280"/>
      <c r="O164" s="280"/>
      <c r="P164" s="280"/>
      <c r="Q164" s="280"/>
      <c r="R164" s="280"/>
      <c r="S164" s="103"/>
      <c r="T164" s="103"/>
      <c r="U164" s="103"/>
      <c r="V164" s="103"/>
      <c r="W164" s="103"/>
      <c r="X164" s="103"/>
      <c r="Y164" s="103"/>
      <c r="Z164" s="103"/>
      <c r="AA164" s="103"/>
      <c r="AB164" s="103"/>
      <c r="AC164" s="103"/>
      <c r="AD164" s="103"/>
      <c r="AE164" s="103"/>
      <c r="AF164" s="103"/>
      <c r="AG164" s="103"/>
      <c r="AH164" s="103"/>
      <c r="AI164" s="103"/>
      <c r="AJ164" s="103"/>
      <c r="AK164" s="103"/>
      <c r="AL164" s="103"/>
      <c r="AM164" s="103"/>
      <c r="AN164" s="103"/>
      <c r="AO164" s="103"/>
      <c r="AP164" s="103"/>
      <c r="AQ164" s="103"/>
      <c r="AR164" s="103"/>
      <c r="AS164" s="103"/>
      <c r="AT164" s="103"/>
      <c r="AU164" s="103"/>
      <c r="AV164" s="103"/>
      <c r="AW164" s="103"/>
      <c r="AX164" s="103"/>
      <c r="AY164" s="103"/>
      <c r="AZ164" s="103"/>
      <c r="BA164" s="103"/>
      <c r="BB164" s="103"/>
      <c r="BC164" s="103"/>
      <c r="BD164" s="103"/>
      <c r="BE164" s="103"/>
      <c r="BF164" s="103"/>
      <c r="BG164" s="103"/>
      <c r="BH164" s="103"/>
      <c r="BI164" s="103"/>
      <c r="BJ164" s="103"/>
      <c r="BK164" s="103"/>
      <c r="BL164" s="103"/>
      <c r="BM164" s="103"/>
      <c r="BN164" s="103"/>
      <c r="BO164" s="103"/>
      <c r="BP164" s="103"/>
      <c r="BQ164" s="103"/>
      <c r="BR164" s="103"/>
      <c r="BS164" s="103"/>
      <c r="BT164" s="103"/>
      <c r="BU164" s="103"/>
      <c r="BV164" s="103"/>
      <c r="BW164" s="103"/>
      <c r="BX164" s="103"/>
      <c r="BY164" s="103"/>
      <c r="BZ164" s="103"/>
      <c r="CA164" s="103"/>
      <c r="CB164" s="103"/>
      <c r="CC164" s="103"/>
      <c r="CD164" s="103"/>
      <c r="CE164" s="103"/>
      <c r="CF164" s="103"/>
      <c r="CG164" s="103"/>
      <c r="CH164" s="103"/>
      <c r="CI164" s="103"/>
      <c r="CJ164" s="103"/>
      <c r="CK164" s="103"/>
      <c r="CL164" s="103"/>
      <c r="CM164" s="103"/>
      <c r="CN164" s="103"/>
      <c r="CO164" s="103"/>
      <c r="CP164" s="103"/>
      <c r="CQ164" s="103"/>
      <c r="CR164" s="103"/>
      <c r="CS164" s="103"/>
      <c r="CT164" s="103"/>
      <c r="CU164" s="103"/>
      <c r="CV164" s="103"/>
      <c r="CW164" s="103"/>
      <c r="CX164" s="103"/>
      <c r="CY164" s="103"/>
      <c r="CZ164" s="103"/>
      <c r="DA164" s="103"/>
      <c r="DB164" s="103"/>
      <c r="DC164" s="103"/>
      <c r="DD164" s="103"/>
      <c r="DE164" s="103"/>
      <c r="DF164" s="103"/>
      <c r="DG164" s="103"/>
      <c r="DH164" s="103"/>
      <c r="DI164" s="103"/>
      <c r="DJ164" s="103"/>
      <c r="DK164" s="103"/>
      <c r="DL164" s="103"/>
      <c r="DM164" s="103"/>
      <c r="DN164" s="103"/>
      <c r="DO164" s="103"/>
      <c r="DP164" s="103"/>
      <c r="DQ164" s="103"/>
      <c r="DR164" s="103"/>
      <c r="DS164" s="103"/>
      <c r="DT164" s="103"/>
      <c r="DU164" s="103"/>
      <c r="DV164" s="103"/>
      <c r="DW164" s="103"/>
      <c r="DX164" s="103"/>
      <c r="DY164" s="103"/>
      <c r="DZ164" s="103"/>
      <c r="EA164" s="103"/>
      <c r="EB164" s="103"/>
      <c r="EC164" s="103"/>
      <c r="ED164" s="103"/>
      <c r="EE164" s="103"/>
      <c r="EF164" s="103"/>
      <c r="EG164" s="103"/>
      <c r="EH164" s="103"/>
      <c r="EI164" s="103"/>
      <c r="EJ164" s="103"/>
      <c r="EK164" s="103"/>
      <c r="EL164" s="103"/>
      <c r="EM164" s="103"/>
      <c r="EN164" s="103"/>
      <c r="EO164" s="103"/>
      <c r="EP164" s="103"/>
      <c r="EQ164" s="103"/>
      <c r="ER164" s="103"/>
      <c r="ES164" s="103"/>
      <c r="ET164" s="103"/>
      <c r="EU164" s="103"/>
      <c r="EV164" s="103"/>
      <c r="EW164" s="103"/>
      <c r="EX164" s="103"/>
      <c r="EY164" s="103"/>
      <c r="EZ164" s="103"/>
      <c r="FA164" s="103"/>
      <c r="FB164" s="103"/>
      <c r="FC164" s="103"/>
      <c r="FD164" s="103"/>
      <c r="FE164" s="103"/>
      <c r="FF164" s="103"/>
      <c r="FG164" s="103"/>
      <c r="FH164" s="103"/>
      <c r="FI164" s="103"/>
      <c r="FJ164" s="103"/>
      <c r="FK164" s="103"/>
      <c r="FL164" s="103"/>
      <c r="FM164" s="103"/>
      <c r="FN164" s="103"/>
      <c r="FO164" s="103"/>
      <c r="FP164" s="103"/>
      <c r="FQ164" s="103"/>
      <c r="FR164" s="103"/>
      <c r="FS164" s="103"/>
      <c r="FT164" s="103"/>
      <c r="FU164" s="103"/>
      <c r="FV164" s="103"/>
      <c r="FW164" s="103"/>
      <c r="FX164" s="103"/>
      <c r="FY164" s="103"/>
      <c r="FZ164" s="103"/>
      <c r="GA164" s="103"/>
      <c r="GB164" s="103"/>
      <c r="GC164" s="103"/>
      <c r="GD164" s="103"/>
      <c r="GE164" s="103"/>
      <c r="GF164" s="103"/>
      <c r="GG164" s="103"/>
      <c r="GH164" s="103"/>
      <c r="GI164" s="103"/>
      <c r="GJ164" s="103"/>
      <c r="GK164" s="103"/>
      <c r="GL164" s="103"/>
      <c r="GM164" s="103"/>
      <c r="GN164" s="103"/>
      <c r="GO164" s="103"/>
      <c r="GP164" s="103"/>
      <c r="GQ164" s="103"/>
      <c r="GR164" s="103"/>
      <c r="GS164" s="103"/>
      <c r="GT164" s="103"/>
      <c r="GU164" s="103"/>
      <c r="GV164" s="103"/>
      <c r="GW164" s="103"/>
      <c r="GX164" s="103"/>
      <c r="GY164" s="103"/>
      <c r="GZ164" s="103"/>
      <c r="HA164" s="103"/>
      <c r="HB164" s="103"/>
      <c r="HC164" s="103"/>
      <c r="HD164" s="103"/>
      <c r="HE164" s="103"/>
      <c r="HF164" s="103"/>
      <c r="HG164" s="103"/>
      <c r="HH164" s="103"/>
      <c r="HI164" s="103"/>
      <c r="HJ164" s="103"/>
      <c r="HK164" s="103"/>
      <c r="HL164" s="103"/>
      <c r="HM164" s="103"/>
      <c r="HN164" s="103"/>
      <c r="HO164" s="103"/>
      <c r="HP164" s="103"/>
      <c r="HQ164" s="103"/>
      <c r="HR164" s="103"/>
      <c r="HS164" s="103"/>
      <c r="HT164" s="103"/>
      <c r="HU164" s="103"/>
      <c r="HV164" s="103"/>
      <c r="HW164" s="103"/>
      <c r="HX164" s="103"/>
      <c r="HY164" s="103"/>
      <c r="HZ164" s="103"/>
      <c r="IA164" s="103"/>
      <c r="IB164" s="103"/>
      <c r="IC164" s="103"/>
      <c r="ID164" s="103"/>
      <c r="IE164" s="103"/>
      <c r="IF164" s="103"/>
      <c r="IG164" s="103"/>
      <c r="IH164" s="103"/>
      <c r="II164" s="103"/>
      <c r="IJ164" s="103"/>
      <c r="IK164" s="103"/>
      <c r="IL164" s="103"/>
      <c r="IM164" s="103"/>
      <c r="IN164" s="103"/>
      <c r="IO164" s="103"/>
      <c r="IP164" s="103"/>
      <c r="IQ164" s="103"/>
      <c r="IR164" s="103"/>
      <c r="IS164" s="103"/>
      <c r="IT164" s="103"/>
      <c r="IU164" s="103"/>
      <c r="IV164" s="103"/>
    </row>
    <row r="165" spans="1:256" s="251" customFormat="1" ht="12.75">
      <c r="A165" s="89"/>
      <c r="B165" s="89"/>
      <c r="C165" s="82"/>
      <c r="D165" s="325"/>
      <c r="E165" s="325"/>
      <c r="F165" s="201"/>
      <c r="G165" s="203"/>
      <c r="I165" s="285"/>
      <c r="J165" s="284"/>
      <c r="K165" s="274"/>
      <c r="L165" s="271"/>
      <c r="M165" s="280"/>
      <c r="N165" s="280"/>
      <c r="O165" s="280"/>
      <c r="P165" s="280"/>
      <c r="Q165" s="280"/>
      <c r="R165" s="280"/>
      <c r="S165" s="103"/>
      <c r="T165" s="103"/>
      <c r="U165" s="103"/>
      <c r="V165" s="103"/>
      <c r="W165" s="103"/>
      <c r="X165" s="103"/>
      <c r="Y165" s="103"/>
      <c r="Z165" s="103"/>
      <c r="AA165" s="103"/>
      <c r="AB165" s="103"/>
      <c r="AC165" s="103"/>
      <c r="AD165" s="103"/>
      <c r="AE165" s="103"/>
      <c r="AF165" s="103"/>
      <c r="AG165" s="103"/>
      <c r="AH165" s="103"/>
      <c r="AI165" s="103"/>
      <c r="AJ165" s="103"/>
      <c r="AK165" s="103"/>
      <c r="AL165" s="103"/>
      <c r="AM165" s="103"/>
      <c r="AN165" s="103"/>
      <c r="AO165" s="103"/>
      <c r="AP165" s="103"/>
      <c r="AQ165" s="103"/>
      <c r="AR165" s="103"/>
      <c r="AS165" s="103"/>
      <c r="AT165" s="103"/>
      <c r="AU165" s="103"/>
      <c r="AV165" s="103"/>
      <c r="AW165" s="103"/>
      <c r="AX165" s="103"/>
      <c r="AY165" s="103"/>
      <c r="AZ165" s="103"/>
      <c r="BA165" s="103"/>
      <c r="BB165" s="103"/>
      <c r="BC165" s="103"/>
      <c r="BD165" s="103"/>
      <c r="BE165" s="103"/>
      <c r="BF165" s="103"/>
      <c r="BG165" s="103"/>
      <c r="BH165" s="103"/>
      <c r="BI165" s="103"/>
      <c r="BJ165" s="103"/>
      <c r="BK165" s="103"/>
      <c r="BL165" s="103"/>
      <c r="BM165" s="103"/>
      <c r="BN165" s="103"/>
      <c r="BO165" s="103"/>
      <c r="BP165" s="103"/>
      <c r="BQ165" s="103"/>
      <c r="BR165" s="103"/>
      <c r="BS165" s="103"/>
      <c r="BT165" s="103"/>
      <c r="BU165" s="103"/>
      <c r="BV165" s="103"/>
      <c r="BW165" s="103"/>
      <c r="BX165" s="103"/>
      <c r="BY165" s="103"/>
      <c r="BZ165" s="103"/>
      <c r="CA165" s="103"/>
      <c r="CB165" s="103"/>
      <c r="CC165" s="103"/>
      <c r="CD165" s="103"/>
      <c r="CE165" s="103"/>
      <c r="CF165" s="103"/>
      <c r="CG165" s="103"/>
      <c r="CH165" s="103"/>
      <c r="CI165" s="103"/>
      <c r="CJ165" s="103"/>
      <c r="CK165" s="103"/>
      <c r="CL165" s="103"/>
      <c r="CM165" s="103"/>
      <c r="CN165" s="103"/>
      <c r="CO165" s="103"/>
      <c r="CP165" s="103"/>
      <c r="CQ165" s="103"/>
      <c r="CR165" s="103"/>
      <c r="CS165" s="103"/>
      <c r="CT165" s="103"/>
      <c r="CU165" s="103"/>
      <c r="CV165" s="103"/>
      <c r="CW165" s="103"/>
      <c r="CX165" s="103"/>
      <c r="CY165" s="103"/>
      <c r="CZ165" s="103"/>
      <c r="DA165" s="103"/>
      <c r="DB165" s="103"/>
      <c r="DC165" s="103"/>
      <c r="DD165" s="103"/>
      <c r="DE165" s="103"/>
      <c r="DF165" s="103"/>
      <c r="DG165" s="103"/>
      <c r="DH165" s="103"/>
      <c r="DI165" s="103"/>
      <c r="DJ165" s="103"/>
      <c r="DK165" s="103"/>
      <c r="DL165" s="103"/>
      <c r="DM165" s="103"/>
      <c r="DN165" s="103"/>
      <c r="DO165" s="103"/>
      <c r="DP165" s="103"/>
      <c r="DQ165" s="103"/>
      <c r="DR165" s="103"/>
      <c r="DS165" s="103"/>
      <c r="DT165" s="103"/>
      <c r="DU165" s="103"/>
      <c r="DV165" s="103"/>
      <c r="DW165" s="103"/>
      <c r="DX165" s="103"/>
      <c r="DY165" s="103"/>
      <c r="DZ165" s="103"/>
      <c r="EA165" s="103"/>
      <c r="EB165" s="103"/>
      <c r="EC165" s="103"/>
      <c r="ED165" s="103"/>
      <c r="EE165" s="103"/>
      <c r="EF165" s="103"/>
      <c r="EG165" s="103"/>
      <c r="EH165" s="103"/>
      <c r="EI165" s="103"/>
      <c r="EJ165" s="103"/>
      <c r="EK165" s="103"/>
      <c r="EL165" s="103"/>
      <c r="EM165" s="103"/>
      <c r="EN165" s="103"/>
      <c r="EO165" s="103"/>
      <c r="EP165" s="103"/>
      <c r="EQ165" s="103"/>
      <c r="ER165" s="103"/>
      <c r="ES165" s="103"/>
      <c r="ET165" s="103"/>
      <c r="EU165" s="103"/>
      <c r="EV165" s="103"/>
      <c r="EW165" s="103"/>
      <c r="EX165" s="103"/>
      <c r="EY165" s="103"/>
      <c r="EZ165" s="103"/>
      <c r="FA165" s="103"/>
      <c r="FB165" s="103"/>
      <c r="FC165" s="103"/>
      <c r="FD165" s="103"/>
      <c r="FE165" s="103"/>
      <c r="FF165" s="103"/>
      <c r="FG165" s="103"/>
      <c r="FH165" s="103"/>
      <c r="FI165" s="103"/>
      <c r="FJ165" s="103"/>
      <c r="FK165" s="103"/>
      <c r="FL165" s="103"/>
      <c r="FM165" s="103"/>
      <c r="FN165" s="103"/>
      <c r="FO165" s="103"/>
      <c r="FP165" s="103"/>
      <c r="FQ165" s="103"/>
      <c r="FR165" s="103"/>
      <c r="FS165" s="103"/>
      <c r="FT165" s="103"/>
      <c r="FU165" s="103"/>
      <c r="FV165" s="103"/>
      <c r="FW165" s="103"/>
      <c r="FX165" s="103"/>
      <c r="FY165" s="103"/>
      <c r="FZ165" s="103"/>
      <c r="GA165" s="103"/>
      <c r="GB165" s="103"/>
      <c r="GC165" s="103"/>
      <c r="GD165" s="103"/>
      <c r="GE165" s="103"/>
      <c r="GF165" s="103"/>
      <c r="GG165" s="103"/>
      <c r="GH165" s="103"/>
      <c r="GI165" s="103"/>
      <c r="GJ165" s="103"/>
      <c r="GK165" s="103"/>
      <c r="GL165" s="103"/>
      <c r="GM165" s="103"/>
      <c r="GN165" s="103"/>
      <c r="GO165" s="103"/>
      <c r="GP165" s="103"/>
      <c r="GQ165" s="103"/>
      <c r="GR165" s="103"/>
      <c r="GS165" s="103"/>
      <c r="GT165" s="103"/>
      <c r="GU165" s="103"/>
      <c r="GV165" s="103"/>
      <c r="GW165" s="103"/>
      <c r="GX165" s="103"/>
      <c r="GY165" s="103"/>
      <c r="GZ165" s="103"/>
      <c r="HA165" s="103"/>
      <c r="HB165" s="103"/>
      <c r="HC165" s="103"/>
      <c r="HD165" s="103"/>
      <c r="HE165" s="103"/>
      <c r="HF165" s="103"/>
      <c r="HG165" s="103"/>
      <c r="HH165" s="103"/>
      <c r="HI165" s="103"/>
      <c r="HJ165" s="103"/>
      <c r="HK165" s="103"/>
      <c r="HL165" s="103"/>
      <c r="HM165" s="103"/>
      <c r="HN165" s="103"/>
      <c r="HO165" s="103"/>
      <c r="HP165" s="103"/>
      <c r="HQ165" s="103"/>
      <c r="HR165" s="103"/>
      <c r="HS165" s="103"/>
      <c r="HT165" s="103"/>
      <c r="HU165" s="103"/>
      <c r="HV165" s="103"/>
      <c r="HW165" s="103"/>
      <c r="HX165" s="103"/>
      <c r="HY165" s="103"/>
      <c r="HZ165" s="103"/>
      <c r="IA165" s="103"/>
      <c r="IB165" s="103"/>
      <c r="IC165" s="103"/>
      <c r="ID165" s="103"/>
      <c r="IE165" s="103"/>
      <c r="IF165" s="103"/>
      <c r="IG165" s="103"/>
      <c r="IH165" s="103"/>
      <c r="II165" s="103"/>
      <c r="IJ165" s="103"/>
      <c r="IK165" s="103"/>
      <c r="IL165" s="103"/>
      <c r="IM165" s="103"/>
      <c r="IN165" s="103"/>
      <c r="IO165" s="103"/>
      <c r="IP165" s="103"/>
      <c r="IQ165" s="103"/>
      <c r="IR165" s="103"/>
      <c r="IS165" s="103"/>
      <c r="IT165" s="103"/>
      <c r="IU165" s="103"/>
      <c r="IV165" s="103"/>
    </row>
    <row r="166" spans="1:256" s="251" customFormat="1" ht="12.75">
      <c r="A166" s="89"/>
      <c r="B166" s="89"/>
      <c r="C166" s="82"/>
      <c r="D166" s="325"/>
      <c r="E166" s="325"/>
      <c r="F166" s="201"/>
      <c r="G166" s="203"/>
      <c r="I166" s="285"/>
      <c r="J166" s="284"/>
      <c r="K166" s="274"/>
      <c r="L166" s="271"/>
      <c r="M166" s="280"/>
      <c r="N166" s="280"/>
      <c r="O166" s="280"/>
      <c r="P166" s="280"/>
      <c r="Q166" s="280"/>
      <c r="R166" s="280"/>
      <c r="S166" s="103"/>
      <c r="T166" s="103"/>
      <c r="U166" s="103"/>
      <c r="V166" s="103"/>
      <c r="W166" s="103"/>
      <c r="X166" s="103"/>
      <c r="Y166" s="103"/>
      <c r="Z166" s="103"/>
      <c r="AA166" s="103"/>
      <c r="AB166" s="103"/>
      <c r="AC166" s="103"/>
      <c r="AD166" s="103"/>
      <c r="AE166" s="103"/>
      <c r="AF166" s="103"/>
      <c r="AG166" s="103"/>
      <c r="AH166" s="103"/>
      <c r="AI166" s="103"/>
      <c r="AJ166" s="103"/>
      <c r="AK166" s="103"/>
      <c r="AL166" s="103"/>
      <c r="AM166" s="103"/>
      <c r="AN166" s="103"/>
      <c r="AO166" s="103"/>
      <c r="AP166" s="103"/>
      <c r="AQ166" s="103"/>
      <c r="AR166" s="103"/>
      <c r="AS166" s="103"/>
      <c r="AT166" s="103"/>
      <c r="AU166" s="103"/>
      <c r="AV166" s="103"/>
      <c r="AW166" s="103"/>
      <c r="AX166" s="103"/>
      <c r="AY166" s="103"/>
      <c r="AZ166" s="103"/>
      <c r="BA166" s="103"/>
      <c r="BB166" s="103"/>
      <c r="BC166" s="103"/>
      <c r="BD166" s="103"/>
      <c r="BE166" s="103"/>
      <c r="BF166" s="103"/>
      <c r="BG166" s="103"/>
      <c r="BH166" s="103"/>
      <c r="BI166" s="103"/>
      <c r="BJ166" s="103"/>
      <c r="BK166" s="103"/>
      <c r="BL166" s="103"/>
      <c r="BM166" s="103"/>
      <c r="BN166" s="103"/>
      <c r="BO166" s="103"/>
      <c r="BP166" s="103"/>
      <c r="BQ166" s="103"/>
      <c r="BR166" s="103"/>
      <c r="BS166" s="103"/>
      <c r="BT166" s="103"/>
      <c r="BU166" s="103"/>
      <c r="BV166" s="103"/>
      <c r="BW166" s="103"/>
      <c r="BX166" s="103"/>
      <c r="BY166" s="103"/>
      <c r="BZ166" s="103"/>
      <c r="CA166" s="103"/>
      <c r="CB166" s="103"/>
      <c r="CC166" s="103"/>
      <c r="CD166" s="103"/>
      <c r="CE166" s="103"/>
      <c r="CF166" s="103"/>
      <c r="CG166" s="103"/>
      <c r="CH166" s="103"/>
      <c r="CI166" s="103"/>
      <c r="CJ166" s="103"/>
      <c r="CK166" s="103"/>
      <c r="CL166" s="103"/>
      <c r="CM166" s="103"/>
      <c r="CN166" s="103"/>
      <c r="CO166" s="103"/>
      <c r="CP166" s="103"/>
      <c r="CQ166" s="103"/>
      <c r="CR166" s="103"/>
      <c r="CS166" s="103"/>
      <c r="CT166" s="103"/>
      <c r="CU166" s="103"/>
      <c r="CV166" s="103"/>
      <c r="CW166" s="103"/>
      <c r="CX166" s="103"/>
      <c r="CY166" s="103"/>
      <c r="CZ166" s="103"/>
      <c r="DA166" s="103"/>
      <c r="DB166" s="103"/>
      <c r="DC166" s="103"/>
      <c r="DD166" s="103"/>
      <c r="DE166" s="103"/>
      <c r="DF166" s="103"/>
      <c r="DG166" s="103"/>
      <c r="DH166" s="103"/>
      <c r="DI166" s="103"/>
      <c r="DJ166" s="103"/>
      <c r="DK166" s="103"/>
      <c r="DL166" s="103"/>
      <c r="DM166" s="103"/>
      <c r="DN166" s="103"/>
      <c r="DO166" s="103"/>
      <c r="DP166" s="103"/>
      <c r="DQ166" s="103"/>
      <c r="DR166" s="103"/>
      <c r="DS166" s="103"/>
      <c r="DT166" s="103"/>
      <c r="DU166" s="103"/>
      <c r="DV166" s="103"/>
      <c r="DW166" s="103"/>
      <c r="DX166" s="103"/>
      <c r="DY166" s="103"/>
      <c r="DZ166" s="103"/>
      <c r="EA166" s="103"/>
      <c r="EB166" s="103"/>
      <c r="EC166" s="103"/>
      <c r="ED166" s="103"/>
      <c r="EE166" s="103"/>
      <c r="EF166" s="103"/>
      <c r="EG166" s="103"/>
      <c r="EH166" s="103"/>
      <c r="EI166" s="103"/>
      <c r="EJ166" s="103"/>
      <c r="EK166" s="103"/>
      <c r="EL166" s="103"/>
      <c r="EM166" s="103"/>
      <c r="EN166" s="103"/>
      <c r="EO166" s="103"/>
      <c r="EP166" s="103"/>
      <c r="EQ166" s="103"/>
      <c r="ER166" s="103"/>
      <c r="ES166" s="103"/>
      <c r="ET166" s="103"/>
      <c r="EU166" s="103"/>
      <c r="EV166" s="103"/>
      <c r="EW166" s="103"/>
      <c r="EX166" s="103"/>
      <c r="EY166" s="103"/>
      <c r="EZ166" s="103"/>
      <c r="FA166" s="103"/>
      <c r="FB166" s="103"/>
      <c r="FC166" s="103"/>
      <c r="FD166" s="103"/>
      <c r="FE166" s="103"/>
      <c r="FF166" s="103"/>
      <c r="FG166" s="103"/>
      <c r="FH166" s="103"/>
      <c r="FI166" s="103"/>
      <c r="FJ166" s="103"/>
      <c r="FK166" s="103"/>
      <c r="FL166" s="103"/>
      <c r="FM166" s="103"/>
      <c r="FN166" s="103"/>
      <c r="FO166" s="103"/>
      <c r="FP166" s="103"/>
      <c r="FQ166" s="103"/>
      <c r="FR166" s="103"/>
      <c r="FS166" s="103"/>
      <c r="FT166" s="103"/>
      <c r="FU166" s="103"/>
      <c r="FV166" s="103"/>
      <c r="FW166" s="103"/>
      <c r="FX166" s="103"/>
      <c r="FY166" s="103"/>
      <c r="FZ166" s="103"/>
      <c r="GA166" s="103"/>
      <c r="GB166" s="103"/>
      <c r="GC166" s="103"/>
      <c r="GD166" s="103"/>
      <c r="GE166" s="103"/>
      <c r="GF166" s="103"/>
      <c r="GG166" s="103"/>
      <c r="GH166" s="103"/>
      <c r="GI166" s="103"/>
      <c r="GJ166" s="103"/>
      <c r="GK166" s="103"/>
      <c r="GL166" s="103"/>
      <c r="GM166" s="103"/>
      <c r="GN166" s="103"/>
      <c r="GO166" s="103"/>
      <c r="GP166" s="103"/>
      <c r="GQ166" s="103"/>
      <c r="GR166" s="103"/>
      <c r="GS166" s="103"/>
      <c r="GT166" s="103"/>
      <c r="GU166" s="103"/>
      <c r="GV166" s="103"/>
      <c r="GW166" s="103"/>
      <c r="GX166" s="103"/>
      <c r="GY166" s="103"/>
      <c r="GZ166" s="103"/>
      <c r="HA166" s="103"/>
      <c r="HB166" s="103"/>
      <c r="HC166" s="103"/>
      <c r="HD166" s="103"/>
      <c r="HE166" s="103"/>
      <c r="HF166" s="103"/>
      <c r="HG166" s="103"/>
      <c r="HH166" s="103"/>
      <c r="HI166" s="103"/>
      <c r="HJ166" s="103"/>
      <c r="HK166" s="103"/>
      <c r="HL166" s="103"/>
      <c r="HM166" s="103"/>
      <c r="HN166" s="103"/>
      <c r="HO166" s="103"/>
      <c r="HP166" s="103"/>
      <c r="HQ166" s="103"/>
      <c r="HR166" s="103"/>
      <c r="HS166" s="103"/>
      <c r="HT166" s="103"/>
      <c r="HU166" s="103"/>
      <c r="HV166" s="103"/>
      <c r="HW166" s="103"/>
      <c r="HX166" s="103"/>
      <c r="HY166" s="103"/>
      <c r="HZ166" s="103"/>
      <c r="IA166" s="103"/>
      <c r="IB166" s="103"/>
      <c r="IC166" s="103"/>
      <c r="ID166" s="103"/>
      <c r="IE166" s="103"/>
      <c r="IF166" s="103"/>
      <c r="IG166" s="103"/>
      <c r="IH166" s="103"/>
      <c r="II166" s="103"/>
      <c r="IJ166" s="103"/>
      <c r="IK166" s="103"/>
      <c r="IL166" s="103"/>
      <c r="IM166" s="103"/>
      <c r="IN166" s="103"/>
      <c r="IO166" s="103"/>
      <c r="IP166" s="103"/>
      <c r="IQ166" s="103"/>
      <c r="IR166" s="103"/>
      <c r="IS166" s="103"/>
      <c r="IT166" s="103"/>
      <c r="IU166" s="103"/>
      <c r="IV166" s="103"/>
    </row>
    <row r="167" spans="1:256" s="251" customFormat="1" ht="12.75">
      <c r="A167" s="89"/>
      <c r="B167" s="89"/>
      <c r="C167" s="82"/>
      <c r="D167" s="325"/>
      <c r="E167" s="325"/>
      <c r="F167" s="201"/>
      <c r="G167" s="203"/>
      <c r="I167" s="285"/>
      <c r="J167" s="284"/>
      <c r="K167" s="274"/>
      <c r="L167" s="271"/>
      <c r="M167" s="280"/>
      <c r="N167" s="280"/>
      <c r="O167" s="280"/>
      <c r="P167" s="280"/>
      <c r="Q167" s="280"/>
      <c r="R167" s="280"/>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103"/>
      <c r="AQ167" s="103"/>
      <c r="AR167" s="103"/>
      <c r="AS167" s="103"/>
      <c r="AT167" s="103"/>
      <c r="AU167" s="103"/>
      <c r="AV167" s="103"/>
      <c r="AW167" s="103"/>
      <c r="AX167" s="103"/>
      <c r="AY167" s="103"/>
      <c r="AZ167" s="103"/>
      <c r="BA167" s="103"/>
      <c r="BB167" s="103"/>
      <c r="BC167" s="103"/>
      <c r="BD167" s="103"/>
      <c r="BE167" s="103"/>
      <c r="BF167" s="103"/>
      <c r="BG167" s="103"/>
      <c r="BH167" s="103"/>
      <c r="BI167" s="103"/>
      <c r="BJ167" s="103"/>
      <c r="BK167" s="103"/>
      <c r="BL167" s="103"/>
      <c r="BM167" s="103"/>
      <c r="BN167" s="103"/>
      <c r="BO167" s="103"/>
      <c r="BP167" s="103"/>
      <c r="BQ167" s="103"/>
      <c r="BR167" s="103"/>
      <c r="BS167" s="103"/>
      <c r="BT167" s="103"/>
      <c r="BU167" s="103"/>
      <c r="BV167" s="103"/>
      <c r="BW167" s="103"/>
      <c r="BX167" s="103"/>
      <c r="BY167" s="103"/>
      <c r="BZ167" s="103"/>
      <c r="CA167" s="103"/>
      <c r="CB167" s="103"/>
      <c r="CC167" s="103"/>
      <c r="CD167" s="103"/>
      <c r="CE167" s="103"/>
      <c r="CF167" s="103"/>
      <c r="CG167" s="103"/>
      <c r="CH167" s="103"/>
      <c r="CI167" s="103"/>
      <c r="CJ167" s="103"/>
      <c r="CK167" s="103"/>
      <c r="CL167" s="103"/>
      <c r="CM167" s="103"/>
      <c r="CN167" s="103"/>
      <c r="CO167" s="103"/>
      <c r="CP167" s="103"/>
      <c r="CQ167" s="103"/>
      <c r="CR167" s="103"/>
      <c r="CS167" s="103"/>
      <c r="CT167" s="103"/>
      <c r="CU167" s="103"/>
      <c r="CV167" s="103"/>
      <c r="CW167" s="103"/>
      <c r="CX167" s="103"/>
      <c r="CY167" s="103"/>
      <c r="CZ167" s="103"/>
      <c r="DA167" s="103"/>
      <c r="DB167" s="103"/>
      <c r="DC167" s="103"/>
      <c r="DD167" s="103"/>
      <c r="DE167" s="103"/>
      <c r="DF167" s="103"/>
      <c r="DG167" s="103"/>
      <c r="DH167" s="103"/>
      <c r="DI167" s="103"/>
      <c r="DJ167" s="103"/>
      <c r="DK167" s="103"/>
      <c r="DL167" s="103"/>
      <c r="DM167" s="103"/>
      <c r="DN167" s="103"/>
      <c r="DO167" s="103"/>
      <c r="DP167" s="103"/>
      <c r="DQ167" s="103"/>
      <c r="DR167" s="103"/>
      <c r="DS167" s="103"/>
      <c r="DT167" s="103"/>
      <c r="DU167" s="103"/>
      <c r="DV167" s="103"/>
      <c r="DW167" s="103"/>
      <c r="DX167" s="103"/>
      <c r="DY167" s="103"/>
      <c r="DZ167" s="103"/>
      <c r="EA167" s="103"/>
      <c r="EB167" s="103"/>
      <c r="EC167" s="103"/>
      <c r="ED167" s="103"/>
      <c r="EE167" s="103"/>
      <c r="EF167" s="103"/>
      <c r="EG167" s="103"/>
      <c r="EH167" s="103"/>
      <c r="EI167" s="103"/>
      <c r="EJ167" s="103"/>
      <c r="EK167" s="103"/>
      <c r="EL167" s="103"/>
      <c r="EM167" s="103"/>
      <c r="EN167" s="103"/>
      <c r="EO167" s="103"/>
      <c r="EP167" s="103"/>
      <c r="EQ167" s="103"/>
      <c r="ER167" s="103"/>
      <c r="ES167" s="103"/>
      <c r="ET167" s="103"/>
      <c r="EU167" s="103"/>
      <c r="EV167" s="103"/>
      <c r="EW167" s="103"/>
      <c r="EX167" s="103"/>
      <c r="EY167" s="103"/>
      <c r="EZ167" s="103"/>
      <c r="FA167" s="103"/>
      <c r="FB167" s="103"/>
      <c r="FC167" s="103"/>
      <c r="FD167" s="103"/>
      <c r="FE167" s="103"/>
      <c r="FF167" s="103"/>
      <c r="FG167" s="103"/>
      <c r="FH167" s="103"/>
      <c r="FI167" s="103"/>
      <c r="FJ167" s="103"/>
      <c r="FK167" s="103"/>
      <c r="FL167" s="103"/>
      <c r="FM167" s="103"/>
      <c r="FN167" s="103"/>
      <c r="FO167" s="103"/>
      <c r="FP167" s="103"/>
      <c r="FQ167" s="103"/>
      <c r="FR167" s="103"/>
      <c r="FS167" s="103"/>
      <c r="FT167" s="103"/>
      <c r="FU167" s="103"/>
      <c r="FV167" s="103"/>
      <c r="FW167" s="103"/>
      <c r="FX167" s="103"/>
      <c r="FY167" s="103"/>
      <c r="FZ167" s="103"/>
      <c r="GA167" s="103"/>
      <c r="GB167" s="103"/>
      <c r="GC167" s="103"/>
      <c r="GD167" s="103"/>
      <c r="GE167" s="103"/>
      <c r="GF167" s="103"/>
      <c r="GG167" s="103"/>
      <c r="GH167" s="103"/>
      <c r="GI167" s="103"/>
      <c r="GJ167" s="103"/>
      <c r="GK167" s="103"/>
      <c r="GL167" s="103"/>
      <c r="GM167" s="103"/>
      <c r="GN167" s="103"/>
      <c r="GO167" s="103"/>
      <c r="GP167" s="103"/>
      <c r="GQ167" s="103"/>
      <c r="GR167" s="103"/>
      <c r="GS167" s="103"/>
      <c r="GT167" s="103"/>
      <c r="GU167" s="103"/>
      <c r="GV167" s="103"/>
      <c r="GW167" s="103"/>
      <c r="GX167" s="103"/>
      <c r="GY167" s="103"/>
      <c r="GZ167" s="103"/>
      <c r="HA167" s="103"/>
      <c r="HB167" s="103"/>
      <c r="HC167" s="103"/>
      <c r="HD167" s="103"/>
      <c r="HE167" s="103"/>
      <c r="HF167" s="103"/>
      <c r="HG167" s="103"/>
      <c r="HH167" s="103"/>
      <c r="HI167" s="103"/>
      <c r="HJ167" s="103"/>
      <c r="HK167" s="103"/>
      <c r="HL167" s="103"/>
      <c r="HM167" s="103"/>
      <c r="HN167" s="103"/>
      <c r="HO167" s="103"/>
      <c r="HP167" s="103"/>
      <c r="HQ167" s="103"/>
      <c r="HR167" s="103"/>
      <c r="HS167" s="103"/>
      <c r="HT167" s="103"/>
      <c r="HU167" s="103"/>
      <c r="HV167" s="103"/>
      <c r="HW167" s="103"/>
      <c r="HX167" s="103"/>
      <c r="HY167" s="103"/>
      <c r="HZ167" s="103"/>
      <c r="IA167" s="103"/>
      <c r="IB167" s="103"/>
      <c r="IC167" s="103"/>
      <c r="ID167" s="103"/>
      <c r="IE167" s="103"/>
      <c r="IF167" s="103"/>
      <c r="IG167" s="103"/>
      <c r="IH167" s="103"/>
      <c r="II167" s="103"/>
      <c r="IJ167" s="103"/>
      <c r="IK167" s="103"/>
      <c r="IL167" s="103"/>
      <c r="IM167" s="103"/>
      <c r="IN167" s="103"/>
      <c r="IO167" s="103"/>
      <c r="IP167" s="103"/>
      <c r="IQ167" s="103"/>
      <c r="IR167" s="103"/>
      <c r="IS167" s="103"/>
      <c r="IT167" s="103"/>
      <c r="IU167" s="103"/>
      <c r="IV167" s="103"/>
    </row>
    <row r="168" spans="1:256" s="251" customFormat="1" ht="12.75">
      <c r="A168" s="89"/>
      <c r="B168" s="89"/>
      <c r="C168" s="82"/>
      <c r="D168" s="325"/>
      <c r="E168" s="325"/>
      <c r="F168" s="201"/>
      <c r="G168" s="203"/>
      <c r="I168" s="285"/>
      <c r="J168" s="284"/>
      <c r="K168" s="274"/>
      <c r="L168" s="271"/>
      <c r="M168" s="280"/>
      <c r="N168" s="280"/>
      <c r="O168" s="280"/>
      <c r="P168" s="280"/>
      <c r="Q168" s="280"/>
      <c r="R168" s="280"/>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c r="AY168" s="103"/>
      <c r="AZ168" s="103"/>
      <c r="BA168" s="103"/>
      <c r="BB168" s="103"/>
      <c r="BC168" s="103"/>
      <c r="BD168" s="103"/>
      <c r="BE168" s="103"/>
      <c r="BF168" s="103"/>
      <c r="BG168" s="103"/>
      <c r="BH168" s="103"/>
      <c r="BI168" s="103"/>
      <c r="BJ168" s="103"/>
      <c r="BK168" s="103"/>
      <c r="BL168" s="103"/>
      <c r="BM168" s="103"/>
      <c r="BN168" s="103"/>
      <c r="BO168" s="103"/>
      <c r="BP168" s="103"/>
      <c r="BQ168" s="103"/>
      <c r="BR168" s="103"/>
      <c r="BS168" s="103"/>
      <c r="BT168" s="103"/>
      <c r="BU168" s="103"/>
      <c r="BV168" s="103"/>
      <c r="BW168" s="103"/>
      <c r="BX168" s="103"/>
      <c r="BY168" s="103"/>
      <c r="BZ168" s="103"/>
      <c r="CA168" s="103"/>
      <c r="CB168" s="103"/>
      <c r="CC168" s="103"/>
      <c r="CD168" s="103"/>
      <c r="CE168" s="103"/>
      <c r="CF168" s="103"/>
      <c r="CG168" s="103"/>
      <c r="CH168" s="103"/>
      <c r="CI168" s="103"/>
      <c r="CJ168" s="103"/>
      <c r="CK168" s="103"/>
      <c r="CL168" s="103"/>
      <c r="CM168" s="103"/>
      <c r="CN168" s="103"/>
      <c r="CO168" s="103"/>
      <c r="CP168" s="103"/>
      <c r="CQ168" s="103"/>
      <c r="CR168" s="103"/>
      <c r="CS168" s="103"/>
      <c r="CT168" s="103"/>
      <c r="CU168" s="103"/>
      <c r="CV168" s="103"/>
      <c r="CW168" s="103"/>
      <c r="CX168" s="103"/>
      <c r="CY168" s="103"/>
      <c r="CZ168" s="103"/>
      <c r="DA168" s="103"/>
      <c r="DB168" s="103"/>
      <c r="DC168" s="103"/>
      <c r="DD168" s="103"/>
      <c r="DE168" s="103"/>
      <c r="DF168" s="103"/>
      <c r="DG168" s="103"/>
      <c r="DH168" s="103"/>
      <c r="DI168" s="103"/>
      <c r="DJ168" s="103"/>
      <c r="DK168" s="103"/>
      <c r="DL168" s="103"/>
      <c r="DM168" s="103"/>
      <c r="DN168" s="103"/>
      <c r="DO168" s="103"/>
      <c r="DP168" s="103"/>
      <c r="DQ168" s="103"/>
      <c r="DR168" s="103"/>
      <c r="DS168" s="103"/>
      <c r="DT168" s="103"/>
      <c r="DU168" s="103"/>
      <c r="DV168" s="103"/>
      <c r="DW168" s="103"/>
      <c r="DX168" s="103"/>
      <c r="DY168" s="103"/>
      <c r="DZ168" s="103"/>
      <c r="EA168" s="103"/>
      <c r="EB168" s="103"/>
      <c r="EC168" s="103"/>
      <c r="ED168" s="103"/>
      <c r="EE168" s="103"/>
      <c r="EF168" s="103"/>
      <c r="EG168" s="103"/>
      <c r="EH168" s="103"/>
      <c r="EI168" s="103"/>
      <c r="EJ168" s="103"/>
      <c r="EK168" s="103"/>
      <c r="EL168" s="103"/>
      <c r="EM168" s="103"/>
      <c r="EN168" s="103"/>
      <c r="EO168" s="103"/>
      <c r="EP168" s="103"/>
      <c r="EQ168" s="103"/>
      <c r="ER168" s="103"/>
      <c r="ES168" s="103"/>
      <c r="ET168" s="103"/>
      <c r="EU168" s="103"/>
      <c r="EV168" s="103"/>
      <c r="EW168" s="103"/>
      <c r="EX168" s="103"/>
      <c r="EY168" s="103"/>
      <c r="EZ168" s="103"/>
      <c r="FA168" s="103"/>
      <c r="FB168" s="103"/>
      <c r="FC168" s="103"/>
      <c r="FD168" s="103"/>
      <c r="FE168" s="103"/>
      <c r="FF168" s="103"/>
      <c r="FG168" s="103"/>
      <c r="FH168" s="103"/>
      <c r="FI168" s="103"/>
      <c r="FJ168" s="103"/>
      <c r="FK168" s="103"/>
      <c r="FL168" s="103"/>
      <c r="FM168" s="103"/>
      <c r="FN168" s="103"/>
      <c r="FO168" s="103"/>
      <c r="FP168" s="103"/>
      <c r="FQ168" s="103"/>
      <c r="FR168" s="103"/>
      <c r="FS168" s="103"/>
      <c r="FT168" s="103"/>
      <c r="FU168" s="103"/>
      <c r="FV168" s="103"/>
      <c r="FW168" s="103"/>
      <c r="FX168" s="103"/>
      <c r="FY168" s="103"/>
      <c r="FZ168" s="103"/>
      <c r="GA168" s="103"/>
      <c r="GB168" s="103"/>
      <c r="GC168" s="103"/>
      <c r="GD168" s="103"/>
      <c r="GE168" s="103"/>
      <c r="GF168" s="103"/>
      <c r="GG168" s="103"/>
      <c r="GH168" s="103"/>
      <c r="GI168" s="103"/>
      <c r="GJ168" s="103"/>
      <c r="GK168" s="103"/>
      <c r="GL168" s="103"/>
      <c r="GM168" s="103"/>
      <c r="GN168" s="103"/>
      <c r="GO168" s="103"/>
      <c r="GP168" s="103"/>
      <c r="GQ168" s="103"/>
      <c r="GR168" s="103"/>
      <c r="GS168" s="103"/>
      <c r="GT168" s="103"/>
      <c r="GU168" s="103"/>
      <c r="GV168" s="103"/>
      <c r="GW168" s="103"/>
      <c r="GX168" s="103"/>
      <c r="GY168" s="103"/>
      <c r="GZ168" s="103"/>
      <c r="HA168" s="103"/>
      <c r="HB168" s="103"/>
      <c r="HC168" s="103"/>
      <c r="HD168" s="103"/>
      <c r="HE168" s="103"/>
      <c r="HF168" s="103"/>
      <c r="HG168" s="103"/>
      <c r="HH168" s="103"/>
      <c r="HI168" s="103"/>
      <c r="HJ168" s="103"/>
      <c r="HK168" s="103"/>
      <c r="HL168" s="103"/>
      <c r="HM168" s="103"/>
      <c r="HN168" s="103"/>
      <c r="HO168" s="103"/>
      <c r="HP168" s="103"/>
      <c r="HQ168" s="103"/>
      <c r="HR168" s="103"/>
      <c r="HS168" s="103"/>
      <c r="HT168" s="103"/>
      <c r="HU168" s="103"/>
      <c r="HV168" s="103"/>
      <c r="HW168" s="103"/>
      <c r="HX168" s="103"/>
      <c r="HY168" s="103"/>
      <c r="HZ168" s="103"/>
      <c r="IA168" s="103"/>
      <c r="IB168" s="103"/>
      <c r="IC168" s="103"/>
      <c r="ID168" s="103"/>
      <c r="IE168" s="103"/>
      <c r="IF168" s="103"/>
      <c r="IG168" s="103"/>
      <c r="IH168" s="103"/>
      <c r="II168" s="103"/>
      <c r="IJ168" s="103"/>
      <c r="IK168" s="103"/>
      <c r="IL168" s="103"/>
      <c r="IM168" s="103"/>
      <c r="IN168" s="103"/>
      <c r="IO168" s="103"/>
      <c r="IP168" s="103"/>
      <c r="IQ168" s="103"/>
      <c r="IR168" s="103"/>
      <c r="IS168" s="103"/>
      <c r="IT168" s="103"/>
      <c r="IU168" s="103"/>
      <c r="IV168" s="103"/>
    </row>
    <row r="169" spans="1:256" s="251" customFormat="1" ht="12.75">
      <c r="A169" s="89"/>
      <c r="B169" s="89"/>
      <c r="C169" s="82"/>
      <c r="D169" s="325"/>
      <c r="E169" s="325"/>
      <c r="F169" s="203"/>
      <c r="G169" s="203"/>
      <c r="I169" s="285"/>
      <c r="J169" s="284"/>
      <c r="K169" s="274"/>
      <c r="L169" s="271"/>
      <c r="M169" s="280"/>
      <c r="N169" s="280"/>
      <c r="O169" s="280"/>
      <c r="P169" s="280"/>
      <c r="Q169" s="280"/>
      <c r="R169" s="280"/>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3"/>
      <c r="AY169" s="103"/>
      <c r="AZ169" s="103"/>
      <c r="BA169" s="103"/>
      <c r="BB169" s="103"/>
      <c r="BC169" s="103"/>
      <c r="BD169" s="103"/>
      <c r="BE169" s="103"/>
      <c r="BF169" s="103"/>
      <c r="BG169" s="103"/>
      <c r="BH169" s="103"/>
      <c r="BI169" s="103"/>
      <c r="BJ169" s="103"/>
      <c r="BK169" s="103"/>
      <c r="BL169" s="103"/>
      <c r="BM169" s="103"/>
      <c r="BN169" s="103"/>
      <c r="BO169" s="103"/>
      <c r="BP169" s="103"/>
      <c r="BQ169" s="103"/>
      <c r="BR169" s="103"/>
      <c r="BS169" s="103"/>
      <c r="BT169" s="103"/>
      <c r="BU169" s="103"/>
      <c r="BV169" s="103"/>
      <c r="BW169" s="103"/>
      <c r="BX169" s="103"/>
      <c r="BY169" s="103"/>
      <c r="BZ169" s="103"/>
      <c r="CA169" s="103"/>
      <c r="CB169" s="103"/>
      <c r="CC169" s="103"/>
      <c r="CD169" s="103"/>
      <c r="CE169" s="103"/>
      <c r="CF169" s="103"/>
      <c r="CG169" s="103"/>
      <c r="CH169" s="103"/>
      <c r="CI169" s="103"/>
      <c r="CJ169" s="103"/>
      <c r="CK169" s="103"/>
      <c r="CL169" s="103"/>
      <c r="CM169" s="103"/>
      <c r="CN169" s="103"/>
      <c r="CO169" s="103"/>
      <c r="CP169" s="103"/>
      <c r="CQ169" s="103"/>
      <c r="CR169" s="103"/>
      <c r="CS169" s="103"/>
      <c r="CT169" s="103"/>
      <c r="CU169" s="103"/>
      <c r="CV169" s="103"/>
      <c r="CW169" s="103"/>
      <c r="CX169" s="103"/>
      <c r="CY169" s="103"/>
      <c r="CZ169" s="103"/>
      <c r="DA169" s="103"/>
      <c r="DB169" s="103"/>
      <c r="DC169" s="103"/>
      <c r="DD169" s="103"/>
      <c r="DE169" s="103"/>
      <c r="DF169" s="103"/>
      <c r="DG169" s="103"/>
      <c r="DH169" s="103"/>
      <c r="DI169" s="103"/>
      <c r="DJ169" s="103"/>
      <c r="DK169" s="103"/>
      <c r="DL169" s="103"/>
      <c r="DM169" s="103"/>
      <c r="DN169" s="103"/>
      <c r="DO169" s="103"/>
      <c r="DP169" s="103"/>
      <c r="DQ169" s="103"/>
      <c r="DR169" s="103"/>
      <c r="DS169" s="103"/>
      <c r="DT169" s="103"/>
      <c r="DU169" s="103"/>
      <c r="DV169" s="103"/>
      <c r="DW169" s="103"/>
      <c r="DX169" s="103"/>
      <c r="DY169" s="103"/>
      <c r="DZ169" s="103"/>
      <c r="EA169" s="103"/>
      <c r="EB169" s="103"/>
      <c r="EC169" s="103"/>
      <c r="ED169" s="103"/>
      <c r="EE169" s="103"/>
      <c r="EF169" s="103"/>
      <c r="EG169" s="103"/>
      <c r="EH169" s="103"/>
      <c r="EI169" s="103"/>
      <c r="EJ169" s="103"/>
      <c r="EK169" s="103"/>
      <c r="EL169" s="103"/>
      <c r="EM169" s="103"/>
      <c r="EN169" s="103"/>
      <c r="EO169" s="103"/>
      <c r="EP169" s="103"/>
      <c r="EQ169" s="103"/>
      <c r="ER169" s="103"/>
      <c r="ES169" s="103"/>
      <c r="ET169" s="103"/>
      <c r="EU169" s="103"/>
      <c r="EV169" s="103"/>
      <c r="EW169" s="103"/>
      <c r="EX169" s="103"/>
      <c r="EY169" s="103"/>
      <c r="EZ169" s="103"/>
      <c r="FA169" s="103"/>
      <c r="FB169" s="103"/>
      <c r="FC169" s="103"/>
      <c r="FD169" s="103"/>
      <c r="FE169" s="103"/>
      <c r="FF169" s="103"/>
      <c r="FG169" s="103"/>
      <c r="FH169" s="103"/>
      <c r="FI169" s="103"/>
      <c r="FJ169" s="103"/>
      <c r="FK169" s="103"/>
      <c r="FL169" s="103"/>
      <c r="FM169" s="103"/>
      <c r="FN169" s="103"/>
      <c r="FO169" s="103"/>
      <c r="FP169" s="103"/>
      <c r="FQ169" s="103"/>
      <c r="FR169" s="103"/>
      <c r="FS169" s="103"/>
      <c r="FT169" s="103"/>
      <c r="FU169" s="103"/>
      <c r="FV169" s="103"/>
      <c r="FW169" s="103"/>
      <c r="FX169" s="103"/>
      <c r="FY169" s="103"/>
      <c r="FZ169" s="103"/>
      <c r="GA169" s="103"/>
      <c r="GB169" s="103"/>
      <c r="GC169" s="103"/>
      <c r="GD169" s="103"/>
      <c r="GE169" s="103"/>
      <c r="GF169" s="103"/>
      <c r="GG169" s="103"/>
      <c r="GH169" s="103"/>
      <c r="GI169" s="103"/>
      <c r="GJ169" s="103"/>
      <c r="GK169" s="103"/>
      <c r="GL169" s="103"/>
      <c r="GM169" s="103"/>
      <c r="GN169" s="103"/>
      <c r="GO169" s="103"/>
      <c r="GP169" s="103"/>
      <c r="GQ169" s="103"/>
      <c r="GR169" s="103"/>
      <c r="GS169" s="103"/>
      <c r="GT169" s="103"/>
      <c r="GU169" s="103"/>
      <c r="GV169" s="103"/>
      <c r="GW169" s="103"/>
      <c r="GX169" s="103"/>
      <c r="GY169" s="103"/>
      <c r="GZ169" s="103"/>
      <c r="HA169" s="103"/>
      <c r="HB169" s="103"/>
      <c r="HC169" s="103"/>
      <c r="HD169" s="103"/>
      <c r="HE169" s="103"/>
      <c r="HF169" s="103"/>
      <c r="HG169" s="103"/>
      <c r="HH169" s="103"/>
      <c r="HI169" s="103"/>
      <c r="HJ169" s="103"/>
      <c r="HK169" s="103"/>
      <c r="HL169" s="103"/>
      <c r="HM169" s="103"/>
      <c r="HN169" s="103"/>
      <c r="HO169" s="103"/>
      <c r="HP169" s="103"/>
      <c r="HQ169" s="103"/>
      <c r="HR169" s="103"/>
      <c r="HS169" s="103"/>
      <c r="HT169" s="103"/>
      <c r="HU169" s="103"/>
      <c r="HV169" s="103"/>
      <c r="HW169" s="103"/>
      <c r="HX169" s="103"/>
      <c r="HY169" s="103"/>
      <c r="HZ169" s="103"/>
      <c r="IA169" s="103"/>
      <c r="IB169" s="103"/>
      <c r="IC169" s="103"/>
      <c r="ID169" s="103"/>
      <c r="IE169" s="103"/>
      <c r="IF169" s="103"/>
      <c r="IG169" s="103"/>
      <c r="IH169" s="103"/>
      <c r="II169" s="103"/>
      <c r="IJ169" s="103"/>
      <c r="IK169" s="103"/>
      <c r="IL169" s="103"/>
      <c r="IM169" s="103"/>
      <c r="IN169" s="103"/>
      <c r="IO169" s="103"/>
      <c r="IP169" s="103"/>
      <c r="IQ169" s="103"/>
      <c r="IR169" s="103"/>
      <c r="IS169" s="103"/>
      <c r="IT169" s="103"/>
      <c r="IU169" s="103"/>
      <c r="IV169" s="103"/>
    </row>
    <row r="170" spans="1:256" s="251" customFormat="1" ht="12.75">
      <c r="A170" s="89"/>
      <c r="B170" s="89"/>
      <c r="C170" s="82"/>
      <c r="D170" s="325"/>
      <c r="E170" s="325"/>
      <c r="F170" s="203"/>
      <c r="G170" s="203"/>
      <c r="I170" s="285"/>
      <c r="J170" s="284"/>
      <c r="K170" s="274"/>
      <c r="L170" s="271"/>
      <c r="M170" s="280"/>
      <c r="N170" s="280"/>
      <c r="O170" s="280"/>
      <c r="P170" s="280"/>
      <c r="Q170" s="280"/>
      <c r="R170" s="280"/>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3"/>
      <c r="AY170" s="103"/>
      <c r="AZ170" s="103"/>
      <c r="BA170" s="103"/>
      <c r="BB170" s="103"/>
      <c r="BC170" s="103"/>
      <c r="BD170" s="103"/>
      <c r="BE170" s="103"/>
      <c r="BF170" s="103"/>
      <c r="BG170" s="103"/>
      <c r="BH170" s="103"/>
      <c r="BI170" s="103"/>
      <c r="BJ170" s="103"/>
      <c r="BK170" s="103"/>
      <c r="BL170" s="103"/>
      <c r="BM170" s="103"/>
      <c r="BN170" s="103"/>
      <c r="BO170" s="103"/>
      <c r="BP170" s="103"/>
      <c r="BQ170" s="103"/>
      <c r="BR170" s="103"/>
      <c r="BS170" s="103"/>
      <c r="BT170" s="103"/>
      <c r="BU170" s="103"/>
      <c r="BV170" s="103"/>
      <c r="BW170" s="103"/>
      <c r="BX170" s="103"/>
      <c r="BY170" s="103"/>
      <c r="BZ170" s="103"/>
      <c r="CA170" s="103"/>
      <c r="CB170" s="103"/>
      <c r="CC170" s="103"/>
      <c r="CD170" s="103"/>
      <c r="CE170" s="103"/>
      <c r="CF170" s="103"/>
      <c r="CG170" s="103"/>
      <c r="CH170" s="103"/>
      <c r="CI170" s="103"/>
      <c r="CJ170" s="103"/>
      <c r="CK170" s="103"/>
      <c r="CL170" s="103"/>
      <c r="CM170" s="103"/>
      <c r="CN170" s="103"/>
      <c r="CO170" s="103"/>
      <c r="CP170" s="103"/>
      <c r="CQ170" s="103"/>
      <c r="CR170" s="103"/>
      <c r="CS170" s="103"/>
      <c r="CT170" s="103"/>
      <c r="CU170" s="103"/>
      <c r="CV170" s="103"/>
      <c r="CW170" s="103"/>
      <c r="CX170" s="103"/>
      <c r="CY170" s="103"/>
      <c r="CZ170" s="103"/>
      <c r="DA170" s="103"/>
      <c r="DB170" s="103"/>
      <c r="DC170" s="103"/>
      <c r="DD170" s="103"/>
      <c r="DE170" s="103"/>
      <c r="DF170" s="103"/>
      <c r="DG170" s="103"/>
      <c r="DH170" s="103"/>
      <c r="DI170" s="103"/>
      <c r="DJ170" s="103"/>
      <c r="DK170" s="103"/>
      <c r="DL170" s="103"/>
      <c r="DM170" s="103"/>
      <c r="DN170" s="103"/>
      <c r="DO170" s="103"/>
      <c r="DP170" s="103"/>
      <c r="DQ170" s="103"/>
      <c r="DR170" s="103"/>
      <c r="DS170" s="103"/>
      <c r="DT170" s="103"/>
      <c r="DU170" s="103"/>
      <c r="DV170" s="103"/>
      <c r="DW170" s="103"/>
      <c r="DX170" s="103"/>
      <c r="DY170" s="103"/>
      <c r="DZ170" s="103"/>
      <c r="EA170" s="103"/>
      <c r="EB170" s="103"/>
      <c r="EC170" s="103"/>
      <c r="ED170" s="103"/>
      <c r="EE170" s="103"/>
      <c r="EF170" s="103"/>
      <c r="EG170" s="103"/>
      <c r="EH170" s="103"/>
      <c r="EI170" s="103"/>
      <c r="EJ170" s="103"/>
      <c r="EK170" s="103"/>
      <c r="EL170" s="103"/>
      <c r="EM170" s="103"/>
      <c r="EN170" s="103"/>
      <c r="EO170" s="103"/>
      <c r="EP170" s="103"/>
      <c r="EQ170" s="103"/>
      <c r="ER170" s="103"/>
      <c r="ES170" s="103"/>
      <c r="ET170" s="103"/>
      <c r="EU170" s="103"/>
      <c r="EV170" s="103"/>
      <c r="EW170" s="103"/>
      <c r="EX170" s="103"/>
      <c r="EY170" s="103"/>
      <c r="EZ170" s="103"/>
      <c r="FA170" s="103"/>
      <c r="FB170" s="103"/>
      <c r="FC170" s="103"/>
      <c r="FD170" s="103"/>
      <c r="FE170" s="103"/>
      <c r="FF170" s="103"/>
      <c r="FG170" s="103"/>
      <c r="FH170" s="103"/>
      <c r="FI170" s="103"/>
      <c r="FJ170" s="103"/>
      <c r="FK170" s="103"/>
      <c r="FL170" s="103"/>
      <c r="FM170" s="103"/>
      <c r="FN170" s="103"/>
      <c r="FO170" s="103"/>
      <c r="FP170" s="103"/>
      <c r="FQ170" s="103"/>
      <c r="FR170" s="103"/>
      <c r="FS170" s="103"/>
      <c r="FT170" s="103"/>
      <c r="FU170" s="103"/>
      <c r="FV170" s="103"/>
      <c r="FW170" s="103"/>
      <c r="FX170" s="103"/>
      <c r="FY170" s="103"/>
      <c r="FZ170" s="103"/>
      <c r="GA170" s="103"/>
      <c r="GB170" s="103"/>
      <c r="GC170" s="103"/>
      <c r="GD170" s="103"/>
      <c r="GE170" s="103"/>
      <c r="GF170" s="103"/>
      <c r="GG170" s="103"/>
      <c r="GH170" s="103"/>
      <c r="GI170" s="103"/>
      <c r="GJ170" s="103"/>
      <c r="GK170" s="103"/>
      <c r="GL170" s="103"/>
      <c r="GM170" s="103"/>
      <c r="GN170" s="103"/>
      <c r="GO170" s="103"/>
      <c r="GP170" s="103"/>
      <c r="GQ170" s="103"/>
      <c r="GR170" s="103"/>
      <c r="GS170" s="103"/>
      <c r="GT170" s="103"/>
      <c r="GU170" s="103"/>
      <c r="GV170" s="103"/>
      <c r="GW170" s="103"/>
      <c r="GX170" s="103"/>
      <c r="GY170" s="103"/>
      <c r="GZ170" s="103"/>
      <c r="HA170" s="103"/>
      <c r="HB170" s="103"/>
      <c r="HC170" s="103"/>
      <c r="HD170" s="103"/>
      <c r="HE170" s="103"/>
      <c r="HF170" s="103"/>
      <c r="HG170" s="103"/>
      <c r="HH170" s="103"/>
      <c r="HI170" s="103"/>
      <c r="HJ170" s="103"/>
      <c r="HK170" s="103"/>
      <c r="HL170" s="103"/>
      <c r="HM170" s="103"/>
      <c r="HN170" s="103"/>
      <c r="HO170" s="103"/>
      <c r="HP170" s="103"/>
      <c r="HQ170" s="103"/>
      <c r="HR170" s="103"/>
      <c r="HS170" s="103"/>
      <c r="HT170" s="103"/>
      <c r="HU170" s="103"/>
      <c r="HV170" s="103"/>
      <c r="HW170" s="103"/>
      <c r="HX170" s="103"/>
      <c r="HY170" s="103"/>
      <c r="HZ170" s="103"/>
      <c r="IA170" s="103"/>
      <c r="IB170" s="103"/>
      <c r="IC170" s="103"/>
      <c r="ID170" s="103"/>
      <c r="IE170" s="103"/>
      <c r="IF170" s="103"/>
      <c r="IG170" s="103"/>
      <c r="IH170" s="103"/>
      <c r="II170" s="103"/>
      <c r="IJ170" s="103"/>
      <c r="IK170" s="103"/>
      <c r="IL170" s="103"/>
      <c r="IM170" s="103"/>
      <c r="IN170" s="103"/>
      <c r="IO170" s="103"/>
      <c r="IP170" s="103"/>
      <c r="IQ170" s="103"/>
      <c r="IR170" s="103"/>
      <c r="IS170" s="103"/>
      <c r="IT170" s="103"/>
      <c r="IU170" s="103"/>
      <c r="IV170" s="103"/>
    </row>
    <row r="171" spans="1:256" s="251" customFormat="1" ht="12.75">
      <c r="A171" s="89"/>
      <c r="B171" s="89"/>
      <c r="C171" s="82"/>
      <c r="D171" s="325"/>
      <c r="E171" s="325"/>
      <c r="F171" s="203"/>
      <c r="G171" s="203"/>
      <c r="I171" s="285"/>
      <c r="J171" s="284"/>
      <c r="K171" s="274"/>
      <c r="L171" s="271"/>
      <c r="M171" s="280"/>
      <c r="N171" s="280"/>
      <c r="O171" s="280"/>
      <c r="P171" s="280"/>
      <c r="Q171" s="280"/>
      <c r="R171" s="280"/>
      <c r="S171" s="103"/>
      <c r="T171" s="103"/>
      <c r="U171" s="103"/>
      <c r="V171" s="103"/>
      <c r="W171" s="103"/>
      <c r="X171" s="103"/>
      <c r="Y171" s="103"/>
      <c r="Z171" s="103"/>
      <c r="AA171" s="103"/>
      <c r="AB171" s="103"/>
      <c r="AC171" s="103"/>
      <c r="AD171" s="103"/>
      <c r="AE171" s="103"/>
      <c r="AF171" s="103"/>
      <c r="AG171" s="103"/>
      <c r="AH171" s="103"/>
      <c r="AI171" s="103"/>
      <c r="AJ171" s="103"/>
      <c r="AK171" s="103"/>
      <c r="AL171" s="103"/>
      <c r="AM171" s="103"/>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3"/>
      <c r="BQ171" s="103"/>
      <c r="BR171" s="103"/>
      <c r="BS171" s="103"/>
      <c r="BT171" s="103"/>
      <c r="BU171" s="103"/>
      <c r="BV171" s="103"/>
      <c r="BW171" s="103"/>
      <c r="BX171" s="103"/>
      <c r="BY171" s="103"/>
      <c r="BZ171" s="103"/>
      <c r="CA171" s="103"/>
      <c r="CB171" s="103"/>
      <c r="CC171" s="103"/>
      <c r="CD171" s="103"/>
      <c r="CE171" s="103"/>
      <c r="CF171" s="103"/>
      <c r="CG171" s="103"/>
      <c r="CH171" s="103"/>
      <c r="CI171" s="103"/>
      <c r="CJ171" s="103"/>
      <c r="CK171" s="103"/>
      <c r="CL171" s="103"/>
      <c r="CM171" s="103"/>
      <c r="CN171" s="103"/>
      <c r="CO171" s="103"/>
      <c r="CP171" s="103"/>
      <c r="CQ171" s="103"/>
      <c r="CR171" s="103"/>
      <c r="CS171" s="103"/>
      <c r="CT171" s="103"/>
      <c r="CU171" s="103"/>
      <c r="CV171" s="103"/>
      <c r="CW171" s="103"/>
      <c r="CX171" s="103"/>
      <c r="CY171" s="103"/>
      <c r="CZ171" s="103"/>
      <c r="DA171" s="103"/>
      <c r="DB171" s="103"/>
      <c r="DC171" s="103"/>
      <c r="DD171" s="103"/>
      <c r="DE171" s="103"/>
      <c r="DF171" s="103"/>
      <c r="DG171" s="103"/>
      <c r="DH171" s="103"/>
      <c r="DI171" s="103"/>
      <c r="DJ171" s="103"/>
      <c r="DK171" s="103"/>
      <c r="DL171" s="103"/>
      <c r="DM171" s="103"/>
      <c r="DN171" s="103"/>
      <c r="DO171" s="103"/>
      <c r="DP171" s="103"/>
      <c r="DQ171" s="103"/>
      <c r="DR171" s="103"/>
      <c r="DS171" s="103"/>
      <c r="DT171" s="103"/>
      <c r="DU171" s="103"/>
      <c r="DV171" s="103"/>
      <c r="DW171" s="103"/>
      <c r="DX171" s="103"/>
      <c r="DY171" s="103"/>
      <c r="DZ171" s="103"/>
      <c r="EA171" s="103"/>
      <c r="EB171" s="103"/>
      <c r="EC171" s="103"/>
      <c r="ED171" s="103"/>
      <c r="EE171" s="103"/>
      <c r="EF171" s="103"/>
      <c r="EG171" s="103"/>
      <c r="EH171" s="103"/>
      <c r="EI171" s="103"/>
      <c r="EJ171" s="103"/>
      <c r="EK171" s="103"/>
      <c r="EL171" s="103"/>
      <c r="EM171" s="103"/>
      <c r="EN171" s="103"/>
      <c r="EO171" s="103"/>
      <c r="EP171" s="103"/>
      <c r="EQ171" s="103"/>
      <c r="ER171" s="103"/>
      <c r="ES171" s="103"/>
      <c r="ET171" s="103"/>
      <c r="EU171" s="103"/>
      <c r="EV171" s="103"/>
      <c r="EW171" s="103"/>
      <c r="EX171" s="103"/>
      <c r="EY171" s="103"/>
      <c r="EZ171" s="103"/>
      <c r="FA171" s="103"/>
      <c r="FB171" s="103"/>
      <c r="FC171" s="103"/>
      <c r="FD171" s="103"/>
      <c r="FE171" s="103"/>
      <c r="FF171" s="103"/>
      <c r="FG171" s="103"/>
      <c r="FH171" s="103"/>
      <c r="FI171" s="103"/>
      <c r="FJ171" s="103"/>
      <c r="FK171" s="103"/>
      <c r="FL171" s="103"/>
      <c r="FM171" s="103"/>
      <c r="FN171" s="103"/>
      <c r="FO171" s="103"/>
      <c r="FP171" s="103"/>
      <c r="FQ171" s="103"/>
      <c r="FR171" s="103"/>
      <c r="FS171" s="103"/>
      <c r="FT171" s="103"/>
      <c r="FU171" s="103"/>
      <c r="FV171" s="103"/>
      <c r="FW171" s="103"/>
      <c r="FX171" s="103"/>
      <c r="FY171" s="103"/>
      <c r="FZ171" s="103"/>
      <c r="GA171" s="103"/>
      <c r="GB171" s="103"/>
      <c r="GC171" s="103"/>
      <c r="GD171" s="103"/>
      <c r="GE171" s="103"/>
      <c r="GF171" s="103"/>
      <c r="GG171" s="103"/>
      <c r="GH171" s="103"/>
      <c r="GI171" s="103"/>
      <c r="GJ171" s="103"/>
      <c r="GK171" s="103"/>
      <c r="GL171" s="103"/>
      <c r="GM171" s="103"/>
      <c r="GN171" s="103"/>
      <c r="GO171" s="103"/>
      <c r="GP171" s="103"/>
      <c r="GQ171" s="103"/>
      <c r="GR171" s="103"/>
      <c r="GS171" s="103"/>
      <c r="GT171" s="103"/>
      <c r="GU171" s="103"/>
      <c r="GV171" s="103"/>
      <c r="GW171" s="103"/>
      <c r="GX171" s="103"/>
      <c r="GY171" s="103"/>
      <c r="GZ171" s="103"/>
      <c r="HA171" s="103"/>
      <c r="HB171" s="103"/>
      <c r="HC171" s="103"/>
      <c r="HD171" s="103"/>
      <c r="HE171" s="103"/>
      <c r="HF171" s="103"/>
      <c r="HG171" s="103"/>
      <c r="HH171" s="103"/>
      <c r="HI171" s="103"/>
      <c r="HJ171" s="103"/>
      <c r="HK171" s="103"/>
      <c r="HL171" s="103"/>
      <c r="HM171" s="103"/>
      <c r="HN171" s="103"/>
      <c r="HO171" s="103"/>
      <c r="HP171" s="103"/>
      <c r="HQ171" s="103"/>
      <c r="HR171" s="103"/>
      <c r="HS171" s="103"/>
      <c r="HT171" s="103"/>
      <c r="HU171" s="103"/>
      <c r="HV171" s="103"/>
      <c r="HW171" s="103"/>
      <c r="HX171" s="103"/>
      <c r="HY171" s="103"/>
      <c r="HZ171" s="103"/>
      <c r="IA171" s="103"/>
      <c r="IB171" s="103"/>
      <c r="IC171" s="103"/>
      <c r="ID171" s="103"/>
      <c r="IE171" s="103"/>
      <c r="IF171" s="103"/>
      <c r="IG171" s="103"/>
      <c r="IH171" s="103"/>
      <c r="II171" s="103"/>
      <c r="IJ171" s="103"/>
      <c r="IK171" s="103"/>
      <c r="IL171" s="103"/>
      <c r="IM171" s="103"/>
      <c r="IN171" s="103"/>
      <c r="IO171" s="103"/>
      <c r="IP171" s="103"/>
      <c r="IQ171" s="103"/>
      <c r="IR171" s="103"/>
      <c r="IS171" s="103"/>
      <c r="IT171" s="103"/>
      <c r="IU171" s="103"/>
      <c r="IV171" s="103"/>
    </row>
  </sheetData>
  <sheetProtection/>
  <mergeCells count="1">
    <mergeCell ref="K4:K6"/>
  </mergeCells>
  <printOptions/>
  <pageMargins left="0.984251968503937" right="0.3937007874015748" top="0.984251968503937" bottom="0.7480314960629921" header="0.4330708661417323" footer="0.3937007874015748"/>
  <pageSetup horizontalDpi="300" verticalDpi="300" orientation="portrait" paperSize="9" scale="98" r:id="rId1"/>
  <headerFooter alignWithMargins="0">
    <oddHeader xml:space="preserve">&amp;L
&amp;R&amp;"Projekt,Običajno"&amp;72p&amp;"Cambria,Običajno" &amp;"ProArc,Navadno"&amp;18  </oddHeader>
    <oddFooter>&amp;L&amp;9&amp;C&amp;6 &amp; List: &amp;A&amp;R &amp; &amp;9 &amp; Stran: &amp;P</oddFooter>
  </headerFooter>
  <rowBreaks count="3" manualBreakCount="3">
    <brk id="26" max="6" man="1"/>
    <brk id="49" max="6" man="1"/>
    <brk id="91" max="6" man="1"/>
  </rowBreaks>
</worksheet>
</file>

<file path=xl/worksheets/sheet6.xml><?xml version="1.0" encoding="utf-8"?>
<worksheet xmlns="http://schemas.openxmlformats.org/spreadsheetml/2006/main" xmlns:r="http://schemas.openxmlformats.org/officeDocument/2006/relationships">
  <sheetPr codeName="List20"/>
  <dimension ref="A1:R563"/>
  <sheetViews>
    <sheetView view="pageBreakPreview" zoomScaleSheetLayoutView="100" workbookViewId="0" topLeftCell="A1">
      <selection activeCell="A7" sqref="A7:G7"/>
    </sheetView>
  </sheetViews>
  <sheetFormatPr defaultColWidth="9.00390625" defaultRowHeight="12.75"/>
  <cols>
    <col min="1" max="1" width="2.625" style="425" customWidth="1"/>
    <col min="2" max="2" width="4.375" style="425" customWidth="1"/>
    <col min="3" max="3" width="43.75390625" style="268" customWidth="1"/>
    <col min="4" max="4" width="6.25390625" style="116" customWidth="1"/>
    <col min="5" max="5" width="7.625" style="314" customWidth="1"/>
    <col min="6" max="6" width="10.00390625" style="338" customWidth="1"/>
    <col min="7" max="7" width="13.25390625" style="338" customWidth="1"/>
    <col min="8" max="8" width="21.00390625" style="252" customWidth="1"/>
    <col min="9" max="9" width="21.00390625" style="337" customWidth="1"/>
    <col min="10" max="10" width="21.00390625" style="286" customWidth="1"/>
    <col min="11" max="11" width="21.00390625" style="281" customWidth="1"/>
    <col min="12" max="18" width="21.00390625" style="282" customWidth="1"/>
    <col min="19" max="30" width="21.00390625" style="125" customWidth="1"/>
    <col min="31" max="16384" width="9.125" style="125" customWidth="1"/>
  </cols>
  <sheetData>
    <row r="1" spans="1:18" s="346" customFormat="1" ht="12.75">
      <c r="A1" s="842" t="str">
        <f>+OZN</f>
        <v>5.</v>
      </c>
      <c r="B1" s="843"/>
      <c r="C1" s="844" t="str">
        <f>+OSNOVA!A2</f>
        <v>STROJNE INSTALACIJE</v>
      </c>
      <c r="D1" s="845"/>
      <c r="E1" s="320"/>
      <c r="F1" s="846"/>
      <c r="G1" s="846"/>
      <c r="H1" s="812"/>
      <c r="I1" s="847"/>
      <c r="J1" s="814"/>
      <c r="K1" s="848"/>
      <c r="L1" s="345"/>
      <c r="M1" s="345"/>
      <c r="N1" s="345"/>
      <c r="O1" s="345"/>
      <c r="P1" s="345"/>
      <c r="Q1" s="345"/>
      <c r="R1" s="345"/>
    </row>
    <row r="2" spans="1:18" s="346" customFormat="1" ht="12.75">
      <c r="A2" s="842"/>
      <c r="B2" s="843"/>
      <c r="C2" s="844"/>
      <c r="D2" s="845"/>
      <c r="E2" s="320"/>
      <c r="F2" s="846"/>
      <c r="G2" s="846"/>
      <c r="H2" s="812"/>
      <c r="I2" s="847"/>
      <c r="J2" s="814"/>
      <c r="K2" s="848"/>
      <c r="L2" s="345"/>
      <c r="M2" s="345"/>
      <c r="N2" s="345"/>
      <c r="O2" s="345"/>
      <c r="P2" s="345"/>
      <c r="Q2" s="345"/>
      <c r="R2" s="345"/>
    </row>
    <row r="3" spans="1:18" s="346" customFormat="1" ht="12.75">
      <c r="A3" s="842" t="str">
        <f>OSNOVA!D36</f>
        <v>S4.</v>
      </c>
      <c r="B3" s="843"/>
      <c r="C3" s="844" t="str">
        <f>OSNOVA!E36</f>
        <v>OGREVANJE IN HLAJENJE</v>
      </c>
      <c r="D3" s="845"/>
      <c r="E3" s="320"/>
      <c r="F3" s="846"/>
      <c r="G3" s="846"/>
      <c r="H3" s="812"/>
      <c r="I3" s="847"/>
      <c r="J3" s="814"/>
      <c r="K3" s="848"/>
      <c r="L3" s="345"/>
      <c r="M3" s="345"/>
      <c r="N3" s="345"/>
      <c r="O3" s="345"/>
      <c r="P3" s="345"/>
      <c r="Q3" s="345"/>
      <c r="R3" s="345"/>
    </row>
    <row r="4" spans="1:11" ht="14.25" customHeight="1">
      <c r="A4" s="703" t="s">
        <v>120</v>
      </c>
      <c r="B4" s="703"/>
      <c r="K4" s="754"/>
    </row>
    <row r="5" spans="3:11" ht="168">
      <c r="C5" s="339" t="s">
        <v>130</v>
      </c>
      <c r="D5" s="340"/>
      <c r="E5" s="340"/>
      <c r="F5" s="341"/>
      <c r="G5" s="341"/>
      <c r="K5" s="754"/>
    </row>
    <row r="6" spans="1:11" ht="12.75" customHeight="1">
      <c r="A6" s="703" t="s">
        <v>126</v>
      </c>
      <c r="B6" s="703"/>
      <c r="C6" s="339"/>
      <c r="D6" s="340"/>
      <c r="E6" s="340"/>
      <c r="F6" s="341"/>
      <c r="G6" s="341"/>
      <c r="K6" s="754"/>
    </row>
    <row r="7" spans="1:18" s="346" customFormat="1" ht="12.75">
      <c r="A7" s="883" t="s">
        <v>1</v>
      </c>
      <c r="B7" s="883"/>
      <c r="C7" s="884" t="s">
        <v>2</v>
      </c>
      <c r="D7" s="885" t="s">
        <v>1025</v>
      </c>
      <c r="E7" s="885" t="s">
        <v>3</v>
      </c>
      <c r="F7" s="886" t="s">
        <v>1026</v>
      </c>
      <c r="G7" s="886" t="s">
        <v>4</v>
      </c>
      <c r="H7" s="342"/>
      <c r="I7" s="343"/>
      <c r="J7" s="344"/>
      <c r="K7" s="281"/>
      <c r="L7" s="345"/>
      <c r="M7" s="345"/>
      <c r="N7" s="345"/>
      <c r="O7" s="345"/>
      <c r="P7" s="345"/>
      <c r="Q7" s="345"/>
      <c r="R7" s="345"/>
    </row>
    <row r="8" spans="3:7" ht="12.75">
      <c r="C8" s="347"/>
      <c r="E8" s="303"/>
      <c r="G8" s="304"/>
    </row>
    <row r="9" spans="1:11" ht="13.5" thickBot="1">
      <c r="A9" s="837"/>
      <c r="B9" s="838" t="s">
        <v>114</v>
      </c>
      <c r="C9" s="849" t="s">
        <v>309</v>
      </c>
      <c r="D9" s="409"/>
      <c r="E9" s="410"/>
      <c r="F9" s="411"/>
      <c r="G9" s="412"/>
      <c r="H9" s="722"/>
      <c r="I9" s="850"/>
      <c r="J9" s="851"/>
      <c r="K9" s="282"/>
    </row>
    <row r="10" spans="1:10" ht="12.75">
      <c r="A10" s="413"/>
      <c r="B10" s="414"/>
      <c r="C10" s="415"/>
      <c r="D10" s="416"/>
      <c r="E10" s="417"/>
      <c r="F10" s="418"/>
      <c r="G10" s="419"/>
      <c r="H10" s="250"/>
      <c r="I10" s="354"/>
      <c r="J10" s="296"/>
    </row>
    <row r="11" spans="1:18" s="266" customFormat="1" ht="12">
      <c r="A11" s="385" t="str">
        <f>$B$9</f>
        <v>I.</v>
      </c>
      <c r="B11" s="386">
        <f>1</f>
        <v>1</v>
      </c>
      <c r="C11" s="210" t="s">
        <v>318</v>
      </c>
      <c r="D11" s="350" t="s">
        <v>9</v>
      </c>
      <c r="E11" s="351">
        <v>1</v>
      </c>
      <c r="F11" s="250"/>
      <c r="G11" s="250">
        <f>E11*F11</f>
        <v>0</v>
      </c>
      <c r="H11" s="250"/>
      <c r="I11" s="354"/>
      <c r="J11" s="296"/>
      <c r="K11" s="349"/>
      <c r="L11" s="281"/>
      <c r="M11" s="281"/>
      <c r="N11" s="281"/>
      <c r="O11" s="281"/>
      <c r="P11" s="281"/>
      <c r="Q11" s="281"/>
      <c r="R11" s="281"/>
    </row>
    <row r="12" spans="1:18" s="266" customFormat="1" ht="204">
      <c r="A12" s="385"/>
      <c r="B12" s="386"/>
      <c r="C12" s="309" t="s">
        <v>914</v>
      </c>
      <c r="D12" s="352"/>
      <c r="E12" s="353"/>
      <c r="F12" s="250"/>
      <c r="G12" s="349">
        <f>E12*F12</f>
        <v>0</v>
      </c>
      <c r="H12" s="349"/>
      <c r="I12" s="354"/>
      <c r="J12" s="296"/>
      <c r="K12" s="349"/>
      <c r="L12" s="281"/>
      <c r="M12" s="281"/>
      <c r="N12" s="281"/>
      <c r="O12" s="281"/>
      <c r="P12" s="281"/>
      <c r="Q12" s="281"/>
      <c r="R12" s="281"/>
    </row>
    <row r="13" spans="1:18" s="266" customFormat="1" ht="36">
      <c r="A13" s="385"/>
      <c r="B13" s="386"/>
      <c r="C13" s="309" t="s">
        <v>319</v>
      </c>
      <c r="D13" s="352"/>
      <c r="E13" s="353"/>
      <c r="F13" s="250"/>
      <c r="G13" s="349"/>
      <c r="H13" s="349"/>
      <c r="I13" s="354"/>
      <c r="J13" s="296"/>
      <c r="K13" s="349"/>
      <c r="L13" s="281"/>
      <c r="M13" s="281"/>
      <c r="N13" s="281"/>
      <c r="O13" s="281"/>
      <c r="P13" s="281"/>
      <c r="Q13" s="281"/>
      <c r="R13" s="281"/>
    </row>
    <row r="14" spans="1:18" s="266" customFormat="1" ht="27" customHeight="1">
      <c r="A14" s="385"/>
      <c r="B14" s="386"/>
      <c r="C14" s="234" t="s">
        <v>442</v>
      </c>
      <c r="D14" s="352"/>
      <c r="E14" s="353"/>
      <c r="F14" s="250"/>
      <c r="G14" s="250">
        <f>E14*F14</f>
        <v>0</v>
      </c>
      <c r="H14" s="349"/>
      <c r="I14" s="354"/>
      <c r="J14" s="296"/>
      <c r="K14" s="349"/>
      <c r="L14" s="281"/>
      <c r="M14" s="281"/>
      <c r="N14" s="281"/>
      <c r="O14" s="281"/>
      <c r="P14" s="281"/>
      <c r="Q14" s="281"/>
      <c r="R14" s="281"/>
    </row>
    <row r="15" spans="1:18" s="266" customFormat="1" ht="12">
      <c r="A15" s="385"/>
      <c r="B15" s="386"/>
      <c r="C15" s="191"/>
      <c r="D15" s="352"/>
      <c r="E15" s="353"/>
      <c r="F15" s="250"/>
      <c r="G15" s="250">
        <f aca="true" t="shared" si="0" ref="G15:G20">E15*F15</f>
        <v>0</v>
      </c>
      <c r="H15" s="250"/>
      <c r="I15" s="354"/>
      <c r="J15" s="296"/>
      <c r="K15" s="349"/>
      <c r="L15" s="281"/>
      <c r="M15" s="281"/>
      <c r="N15" s="281"/>
      <c r="O15" s="281"/>
      <c r="P15" s="281"/>
      <c r="Q15" s="281"/>
      <c r="R15" s="281"/>
    </row>
    <row r="16" spans="1:18" s="266" customFormat="1" ht="12">
      <c r="A16" s="385" t="str">
        <f>$B$9</f>
        <v>I.</v>
      </c>
      <c r="B16" s="386">
        <f>COUNT($A$11:B14)+1</f>
        <v>2</v>
      </c>
      <c r="C16" s="210" t="s">
        <v>320</v>
      </c>
      <c r="D16" s="350" t="s">
        <v>7</v>
      </c>
      <c r="E16" s="351">
        <v>6</v>
      </c>
      <c r="F16" s="250"/>
      <c r="G16" s="250">
        <f t="shared" si="0"/>
        <v>0</v>
      </c>
      <c r="H16" s="250"/>
      <c r="I16" s="354"/>
      <c r="J16" s="296"/>
      <c r="K16" s="349"/>
      <c r="L16" s="281"/>
      <c r="M16" s="281"/>
      <c r="N16" s="281"/>
      <c r="O16" s="281"/>
      <c r="P16" s="281"/>
      <c r="Q16" s="281"/>
      <c r="R16" s="281"/>
    </row>
    <row r="17" spans="1:18" s="266" customFormat="1" ht="93" customHeight="1">
      <c r="A17" s="385"/>
      <c r="B17" s="386"/>
      <c r="C17" s="309" t="s">
        <v>388</v>
      </c>
      <c r="D17" s="350"/>
      <c r="E17" s="351"/>
      <c r="F17" s="250"/>
      <c r="G17" s="250">
        <f t="shared" si="0"/>
        <v>0</v>
      </c>
      <c r="H17" s="250"/>
      <c r="I17" s="354"/>
      <c r="J17" s="296"/>
      <c r="K17" s="349"/>
      <c r="L17" s="281"/>
      <c r="M17" s="281"/>
      <c r="N17" s="281"/>
      <c r="O17" s="281"/>
      <c r="P17" s="281"/>
      <c r="Q17" s="281"/>
      <c r="R17" s="281"/>
    </row>
    <row r="18" spans="1:18" s="266" customFormat="1" ht="24">
      <c r="A18" s="385"/>
      <c r="B18" s="386"/>
      <c r="C18" s="234" t="s">
        <v>389</v>
      </c>
      <c r="D18" s="352"/>
      <c r="E18" s="353"/>
      <c r="F18" s="250"/>
      <c r="G18" s="250">
        <f t="shared" si="0"/>
        <v>0</v>
      </c>
      <c r="H18" s="250"/>
      <c r="I18" s="354"/>
      <c r="J18" s="296"/>
      <c r="K18" s="349"/>
      <c r="L18" s="281"/>
      <c r="M18" s="281"/>
      <c r="N18" s="281"/>
      <c r="O18" s="281"/>
      <c r="P18" s="281"/>
      <c r="Q18" s="281"/>
      <c r="R18" s="281"/>
    </row>
    <row r="19" spans="1:18" s="266" customFormat="1" ht="12">
      <c r="A19" s="385"/>
      <c r="B19" s="386"/>
      <c r="C19" s="234"/>
      <c r="D19" s="352"/>
      <c r="E19" s="353"/>
      <c r="F19" s="250"/>
      <c r="G19" s="250"/>
      <c r="H19" s="250"/>
      <c r="I19" s="354"/>
      <c r="J19" s="296"/>
      <c r="K19" s="349"/>
      <c r="L19" s="281"/>
      <c r="M19" s="281"/>
      <c r="N19" s="281"/>
      <c r="O19" s="281"/>
      <c r="P19" s="281"/>
      <c r="Q19" s="281"/>
      <c r="R19" s="281"/>
    </row>
    <row r="20" spans="1:18" s="266" customFormat="1" ht="12">
      <c r="A20" s="385" t="str">
        <f>$B$9</f>
        <v>I.</v>
      </c>
      <c r="B20" s="386">
        <f>COUNT($A$11:B18)+1</f>
        <v>3</v>
      </c>
      <c r="C20" s="210" t="s">
        <v>138</v>
      </c>
      <c r="D20" s="350" t="s">
        <v>8</v>
      </c>
      <c r="E20" s="351">
        <v>30</v>
      </c>
      <c r="F20" s="250"/>
      <c r="G20" s="250">
        <f t="shared" si="0"/>
        <v>0</v>
      </c>
      <c r="H20" s="250"/>
      <c r="I20" s="354"/>
      <c r="J20" s="296"/>
      <c r="K20" s="349"/>
      <c r="L20" s="281"/>
      <c r="M20" s="281"/>
      <c r="N20" s="281"/>
      <c r="O20" s="281"/>
      <c r="P20" s="281"/>
      <c r="Q20" s="281"/>
      <c r="R20" s="281"/>
    </row>
    <row r="21" spans="1:18" s="266" customFormat="1" ht="84">
      <c r="A21" s="385"/>
      <c r="B21" s="386"/>
      <c r="C21" s="191" t="s">
        <v>173</v>
      </c>
      <c r="D21" s="420"/>
      <c r="E21" s="421"/>
      <c r="F21" s="250"/>
      <c r="G21" s="250">
        <f>E21*F21</f>
        <v>0</v>
      </c>
      <c r="H21" s="250"/>
      <c r="I21" s="354"/>
      <c r="J21" s="296"/>
      <c r="K21" s="349"/>
      <c r="L21" s="281"/>
      <c r="M21" s="281"/>
      <c r="N21" s="281"/>
      <c r="O21" s="281"/>
      <c r="P21" s="281"/>
      <c r="Q21" s="281"/>
      <c r="R21" s="281"/>
    </row>
    <row r="22" spans="1:18" s="266" customFormat="1" ht="12">
      <c r="A22" s="385"/>
      <c r="B22" s="386"/>
      <c r="C22" s="234" t="s">
        <v>174</v>
      </c>
      <c r="D22" s="350"/>
      <c r="E22" s="351"/>
      <c r="F22" s="250"/>
      <c r="G22" s="250">
        <f>E22*F22</f>
        <v>0</v>
      </c>
      <c r="H22" s="250"/>
      <c r="I22" s="354"/>
      <c r="J22" s="296"/>
      <c r="K22" s="349"/>
      <c r="L22" s="281"/>
      <c r="M22" s="281"/>
      <c r="N22" s="281"/>
      <c r="O22" s="281"/>
      <c r="P22" s="281"/>
      <c r="Q22" s="281"/>
      <c r="R22" s="281"/>
    </row>
    <row r="23" spans="1:18" s="266" customFormat="1" ht="12">
      <c r="A23" s="385"/>
      <c r="B23" s="386"/>
      <c r="C23" s="192"/>
      <c r="D23" s="352"/>
      <c r="E23" s="353"/>
      <c r="F23" s="250"/>
      <c r="G23" s="349"/>
      <c r="H23" s="250"/>
      <c r="I23" s="354"/>
      <c r="J23" s="296"/>
      <c r="K23" s="349"/>
      <c r="L23" s="281"/>
      <c r="M23" s="281"/>
      <c r="N23" s="281"/>
      <c r="O23" s="281"/>
      <c r="P23" s="281"/>
      <c r="Q23" s="281"/>
      <c r="R23" s="281"/>
    </row>
    <row r="24" spans="1:18" s="266" customFormat="1" ht="13.5" thickBot="1">
      <c r="A24" s="422"/>
      <c r="B24" s="422"/>
      <c r="C24" s="355" t="str">
        <f>CONCATENATE(B9,"",C9," - SKUPAJ:")</f>
        <v>I.TOPLOTNA ČRPALKA - SKUPAJ:</v>
      </c>
      <c r="D24" s="231"/>
      <c r="E24" s="231"/>
      <c r="F24" s="278"/>
      <c r="G24" s="423">
        <f>SUM(G10:G22)</f>
        <v>0</v>
      </c>
      <c r="H24" s="356"/>
      <c r="I24" s="424"/>
      <c r="J24" s="295"/>
      <c r="K24" s="349"/>
      <c r="L24" s="281"/>
      <c r="M24" s="281"/>
      <c r="N24" s="281"/>
      <c r="O24" s="281"/>
      <c r="P24" s="281"/>
      <c r="Q24" s="281"/>
      <c r="R24" s="281"/>
    </row>
    <row r="25" spans="3:10" ht="12.75">
      <c r="C25" s="415"/>
      <c r="D25" s="416"/>
      <c r="E25" s="417"/>
      <c r="F25" s="418"/>
      <c r="G25" s="419"/>
      <c r="H25" s="250"/>
      <c r="I25" s="354"/>
      <c r="J25" s="296"/>
    </row>
    <row r="26" spans="1:11" ht="13.5" thickBot="1">
      <c r="A26" s="837"/>
      <c r="B26" s="838" t="s">
        <v>134</v>
      </c>
      <c r="C26" s="849" t="s">
        <v>310</v>
      </c>
      <c r="D26" s="409"/>
      <c r="E26" s="410"/>
      <c r="F26" s="411"/>
      <c r="G26" s="412"/>
      <c r="H26" s="722"/>
      <c r="I26" s="850"/>
      <c r="J26" s="851"/>
      <c r="K26" s="282"/>
    </row>
    <row r="27" spans="1:10" ht="12.75">
      <c r="A27" s="413"/>
      <c r="B27" s="414"/>
      <c r="C27" s="415"/>
      <c r="D27" s="416"/>
      <c r="E27" s="417"/>
      <c r="F27" s="418"/>
      <c r="G27" s="419"/>
      <c r="H27" s="250"/>
      <c r="I27" s="354"/>
      <c r="J27" s="296"/>
    </row>
    <row r="28" spans="1:18" s="266" customFormat="1" ht="12">
      <c r="A28" s="385" t="str">
        <f>$B$26</f>
        <v>II.</v>
      </c>
      <c r="B28" s="386">
        <f>1</f>
        <v>1</v>
      </c>
      <c r="C28" s="210" t="s">
        <v>321</v>
      </c>
      <c r="D28" s="350" t="s">
        <v>9</v>
      </c>
      <c r="E28" s="351">
        <v>1</v>
      </c>
      <c r="F28" s="250"/>
      <c r="G28" s="250">
        <f>E28*F28</f>
        <v>0</v>
      </c>
      <c r="H28" s="349"/>
      <c r="I28" s="354"/>
      <c r="J28" s="296"/>
      <c r="K28" s="349"/>
      <c r="L28" s="281"/>
      <c r="M28" s="281"/>
      <c r="N28" s="281"/>
      <c r="O28" s="281"/>
      <c r="P28" s="281"/>
      <c r="Q28" s="281"/>
      <c r="R28" s="281"/>
    </row>
    <row r="29" spans="1:18" s="266" customFormat="1" ht="96">
      <c r="A29" s="385"/>
      <c r="B29" s="386"/>
      <c r="C29" s="309" t="s">
        <v>387</v>
      </c>
      <c r="D29" s="352"/>
      <c r="E29" s="353"/>
      <c r="F29" s="250"/>
      <c r="G29" s="349">
        <f>E29*F29</f>
        <v>0</v>
      </c>
      <c r="H29" s="349"/>
      <c r="I29" s="354"/>
      <c r="J29" s="296"/>
      <c r="K29" s="349"/>
      <c r="L29" s="281"/>
      <c r="M29" s="281"/>
      <c r="N29" s="281"/>
      <c r="O29" s="281"/>
      <c r="P29" s="281"/>
      <c r="Q29" s="281"/>
      <c r="R29" s="281"/>
    </row>
    <row r="30" spans="1:18" s="266" customFormat="1" ht="36">
      <c r="A30" s="385"/>
      <c r="B30" s="386"/>
      <c r="C30" s="309" t="s">
        <v>319</v>
      </c>
      <c r="D30" s="352"/>
      <c r="E30" s="353"/>
      <c r="F30" s="250"/>
      <c r="G30" s="349"/>
      <c r="H30" s="349"/>
      <c r="I30" s="354"/>
      <c r="J30" s="296"/>
      <c r="K30" s="349"/>
      <c r="L30" s="281"/>
      <c r="M30" s="281"/>
      <c r="N30" s="281"/>
      <c r="O30" s="281"/>
      <c r="P30" s="281"/>
      <c r="Q30" s="281"/>
      <c r="R30" s="281"/>
    </row>
    <row r="31" spans="1:18" s="266" customFormat="1" ht="24">
      <c r="A31" s="385"/>
      <c r="B31" s="386"/>
      <c r="C31" s="234" t="s">
        <v>322</v>
      </c>
      <c r="D31" s="352"/>
      <c r="E31" s="353"/>
      <c r="F31" s="250"/>
      <c r="G31" s="250">
        <f>E31*F31</f>
        <v>0</v>
      </c>
      <c r="H31" s="349"/>
      <c r="I31" s="354"/>
      <c r="J31" s="296"/>
      <c r="K31" s="349"/>
      <c r="L31" s="281"/>
      <c r="M31" s="281"/>
      <c r="N31" s="281"/>
      <c r="O31" s="281"/>
      <c r="P31" s="281"/>
      <c r="Q31" s="281"/>
      <c r="R31" s="281"/>
    </row>
    <row r="32" spans="1:18" s="266" customFormat="1" ht="12">
      <c r="A32" s="385"/>
      <c r="B32" s="386"/>
      <c r="C32" s="234"/>
      <c r="D32" s="211"/>
      <c r="E32" s="212"/>
      <c r="F32" s="250"/>
      <c r="G32" s="349"/>
      <c r="H32" s="349"/>
      <c r="I32" s="349"/>
      <c r="J32" s="363"/>
      <c r="K32" s="349"/>
      <c r="L32" s="281"/>
      <c r="M32" s="281"/>
      <c r="N32" s="281"/>
      <c r="O32" s="281"/>
      <c r="P32" s="281"/>
      <c r="Q32" s="281"/>
      <c r="R32" s="281"/>
    </row>
    <row r="33" spans="1:18" s="266" customFormat="1" ht="12">
      <c r="A33" s="385" t="str">
        <f>$B$26</f>
        <v>II.</v>
      </c>
      <c r="B33" s="386">
        <f>COUNT($A$28:B32)+1</f>
        <v>2</v>
      </c>
      <c r="C33" s="210" t="s">
        <v>359</v>
      </c>
      <c r="D33" s="350" t="s">
        <v>9</v>
      </c>
      <c r="E33" s="351">
        <v>1</v>
      </c>
      <c r="F33" s="250"/>
      <c r="G33" s="250">
        <f aca="true" t="shared" si="1" ref="G33:G39">E33*F33</f>
        <v>0</v>
      </c>
      <c r="H33" s="349"/>
      <c r="I33" s="349"/>
      <c r="J33" s="363"/>
      <c r="K33" s="349"/>
      <c r="L33" s="281"/>
      <c r="M33" s="281"/>
      <c r="N33" s="281"/>
      <c r="O33" s="281"/>
      <c r="P33" s="281"/>
      <c r="Q33" s="281"/>
      <c r="R33" s="281"/>
    </row>
    <row r="34" spans="1:18" s="266" customFormat="1" ht="48">
      <c r="A34" s="385"/>
      <c r="B34" s="386"/>
      <c r="C34" s="309" t="s">
        <v>325</v>
      </c>
      <c r="D34" s="352"/>
      <c r="E34" s="353"/>
      <c r="F34" s="250"/>
      <c r="G34" s="250">
        <f t="shared" si="1"/>
        <v>0</v>
      </c>
      <c r="H34" s="349"/>
      <c r="I34" s="349"/>
      <c r="J34" s="363"/>
      <c r="K34" s="349"/>
      <c r="L34" s="281"/>
      <c r="M34" s="281"/>
      <c r="N34" s="281"/>
      <c r="O34" s="281"/>
      <c r="P34" s="281"/>
      <c r="Q34" s="281"/>
      <c r="R34" s="281"/>
    </row>
    <row r="35" spans="1:18" s="266" customFormat="1" ht="12">
      <c r="A35" s="385"/>
      <c r="B35" s="386"/>
      <c r="C35" s="234" t="s">
        <v>326</v>
      </c>
      <c r="D35" s="352"/>
      <c r="E35" s="353"/>
      <c r="F35" s="250"/>
      <c r="G35" s="250">
        <f t="shared" si="1"/>
        <v>0</v>
      </c>
      <c r="H35" s="349"/>
      <c r="I35" s="349"/>
      <c r="J35" s="363"/>
      <c r="K35" s="349"/>
      <c r="L35" s="281"/>
      <c r="M35" s="281"/>
      <c r="N35" s="281"/>
      <c r="O35" s="281"/>
      <c r="P35" s="281"/>
      <c r="Q35" s="281"/>
      <c r="R35" s="281"/>
    </row>
    <row r="36" spans="1:18" s="266" customFormat="1" ht="12">
      <c r="A36" s="385"/>
      <c r="B36" s="386"/>
      <c r="C36" s="309"/>
      <c r="D36" s="352"/>
      <c r="E36" s="353"/>
      <c r="F36" s="250"/>
      <c r="G36" s="250">
        <f t="shared" si="1"/>
        <v>0</v>
      </c>
      <c r="H36" s="254"/>
      <c r="I36" s="354"/>
      <c r="J36" s="296"/>
      <c r="K36" s="349"/>
      <c r="L36" s="281"/>
      <c r="M36" s="281"/>
      <c r="N36" s="281"/>
      <c r="O36" s="281"/>
      <c r="P36" s="281"/>
      <c r="Q36" s="281"/>
      <c r="R36" s="281"/>
    </row>
    <row r="37" spans="1:18" s="266" customFormat="1" ht="12">
      <c r="A37" s="385" t="str">
        <f>$B$26</f>
        <v>II.</v>
      </c>
      <c r="B37" s="386">
        <f>COUNT($A$28:B36)+1</f>
        <v>3</v>
      </c>
      <c r="C37" s="210" t="s">
        <v>323</v>
      </c>
      <c r="D37" s="350" t="s">
        <v>9</v>
      </c>
      <c r="E37" s="351">
        <v>1</v>
      </c>
      <c r="F37" s="250"/>
      <c r="G37" s="250">
        <f t="shared" si="1"/>
        <v>0</v>
      </c>
      <c r="H37" s="349"/>
      <c r="I37" s="354"/>
      <c r="J37" s="296"/>
      <c r="K37" s="349"/>
      <c r="L37" s="281"/>
      <c r="M37" s="281"/>
      <c r="N37" s="281"/>
      <c r="O37" s="281"/>
      <c r="P37" s="281"/>
      <c r="Q37" s="281"/>
      <c r="R37" s="281"/>
    </row>
    <row r="38" spans="1:18" s="266" customFormat="1" ht="48">
      <c r="A38" s="385"/>
      <c r="B38" s="386"/>
      <c r="C38" s="309" t="s">
        <v>334</v>
      </c>
      <c r="D38" s="352"/>
      <c r="E38" s="353"/>
      <c r="F38" s="250"/>
      <c r="G38" s="250">
        <f t="shared" si="1"/>
        <v>0</v>
      </c>
      <c r="H38" s="349"/>
      <c r="I38" s="354"/>
      <c r="J38" s="296"/>
      <c r="K38" s="349"/>
      <c r="L38" s="281"/>
      <c r="M38" s="281"/>
      <c r="N38" s="281"/>
      <c r="O38" s="281"/>
      <c r="P38" s="281"/>
      <c r="Q38" s="281"/>
      <c r="R38" s="281"/>
    </row>
    <row r="39" spans="1:18" s="266" customFormat="1" ht="12">
      <c r="A39" s="385"/>
      <c r="B39" s="386"/>
      <c r="C39" s="234" t="s">
        <v>330</v>
      </c>
      <c r="D39" s="352"/>
      <c r="E39" s="353"/>
      <c r="F39" s="250"/>
      <c r="G39" s="250">
        <f t="shared" si="1"/>
        <v>0</v>
      </c>
      <c r="H39" s="349"/>
      <c r="I39" s="354"/>
      <c r="J39" s="296"/>
      <c r="K39" s="349"/>
      <c r="L39" s="281"/>
      <c r="M39" s="281"/>
      <c r="N39" s="281"/>
      <c r="O39" s="281"/>
      <c r="P39" s="281"/>
      <c r="Q39" s="281"/>
      <c r="R39" s="281"/>
    </row>
    <row r="40" spans="1:18" s="266" customFormat="1" ht="12">
      <c r="A40" s="385"/>
      <c r="B40" s="386"/>
      <c r="C40" s="234"/>
      <c r="D40" s="352"/>
      <c r="E40" s="353"/>
      <c r="F40" s="250"/>
      <c r="G40" s="250"/>
      <c r="H40" s="349"/>
      <c r="I40" s="354"/>
      <c r="J40" s="296"/>
      <c r="K40" s="349"/>
      <c r="L40" s="281"/>
      <c r="M40" s="281"/>
      <c r="N40" s="281"/>
      <c r="O40" s="281"/>
      <c r="P40" s="281"/>
      <c r="Q40" s="281"/>
      <c r="R40" s="281"/>
    </row>
    <row r="41" spans="1:18" s="266" customFormat="1" ht="12">
      <c r="A41" s="385" t="str">
        <f>$B$26</f>
        <v>II.</v>
      </c>
      <c r="B41" s="386">
        <f>COUNT($A$28:B40)+1</f>
        <v>4</v>
      </c>
      <c r="C41" s="210" t="s">
        <v>324</v>
      </c>
      <c r="D41" s="350" t="s">
        <v>9</v>
      </c>
      <c r="E41" s="351">
        <v>1</v>
      </c>
      <c r="F41" s="250"/>
      <c r="G41" s="250">
        <f>E41*F41</f>
        <v>0</v>
      </c>
      <c r="H41" s="349"/>
      <c r="I41" s="354"/>
      <c r="J41" s="296"/>
      <c r="K41" s="349"/>
      <c r="L41" s="281"/>
      <c r="M41" s="281"/>
      <c r="N41" s="281"/>
      <c r="O41" s="281"/>
      <c r="P41" s="281"/>
      <c r="Q41" s="281"/>
      <c r="R41" s="281"/>
    </row>
    <row r="42" spans="1:18" s="266" customFormat="1" ht="12">
      <c r="A42" s="385"/>
      <c r="B42" s="386"/>
      <c r="C42" s="193" t="s">
        <v>335</v>
      </c>
      <c r="D42" s="350"/>
      <c r="E42" s="351"/>
      <c r="F42" s="250"/>
      <c r="G42" s="250"/>
      <c r="H42" s="349"/>
      <c r="I42" s="354"/>
      <c r="J42" s="296"/>
      <c r="K42" s="349"/>
      <c r="L42" s="281"/>
      <c r="M42" s="281"/>
      <c r="N42" s="281"/>
      <c r="O42" s="281"/>
      <c r="P42" s="281"/>
      <c r="Q42" s="281"/>
      <c r="R42" s="281"/>
    </row>
    <row r="43" spans="1:18" s="266" customFormat="1" ht="12">
      <c r="A43" s="385"/>
      <c r="B43" s="386"/>
      <c r="C43" s="234" t="s">
        <v>327</v>
      </c>
      <c r="D43" s="352"/>
      <c r="E43" s="353"/>
      <c r="F43" s="250"/>
      <c r="G43" s="250">
        <f>E43*F43</f>
        <v>0</v>
      </c>
      <c r="H43" s="349"/>
      <c r="I43" s="354"/>
      <c r="J43" s="296"/>
      <c r="K43" s="349"/>
      <c r="L43" s="281"/>
      <c r="M43" s="281"/>
      <c r="N43" s="281"/>
      <c r="O43" s="281"/>
      <c r="P43" s="281"/>
      <c r="Q43" s="281"/>
      <c r="R43" s="281"/>
    </row>
    <row r="44" spans="1:18" s="266" customFormat="1" ht="12">
      <c r="A44" s="385"/>
      <c r="B44" s="386"/>
      <c r="C44" s="234"/>
      <c r="D44" s="352"/>
      <c r="E44" s="353"/>
      <c r="F44" s="250"/>
      <c r="G44" s="250"/>
      <c r="H44" s="349"/>
      <c r="I44" s="354"/>
      <c r="J44" s="296"/>
      <c r="K44" s="349"/>
      <c r="L44" s="281"/>
      <c r="M44" s="281"/>
      <c r="N44" s="281"/>
      <c r="O44" s="281"/>
      <c r="P44" s="281"/>
      <c r="Q44" s="281"/>
      <c r="R44" s="281"/>
    </row>
    <row r="45" spans="1:18" s="266" customFormat="1" ht="12">
      <c r="A45" s="385" t="str">
        <f>$B$26</f>
        <v>II.</v>
      </c>
      <c r="B45" s="386">
        <f>COUNT($A$28:B44)+1</f>
        <v>5</v>
      </c>
      <c r="C45" s="210" t="s">
        <v>385</v>
      </c>
      <c r="D45" s="350" t="s">
        <v>9</v>
      </c>
      <c r="E45" s="351">
        <v>1</v>
      </c>
      <c r="F45" s="250"/>
      <c r="G45" s="250">
        <f>E45*F45</f>
        <v>0</v>
      </c>
      <c r="H45" s="349"/>
      <c r="I45" s="354"/>
      <c r="J45" s="296"/>
      <c r="K45" s="349"/>
      <c r="L45" s="281"/>
      <c r="M45" s="281"/>
      <c r="N45" s="281"/>
      <c r="O45" s="281"/>
      <c r="P45" s="281"/>
      <c r="Q45" s="281"/>
      <c r="R45" s="281"/>
    </row>
    <row r="46" spans="1:18" s="266" customFormat="1" ht="216.75" customHeight="1">
      <c r="A46" s="385"/>
      <c r="B46" s="386"/>
      <c r="C46" s="193" t="s">
        <v>390</v>
      </c>
      <c r="D46" s="350"/>
      <c r="E46" s="351"/>
      <c r="F46" s="250"/>
      <c r="G46" s="250"/>
      <c r="H46" s="349"/>
      <c r="I46" s="354"/>
      <c r="J46" s="296"/>
      <c r="K46" s="349"/>
      <c r="L46" s="281"/>
      <c r="M46" s="281"/>
      <c r="N46" s="281"/>
      <c r="O46" s="281"/>
      <c r="P46" s="281"/>
      <c r="Q46" s="281"/>
      <c r="R46" s="281"/>
    </row>
    <row r="47" spans="1:18" s="266" customFormat="1" ht="12">
      <c r="A47" s="385"/>
      <c r="B47" s="386"/>
      <c r="C47" s="234" t="s">
        <v>386</v>
      </c>
      <c r="D47" s="352"/>
      <c r="E47" s="353"/>
      <c r="F47" s="250"/>
      <c r="G47" s="250">
        <f>E47*F47</f>
        <v>0</v>
      </c>
      <c r="H47" s="349"/>
      <c r="I47" s="354"/>
      <c r="J47" s="296"/>
      <c r="K47" s="349"/>
      <c r="L47" s="281"/>
      <c r="M47" s="281"/>
      <c r="N47" s="281"/>
      <c r="O47" s="281"/>
      <c r="P47" s="281"/>
      <c r="Q47" s="281"/>
      <c r="R47" s="281"/>
    </row>
    <row r="48" spans="1:18" s="266" customFormat="1" ht="12">
      <c r="A48" s="385"/>
      <c r="B48" s="386"/>
      <c r="C48" s="234"/>
      <c r="D48" s="352"/>
      <c r="E48" s="353"/>
      <c r="F48" s="250"/>
      <c r="G48" s="250"/>
      <c r="H48" s="349"/>
      <c r="I48" s="354"/>
      <c r="J48" s="296"/>
      <c r="K48" s="349"/>
      <c r="L48" s="281"/>
      <c r="M48" s="281"/>
      <c r="N48" s="281"/>
      <c r="O48" s="281"/>
      <c r="P48" s="281"/>
      <c r="Q48" s="281"/>
      <c r="R48" s="281"/>
    </row>
    <row r="49" spans="1:18" s="266" customFormat="1" ht="12">
      <c r="A49" s="385" t="str">
        <f>$B$26</f>
        <v>II.</v>
      </c>
      <c r="B49" s="386">
        <f>COUNT($A$28:B48)+1</f>
        <v>6</v>
      </c>
      <c r="C49" s="210" t="s">
        <v>331</v>
      </c>
      <c r="D49" s="350" t="s">
        <v>9</v>
      </c>
      <c r="E49" s="351">
        <v>1</v>
      </c>
      <c r="F49" s="250"/>
      <c r="G49" s="250">
        <f>E49*F49</f>
        <v>0</v>
      </c>
      <c r="H49" s="349"/>
      <c r="I49" s="354"/>
      <c r="J49" s="296"/>
      <c r="K49" s="349"/>
      <c r="L49" s="281"/>
      <c r="M49" s="281"/>
      <c r="N49" s="281"/>
      <c r="O49" s="281"/>
      <c r="P49" s="281"/>
      <c r="Q49" s="281"/>
      <c r="R49" s="281"/>
    </row>
    <row r="50" spans="1:18" s="266" customFormat="1" ht="36">
      <c r="A50" s="385"/>
      <c r="B50" s="386"/>
      <c r="C50" s="309" t="s">
        <v>332</v>
      </c>
      <c r="D50" s="352"/>
      <c r="E50" s="353"/>
      <c r="F50" s="250"/>
      <c r="G50" s="250">
        <f>E50*F50</f>
        <v>0</v>
      </c>
      <c r="H50" s="349"/>
      <c r="I50" s="354"/>
      <c r="J50" s="296"/>
      <c r="K50" s="349"/>
      <c r="L50" s="281"/>
      <c r="M50" s="281"/>
      <c r="N50" s="281"/>
      <c r="O50" s="281"/>
      <c r="P50" s="281"/>
      <c r="Q50" s="281"/>
      <c r="R50" s="281"/>
    </row>
    <row r="51" spans="1:18" s="266" customFormat="1" ht="36">
      <c r="A51" s="385"/>
      <c r="B51" s="386"/>
      <c r="C51" s="309" t="s">
        <v>319</v>
      </c>
      <c r="D51" s="352"/>
      <c r="E51" s="353"/>
      <c r="F51" s="250"/>
      <c r="G51" s="250"/>
      <c r="H51" s="349"/>
      <c r="I51" s="354"/>
      <c r="J51" s="296"/>
      <c r="K51" s="349"/>
      <c r="L51" s="281"/>
      <c r="M51" s="281"/>
      <c r="N51" s="281"/>
      <c r="O51" s="281"/>
      <c r="P51" s="281"/>
      <c r="Q51" s="281"/>
      <c r="R51" s="281"/>
    </row>
    <row r="52" spans="1:18" s="266" customFormat="1" ht="12">
      <c r="A52" s="385"/>
      <c r="B52" s="386"/>
      <c r="C52" s="234" t="s">
        <v>328</v>
      </c>
      <c r="D52" s="352"/>
      <c r="E52" s="353"/>
      <c r="F52" s="250"/>
      <c r="G52" s="250">
        <f>E52*F52</f>
        <v>0</v>
      </c>
      <c r="H52" s="349"/>
      <c r="I52" s="354"/>
      <c r="J52" s="296"/>
      <c r="K52" s="349"/>
      <c r="L52" s="281"/>
      <c r="M52" s="281"/>
      <c r="N52" s="281"/>
      <c r="O52" s="281"/>
      <c r="P52" s="281"/>
      <c r="Q52" s="281"/>
      <c r="R52" s="281"/>
    </row>
    <row r="53" spans="1:18" s="266" customFormat="1" ht="12">
      <c r="A53" s="385"/>
      <c r="B53" s="386"/>
      <c r="C53" s="234"/>
      <c r="D53" s="352"/>
      <c r="E53" s="353"/>
      <c r="F53" s="250"/>
      <c r="G53" s="250"/>
      <c r="H53" s="349"/>
      <c r="I53" s="354"/>
      <c r="J53" s="296"/>
      <c r="K53" s="349"/>
      <c r="L53" s="281"/>
      <c r="M53" s="281"/>
      <c r="N53" s="281"/>
      <c r="O53" s="281"/>
      <c r="P53" s="281"/>
      <c r="Q53" s="281"/>
      <c r="R53" s="281"/>
    </row>
    <row r="54" spans="1:18" s="266" customFormat="1" ht="12">
      <c r="A54" s="385" t="str">
        <f>$B$26</f>
        <v>II.</v>
      </c>
      <c r="B54" s="386">
        <f>COUNT($A$28:B53)+1</f>
        <v>7</v>
      </c>
      <c r="C54" s="210" t="s">
        <v>377</v>
      </c>
      <c r="D54" s="311" t="s">
        <v>9</v>
      </c>
      <c r="E54" s="312">
        <v>1</v>
      </c>
      <c r="F54" s="250"/>
      <c r="G54" s="250">
        <f>E54*F54</f>
        <v>0</v>
      </c>
      <c r="H54" s="250"/>
      <c r="I54" s="354"/>
      <c r="J54" s="296"/>
      <c r="K54" s="349"/>
      <c r="L54" s="281"/>
      <c r="M54" s="281"/>
      <c r="N54" s="281"/>
      <c r="O54" s="281"/>
      <c r="P54" s="281"/>
      <c r="Q54" s="281"/>
      <c r="R54" s="281"/>
    </row>
    <row r="55" spans="1:18" s="266" customFormat="1" ht="60">
      <c r="A55" s="385"/>
      <c r="B55" s="386"/>
      <c r="C55" s="309" t="s">
        <v>518</v>
      </c>
      <c r="D55" s="352"/>
      <c r="E55" s="353"/>
      <c r="F55" s="250"/>
      <c r="G55" s="250">
        <f>E55*F55</f>
        <v>0</v>
      </c>
      <c r="H55" s="250"/>
      <c r="I55" s="354"/>
      <c r="J55" s="296"/>
      <c r="K55" s="349"/>
      <c r="L55" s="281"/>
      <c r="M55" s="281"/>
      <c r="N55" s="281"/>
      <c r="O55" s="281"/>
      <c r="P55" s="281"/>
      <c r="Q55" s="281"/>
      <c r="R55" s="281"/>
    </row>
    <row r="56" spans="1:18" s="266" customFormat="1" ht="12">
      <c r="A56" s="385"/>
      <c r="B56" s="386"/>
      <c r="C56" s="234" t="s">
        <v>361</v>
      </c>
      <c r="D56" s="352"/>
      <c r="E56" s="353"/>
      <c r="F56" s="250"/>
      <c r="G56" s="250">
        <f>E56*F56</f>
        <v>0</v>
      </c>
      <c r="H56" s="250"/>
      <c r="I56" s="354"/>
      <c r="J56" s="296"/>
      <c r="K56" s="349"/>
      <c r="L56" s="281"/>
      <c r="M56" s="281"/>
      <c r="N56" s="281"/>
      <c r="O56" s="281"/>
      <c r="P56" s="281"/>
      <c r="Q56" s="281"/>
      <c r="R56" s="281"/>
    </row>
    <row r="57" spans="1:18" s="266" customFormat="1" ht="12">
      <c r="A57" s="385"/>
      <c r="B57" s="386"/>
      <c r="C57" s="234"/>
      <c r="D57" s="352"/>
      <c r="E57" s="353"/>
      <c r="F57" s="250"/>
      <c r="G57" s="250"/>
      <c r="H57" s="349"/>
      <c r="I57" s="354"/>
      <c r="J57" s="296"/>
      <c r="K57" s="349"/>
      <c r="L57" s="281"/>
      <c r="M57" s="281"/>
      <c r="N57" s="281"/>
      <c r="O57" s="281"/>
      <c r="P57" s="281"/>
      <c r="Q57" s="281"/>
      <c r="R57" s="281"/>
    </row>
    <row r="58" spans="1:18" s="266" customFormat="1" ht="12">
      <c r="A58" s="385" t="str">
        <f>$B$26</f>
        <v>II.</v>
      </c>
      <c r="B58" s="386">
        <f>COUNT($A$28:B57)+1</f>
        <v>8</v>
      </c>
      <c r="C58" s="210" t="s">
        <v>378</v>
      </c>
      <c r="D58" s="311" t="s">
        <v>9</v>
      </c>
      <c r="E58" s="312">
        <v>1</v>
      </c>
      <c r="F58" s="250"/>
      <c r="G58" s="250">
        <f>E58*F58</f>
        <v>0</v>
      </c>
      <c r="H58" s="250"/>
      <c r="I58" s="354"/>
      <c r="J58" s="296"/>
      <c r="K58" s="349"/>
      <c r="L58" s="281"/>
      <c r="M58" s="281"/>
      <c r="N58" s="281"/>
      <c r="O58" s="281"/>
      <c r="P58" s="281"/>
      <c r="Q58" s="281"/>
      <c r="R58" s="281"/>
    </row>
    <row r="59" spans="1:18" s="266" customFormat="1" ht="52.5" customHeight="1">
      <c r="A59" s="385"/>
      <c r="B59" s="386"/>
      <c r="C59" s="309" t="s">
        <v>392</v>
      </c>
      <c r="D59" s="352"/>
      <c r="E59" s="353"/>
      <c r="F59" s="250"/>
      <c r="G59" s="250">
        <f>E59*F59</f>
        <v>0</v>
      </c>
      <c r="H59" s="250"/>
      <c r="I59" s="354"/>
      <c r="J59" s="296"/>
      <c r="K59" s="349"/>
      <c r="L59" s="281"/>
      <c r="M59" s="281"/>
      <c r="N59" s="281"/>
      <c r="O59" s="281"/>
      <c r="P59" s="281"/>
      <c r="Q59" s="281"/>
      <c r="R59" s="281"/>
    </row>
    <row r="60" spans="1:18" s="266" customFormat="1" ht="12">
      <c r="A60" s="385"/>
      <c r="B60" s="386"/>
      <c r="C60" s="309" t="s">
        <v>519</v>
      </c>
      <c r="D60" s="352"/>
      <c r="E60" s="353"/>
      <c r="F60" s="250"/>
      <c r="G60" s="250"/>
      <c r="H60" s="250"/>
      <c r="I60" s="354"/>
      <c r="J60" s="296"/>
      <c r="K60" s="349"/>
      <c r="L60" s="281"/>
      <c r="M60" s="281"/>
      <c r="N60" s="281"/>
      <c r="O60" s="281"/>
      <c r="P60" s="281"/>
      <c r="Q60" s="281"/>
      <c r="R60" s="281"/>
    </row>
    <row r="61" spans="1:18" s="266" customFormat="1" ht="12">
      <c r="A61" s="385"/>
      <c r="B61" s="386"/>
      <c r="C61" s="234" t="s">
        <v>247</v>
      </c>
      <c r="D61" s="352"/>
      <c r="E61" s="353"/>
      <c r="F61" s="250"/>
      <c r="G61" s="250">
        <f>E61*F61</f>
        <v>0</v>
      </c>
      <c r="H61" s="250"/>
      <c r="I61" s="354"/>
      <c r="J61" s="296"/>
      <c r="K61" s="349"/>
      <c r="L61" s="281"/>
      <c r="M61" s="281"/>
      <c r="N61" s="281"/>
      <c r="O61" s="281"/>
      <c r="P61" s="281"/>
      <c r="Q61" s="281"/>
      <c r="R61" s="281"/>
    </row>
    <row r="62" spans="1:18" s="266" customFormat="1" ht="12">
      <c r="A62" s="385"/>
      <c r="B62" s="386"/>
      <c r="C62" s="234"/>
      <c r="D62" s="352"/>
      <c r="E62" s="353"/>
      <c r="F62" s="250"/>
      <c r="G62" s="250"/>
      <c r="H62" s="349"/>
      <c r="I62" s="354"/>
      <c r="J62" s="296"/>
      <c r="K62" s="349"/>
      <c r="L62" s="281"/>
      <c r="M62" s="281"/>
      <c r="N62" s="281"/>
      <c r="O62" s="281"/>
      <c r="P62" s="281"/>
      <c r="Q62" s="281"/>
      <c r="R62" s="281"/>
    </row>
    <row r="63" spans="1:18" s="266" customFormat="1" ht="12">
      <c r="A63" s="385" t="str">
        <f>$B$26</f>
        <v>II.</v>
      </c>
      <c r="B63" s="386">
        <f>COUNT($A$28:B62)+1</f>
        <v>9</v>
      </c>
      <c r="C63" s="210" t="s">
        <v>329</v>
      </c>
      <c r="D63" s="350" t="s">
        <v>101</v>
      </c>
      <c r="E63" s="351">
        <v>1</v>
      </c>
      <c r="F63" s="250"/>
      <c r="G63" s="250">
        <f>E63*F63</f>
        <v>0</v>
      </c>
      <c r="H63" s="349"/>
      <c r="I63" s="354"/>
      <c r="J63" s="296"/>
      <c r="K63" s="349"/>
      <c r="L63" s="281"/>
      <c r="M63" s="281"/>
      <c r="N63" s="281"/>
      <c r="O63" s="281"/>
      <c r="P63" s="281"/>
      <c r="Q63" s="281"/>
      <c r="R63" s="281"/>
    </row>
    <row r="64" spans="1:18" s="266" customFormat="1" ht="170.25" customHeight="1">
      <c r="A64" s="385"/>
      <c r="B64" s="386"/>
      <c r="C64" s="330" t="s">
        <v>333</v>
      </c>
      <c r="D64" s="352"/>
      <c r="E64" s="353"/>
      <c r="F64" s="250"/>
      <c r="G64" s="250">
        <f>E64*F64</f>
        <v>0</v>
      </c>
      <c r="H64" s="349"/>
      <c r="I64" s="354"/>
      <c r="J64" s="296"/>
      <c r="K64" s="349"/>
      <c r="L64" s="281"/>
      <c r="M64" s="281"/>
      <c r="N64" s="281"/>
      <c r="O64" s="281"/>
      <c r="P64" s="281"/>
      <c r="Q64" s="281"/>
      <c r="R64" s="281"/>
    </row>
    <row r="65" spans="1:18" s="266" customFormat="1" ht="12">
      <c r="A65" s="385"/>
      <c r="B65" s="386"/>
      <c r="C65" s="234" t="s">
        <v>391</v>
      </c>
      <c r="D65" s="352"/>
      <c r="E65" s="353"/>
      <c r="F65" s="250"/>
      <c r="G65" s="250">
        <f>E65*F65</f>
        <v>0</v>
      </c>
      <c r="H65" s="349"/>
      <c r="I65" s="354"/>
      <c r="J65" s="296"/>
      <c r="K65" s="349"/>
      <c r="L65" s="281"/>
      <c r="M65" s="281"/>
      <c r="N65" s="281"/>
      <c r="O65" s="281"/>
      <c r="P65" s="281"/>
      <c r="Q65" s="281"/>
      <c r="R65" s="281"/>
    </row>
    <row r="66" spans="1:18" s="266" customFormat="1" ht="12">
      <c r="A66" s="385"/>
      <c r="B66" s="386"/>
      <c r="C66" s="234"/>
      <c r="D66" s="352"/>
      <c r="E66" s="353"/>
      <c r="F66" s="250"/>
      <c r="G66" s="250"/>
      <c r="H66" s="349"/>
      <c r="I66" s="354"/>
      <c r="J66" s="296"/>
      <c r="K66" s="349"/>
      <c r="L66" s="281"/>
      <c r="M66" s="281"/>
      <c r="N66" s="281"/>
      <c r="O66" s="281"/>
      <c r="P66" s="281"/>
      <c r="Q66" s="281"/>
      <c r="R66" s="281"/>
    </row>
    <row r="67" spans="1:18" s="266" customFormat="1" ht="12">
      <c r="A67" s="385" t="str">
        <f>$B$26</f>
        <v>II.</v>
      </c>
      <c r="B67" s="386">
        <f>COUNT($A$28:B66)+1</f>
        <v>10</v>
      </c>
      <c r="C67" s="210" t="s">
        <v>138</v>
      </c>
      <c r="D67" s="350" t="s">
        <v>8</v>
      </c>
      <c r="E67" s="351">
        <v>10</v>
      </c>
      <c r="F67" s="250"/>
      <c r="G67" s="250">
        <f>E67*F67</f>
        <v>0</v>
      </c>
      <c r="H67" s="250"/>
      <c r="I67" s="354"/>
      <c r="J67" s="296"/>
      <c r="K67" s="349"/>
      <c r="L67" s="281"/>
      <c r="M67" s="281"/>
      <c r="N67" s="281"/>
      <c r="O67" s="281"/>
      <c r="P67" s="281"/>
      <c r="Q67" s="281"/>
      <c r="R67" s="281"/>
    </row>
    <row r="68" spans="1:18" s="266" customFormat="1" ht="84">
      <c r="A68" s="385"/>
      <c r="B68" s="386"/>
      <c r="C68" s="191" t="s">
        <v>173</v>
      </c>
      <c r="D68" s="420"/>
      <c r="E68" s="421"/>
      <c r="F68" s="250"/>
      <c r="G68" s="250">
        <f>E68*F68</f>
        <v>0</v>
      </c>
      <c r="H68" s="250"/>
      <c r="I68" s="354"/>
      <c r="J68" s="296"/>
      <c r="K68" s="349"/>
      <c r="L68" s="281"/>
      <c r="M68" s="281"/>
      <c r="N68" s="281"/>
      <c r="O68" s="281"/>
      <c r="P68" s="281"/>
      <c r="Q68" s="281"/>
      <c r="R68" s="281"/>
    </row>
    <row r="69" spans="1:18" s="266" customFormat="1" ht="12">
      <c r="A69" s="385"/>
      <c r="B69" s="386"/>
      <c r="C69" s="234" t="s">
        <v>174</v>
      </c>
      <c r="D69" s="350"/>
      <c r="E69" s="351"/>
      <c r="F69" s="250"/>
      <c r="G69" s="250">
        <f>E69*F69</f>
        <v>0</v>
      </c>
      <c r="H69" s="250"/>
      <c r="I69" s="354"/>
      <c r="J69" s="296"/>
      <c r="K69" s="349"/>
      <c r="L69" s="281"/>
      <c r="M69" s="281"/>
      <c r="N69" s="281"/>
      <c r="O69" s="281"/>
      <c r="P69" s="281"/>
      <c r="Q69" s="281"/>
      <c r="R69" s="281"/>
    </row>
    <row r="70" spans="1:18" s="266" customFormat="1" ht="12">
      <c r="A70" s="385"/>
      <c r="B70" s="386"/>
      <c r="C70" s="192"/>
      <c r="D70" s="352"/>
      <c r="E70" s="353"/>
      <c r="F70" s="250"/>
      <c r="G70" s="349"/>
      <c r="H70" s="250"/>
      <c r="I70" s="354"/>
      <c r="J70" s="296"/>
      <c r="K70" s="349"/>
      <c r="L70" s="281"/>
      <c r="M70" s="281"/>
      <c r="N70" s="281"/>
      <c r="O70" s="281"/>
      <c r="P70" s="281"/>
      <c r="Q70" s="281"/>
      <c r="R70" s="281"/>
    </row>
    <row r="71" spans="1:18" s="266" customFormat="1" ht="13.5" thickBot="1">
      <c r="A71" s="422"/>
      <c r="B71" s="422"/>
      <c r="C71" s="355" t="str">
        <f>CONCATENATE(B26,"",C26," - SKUPAJ:")</f>
        <v>II.PLINSKI KOTEL - SKUPAJ:</v>
      </c>
      <c r="D71" s="231"/>
      <c r="E71" s="231"/>
      <c r="F71" s="278"/>
      <c r="G71" s="423">
        <f>SUM(G27:G69)</f>
        <v>0</v>
      </c>
      <c r="H71" s="356"/>
      <c r="I71" s="424"/>
      <c r="J71" s="295"/>
      <c r="K71" s="349"/>
      <c r="L71" s="281"/>
      <c r="M71" s="281"/>
      <c r="N71" s="281"/>
      <c r="O71" s="281"/>
      <c r="P71" s="281"/>
      <c r="Q71" s="281"/>
      <c r="R71" s="281"/>
    </row>
    <row r="72" spans="3:10" ht="12.75">
      <c r="C72" s="415"/>
      <c r="D72" s="416"/>
      <c r="E72" s="417"/>
      <c r="F72" s="418"/>
      <c r="G72" s="419"/>
      <c r="H72" s="250"/>
      <c r="I72" s="354"/>
      <c r="J72" s="296"/>
    </row>
    <row r="73" spans="1:11" ht="13.5" thickBot="1">
      <c r="A73" s="837"/>
      <c r="B73" s="838" t="s">
        <v>153</v>
      </c>
      <c r="C73" s="849" t="s">
        <v>311</v>
      </c>
      <c r="D73" s="409"/>
      <c r="E73" s="410"/>
      <c r="F73" s="411"/>
      <c r="G73" s="412"/>
      <c r="H73" s="722"/>
      <c r="I73" s="850"/>
      <c r="J73" s="851"/>
      <c r="K73" s="282"/>
    </row>
    <row r="74" spans="1:10" ht="12.75">
      <c r="A74" s="413"/>
      <c r="B74" s="414"/>
      <c r="C74" s="415"/>
      <c r="D74" s="416"/>
      <c r="E74" s="417"/>
      <c r="F74" s="418"/>
      <c r="G74" s="419"/>
      <c r="H74" s="250"/>
      <c r="I74" s="354"/>
      <c r="J74" s="296"/>
    </row>
    <row r="75" spans="1:10" ht="12.75">
      <c r="A75" s="385" t="str">
        <f>$B$73</f>
        <v>III.</v>
      </c>
      <c r="B75" s="386">
        <f>1</f>
        <v>1</v>
      </c>
      <c r="C75" s="210" t="s">
        <v>376</v>
      </c>
      <c r="D75" s="311" t="s">
        <v>9</v>
      </c>
      <c r="E75" s="312">
        <v>1</v>
      </c>
      <c r="F75" s="250"/>
      <c r="G75" s="250">
        <f aca="true" t="shared" si="2" ref="G75:G102">E75*F75</f>
        <v>0</v>
      </c>
      <c r="H75" s="250"/>
      <c r="I75" s="354"/>
      <c r="J75" s="296"/>
    </row>
    <row r="76" spans="1:10" ht="96">
      <c r="A76" s="385"/>
      <c r="B76" s="386"/>
      <c r="C76" s="309" t="s">
        <v>463</v>
      </c>
      <c r="D76" s="352"/>
      <c r="E76" s="353"/>
      <c r="F76" s="250"/>
      <c r="G76" s="250">
        <f t="shared" si="2"/>
        <v>0</v>
      </c>
      <c r="H76" s="250"/>
      <c r="I76" s="354"/>
      <c r="J76" s="296"/>
    </row>
    <row r="77" spans="1:10" ht="60">
      <c r="A77" s="385"/>
      <c r="B77" s="386"/>
      <c r="C77" s="234" t="s">
        <v>606</v>
      </c>
      <c r="D77" s="352"/>
      <c r="E77" s="353"/>
      <c r="F77" s="250"/>
      <c r="G77" s="250">
        <f t="shared" si="2"/>
        <v>0</v>
      </c>
      <c r="H77" s="250"/>
      <c r="I77" s="354"/>
      <c r="J77" s="296"/>
    </row>
    <row r="78" spans="1:10" ht="9.75" customHeight="1">
      <c r="A78" s="385"/>
      <c r="B78" s="386"/>
      <c r="C78" s="234"/>
      <c r="D78" s="352"/>
      <c r="E78" s="353"/>
      <c r="F78" s="250"/>
      <c r="G78" s="250">
        <f t="shared" si="2"/>
        <v>0</v>
      </c>
      <c r="H78" s="250"/>
      <c r="I78" s="354"/>
      <c r="J78" s="296"/>
    </row>
    <row r="79" spans="1:10" ht="12.75">
      <c r="A79" s="385" t="str">
        <f>$B$73</f>
        <v>III.</v>
      </c>
      <c r="B79" s="386">
        <f>COUNT($A$75:$B78)+1</f>
        <v>2</v>
      </c>
      <c r="C79" s="210" t="s">
        <v>899</v>
      </c>
      <c r="D79" s="311" t="s">
        <v>9</v>
      </c>
      <c r="E79" s="312">
        <v>1</v>
      </c>
      <c r="F79" s="250"/>
      <c r="G79" s="250">
        <f t="shared" si="2"/>
        <v>0</v>
      </c>
      <c r="H79" s="250"/>
      <c r="I79" s="354"/>
      <c r="J79" s="296"/>
    </row>
    <row r="80" spans="1:10" ht="108" customHeight="1">
      <c r="A80" s="125"/>
      <c r="B80" s="125"/>
      <c r="C80" s="309" t="s">
        <v>919</v>
      </c>
      <c r="D80" s="352"/>
      <c r="E80" s="353"/>
      <c r="F80" s="250"/>
      <c r="G80" s="250">
        <f t="shared" si="2"/>
        <v>0</v>
      </c>
      <c r="H80" s="250"/>
      <c r="I80" s="354"/>
      <c r="J80" s="296"/>
    </row>
    <row r="81" spans="1:18" ht="36">
      <c r="A81" s="413"/>
      <c r="B81" s="414"/>
      <c r="C81" s="427" t="s">
        <v>394</v>
      </c>
      <c r="D81" s="352"/>
      <c r="E81" s="353"/>
      <c r="F81" s="250"/>
      <c r="G81" s="250">
        <f t="shared" si="2"/>
        <v>0</v>
      </c>
      <c r="H81" s="250"/>
      <c r="I81" s="354"/>
      <c r="J81" s="296"/>
      <c r="K81" s="125"/>
      <c r="L81" s="125"/>
      <c r="M81" s="125"/>
      <c r="N81" s="125"/>
      <c r="O81" s="125"/>
      <c r="P81" s="125"/>
      <c r="Q81" s="125"/>
      <c r="R81" s="125"/>
    </row>
    <row r="82" spans="1:18" ht="12.75">
      <c r="A82" s="413"/>
      <c r="B82" s="414"/>
      <c r="C82" s="234"/>
      <c r="D82" s="352"/>
      <c r="E82" s="353"/>
      <c r="F82" s="250"/>
      <c r="G82" s="250">
        <f t="shared" si="2"/>
        <v>0</v>
      </c>
      <c r="H82" s="250"/>
      <c r="I82" s="354"/>
      <c r="J82" s="296"/>
      <c r="K82" s="125"/>
      <c r="L82" s="125"/>
      <c r="M82" s="125"/>
      <c r="N82" s="125"/>
      <c r="O82" s="125"/>
      <c r="P82" s="125"/>
      <c r="Q82" s="125"/>
      <c r="R82" s="125"/>
    </row>
    <row r="83" spans="1:18" ht="12.75">
      <c r="A83" s="385" t="str">
        <f>$B$73</f>
        <v>III.</v>
      </c>
      <c r="B83" s="386">
        <f>COUNT($A$75:$B82)+1</f>
        <v>3</v>
      </c>
      <c r="C83" s="210" t="s">
        <v>360</v>
      </c>
      <c r="D83" s="350" t="s">
        <v>9</v>
      </c>
      <c r="E83" s="351">
        <v>1</v>
      </c>
      <c r="F83" s="250"/>
      <c r="G83" s="250">
        <f aca="true" t="shared" si="3" ref="G83:G89">E83*F83</f>
        <v>0</v>
      </c>
      <c r="H83" s="250"/>
      <c r="I83" s="354"/>
      <c r="J83" s="296"/>
      <c r="K83" s="125"/>
      <c r="L83" s="125"/>
      <c r="M83" s="125"/>
      <c r="N83" s="125"/>
      <c r="O83" s="125"/>
      <c r="P83" s="125"/>
      <c r="Q83" s="125"/>
      <c r="R83" s="125"/>
    </row>
    <row r="84" spans="1:18" ht="60">
      <c r="A84" s="413"/>
      <c r="B84" s="414"/>
      <c r="C84" s="309" t="s">
        <v>516</v>
      </c>
      <c r="D84" s="352"/>
      <c r="E84" s="353"/>
      <c r="F84" s="250"/>
      <c r="G84" s="250">
        <f t="shared" si="3"/>
        <v>0</v>
      </c>
      <c r="H84" s="250"/>
      <c r="I84" s="354"/>
      <c r="J84" s="296"/>
      <c r="K84" s="125"/>
      <c r="L84" s="125"/>
      <c r="M84" s="125"/>
      <c r="N84" s="125"/>
      <c r="O84" s="125"/>
      <c r="P84" s="125"/>
      <c r="Q84" s="125"/>
      <c r="R84" s="125"/>
    </row>
    <row r="85" spans="1:18" ht="12.75">
      <c r="A85" s="413"/>
      <c r="B85" s="414"/>
      <c r="C85" s="234" t="s">
        <v>361</v>
      </c>
      <c r="D85" s="352"/>
      <c r="E85" s="353"/>
      <c r="F85" s="250"/>
      <c r="G85" s="250">
        <f t="shared" si="3"/>
        <v>0</v>
      </c>
      <c r="H85" s="250"/>
      <c r="I85" s="354"/>
      <c r="J85" s="296"/>
      <c r="K85" s="125"/>
      <c r="L85" s="125"/>
      <c r="M85" s="125"/>
      <c r="N85" s="125"/>
      <c r="O85" s="125"/>
      <c r="P85" s="125"/>
      <c r="Q85" s="125"/>
      <c r="R85" s="125"/>
    </row>
    <row r="86" spans="1:18" ht="12.75">
      <c r="A86" s="413"/>
      <c r="B86" s="414"/>
      <c r="C86" s="234"/>
      <c r="D86" s="352"/>
      <c r="E86" s="353"/>
      <c r="F86" s="250"/>
      <c r="G86" s="250">
        <f t="shared" si="3"/>
        <v>0</v>
      </c>
      <c r="H86" s="250"/>
      <c r="I86" s="354"/>
      <c r="J86" s="296"/>
      <c r="K86" s="125"/>
      <c r="L86" s="125"/>
      <c r="M86" s="125"/>
      <c r="N86" s="125"/>
      <c r="O86" s="125"/>
      <c r="P86" s="125"/>
      <c r="Q86" s="125"/>
      <c r="R86" s="125"/>
    </row>
    <row r="87" spans="1:18" ht="12.75">
      <c r="A87" s="385" t="str">
        <f>$B$73</f>
        <v>III.</v>
      </c>
      <c r="B87" s="386">
        <f>COUNT($A$75:$B86)+1</f>
        <v>4</v>
      </c>
      <c r="C87" s="210" t="s">
        <v>379</v>
      </c>
      <c r="D87" s="350" t="s">
        <v>9</v>
      </c>
      <c r="E87" s="351">
        <v>1</v>
      </c>
      <c r="F87" s="250"/>
      <c r="G87" s="250">
        <f t="shared" si="3"/>
        <v>0</v>
      </c>
      <c r="H87" s="250"/>
      <c r="I87" s="354"/>
      <c r="J87" s="296"/>
      <c r="K87" s="125"/>
      <c r="L87" s="125"/>
      <c r="M87" s="125"/>
      <c r="N87" s="125"/>
      <c r="O87" s="125"/>
      <c r="P87" s="125"/>
      <c r="Q87" s="125"/>
      <c r="R87" s="125"/>
    </row>
    <row r="88" spans="1:18" ht="60">
      <c r="A88" s="413"/>
      <c r="B88" s="414"/>
      <c r="C88" s="309" t="s">
        <v>517</v>
      </c>
      <c r="D88" s="352"/>
      <c r="E88" s="353"/>
      <c r="F88" s="250"/>
      <c r="G88" s="250">
        <f t="shared" si="3"/>
        <v>0</v>
      </c>
      <c r="H88" s="250"/>
      <c r="I88" s="354"/>
      <c r="J88" s="296"/>
      <c r="K88" s="125"/>
      <c r="L88" s="125"/>
      <c r="M88" s="125"/>
      <c r="N88" s="125"/>
      <c r="O88" s="125"/>
      <c r="P88" s="125"/>
      <c r="Q88" s="125"/>
      <c r="R88" s="125"/>
    </row>
    <row r="89" spans="1:18" ht="12.75">
      <c r="A89" s="413"/>
      <c r="B89" s="414"/>
      <c r="C89" s="234" t="s">
        <v>361</v>
      </c>
      <c r="D89" s="352"/>
      <c r="E89" s="353"/>
      <c r="F89" s="250"/>
      <c r="G89" s="250">
        <f t="shared" si="3"/>
        <v>0</v>
      </c>
      <c r="H89" s="250"/>
      <c r="I89" s="354"/>
      <c r="J89" s="296"/>
      <c r="K89" s="125"/>
      <c r="L89" s="125"/>
      <c r="M89" s="125"/>
      <c r="N89" s="125"/>
      <c r="O89" s="125"/>
      <c r="P89" s="125"/>
      <c r="Q89" s="125"/>
      <c r="R89" s="125"/>
    </row>
    <row r="90" spans="1:18" ht="9.75" customHeight="1">
      <c r="A90" s="413"/>
      <c r="B90" s="414"/>
      <c r="C90" s="234"/>
      <c r="D90" s="352"/>
      <c r="E90" s="353"/>
      <c r="F90" s="250"/>
      <c r="G90" s="250"/>
      <c r="H90" s="250"/>
      <c r="I90" s="354"/>
      <c r="J90" s="296"/>
      <c r="K90" s="125"/>
      <c r="L90" s="125"/>
      <c r="M90" s="125"/>
      <c r="N90" s="125"/>
      <c r="O90" s="125"/>
      <c r="P90" s="125"/>
      <c r="Q90" s="125"/>
      <c r="R90" s="125"/>
    </row>
    <row r="91" spans="1:18" ht="12.75">
      <c r="A91" s="385" t="str">
        <f>$B$73</f>
        <v>III.</v>
      </c>
      <c r="B91" s="386">
        <f>COUNT($A$75:$B90)+1</f>
        <v>5</v>
      </c>
      <c r="C91" s="210" t="s">
        <v>362</v>
      </c>
      <c r="D91" s="350" t="s">
        <v>9</v>
      </c>
      <c r="E91" s="351">
        <v>1</v>
      </c>
      <c r="F91" s="250"/>
      <c r="G91" s="250">
        <f t="shared" si="2"/>
        <v>0</v>
      </c>
      <c r="H91" s="250"/>
      <c r="I91" s="354"/>
      <c r="J91" s="296"/>
      <c r="K91" s="125"/>
      <c r="L91" s="125"/>
      <c r="M91" s="125"/>
      <c r="N91" s="125"/>
      <c r="O91" s="125"/>
      <c r="P91" s="125"/>
      <c r="Q91" s="125"/>
      <c r="R91" s="125"/>
    </row>
    <row r="92" spans="1:18" ht="61.5" customHeight="1">
      <c r="A92" s="413"/>
      <c r="B92" s="414"/>
      <c r="C92" s="309" t="s">
        <v>900</v>
      </c>
      <c r="D92" s="352"/>
      <c r="E92" s="353"/>
      <c r="F92" s="250"/>
      <c r="G92" s="250">
        <f t="shared" si="2"/>
        <v>0</v>
      </c>
      <c r="H92" s="250"/>
      <c r="I92" s="354"/>
      <c r="J92" s="296"/>
      <c r="K92" s="125"/>
      <c r="L92" s="125"/>
      <c r="M92" s="125"/>
      <c r="N92" s="125"/>
      <c r="O92" s="125"/>
      <c r="P92" s="125"/>
      <c r="Q92" s="125"/>
      <c r="R92" s="125"/>
    </row>
    <row r="93" spans="1:18" ht="12.75">
      <c r="A93" s="413"/>
      <c r="B93" s="414"/>
      <c r="C93" s="309" t="s">
        <v>393</v>
      </c>
      <c r="D93" s="352"/>
      <c r="E93" s="353"/>
      <c r="F93" s="250"/>
      <c r="G93" s="250"/>
      <c r="H93" s="250"/>
      <c r="I93" s="354"/>
      <c r="J93" s="296"/>
      <c r="K93" s="125"/>
      <c r="L93" s="125"/>
      <c r="M93" s="125"/>
      <c r="N93" s="125"/>
      <c r="O93" s="125"/>
      <c r="P93" s="125"/>
      <c r="Q93" s="125"/>
      <c r="R93" s="125"/>
    </row>
    <row r="94" spans="1:18" ht="12.75">
      <c r="A94" s="413"/>
      <c r="B94" s="414"/>
      <c r="C94" s="234" t="s">
        <v>247</v>
      </c>
      <c r="D94" s="352"/>
      <c r="E94" s="353"/>
      <c r="F94" s="250"/>
      <c r="G94" s="250">
        <f t="shared" si="2"/>
        <v>0</v>
      </c>
      <c r="H94" s="250"/>
      <c r="I94" s="354"/>
      <c r="J94" s="296"/>
      <c r="K94" s="125"/>
      <c r="L94" s="125"/>
      <c r="M94" s="125"/>
      <c r="N94" s="125"/>
      <c r="O94" s="125"/>
      <c r="P94" s="125"/>
      <c r="Q94" s="125"/>
      <c r="R94" s="125"/>
    </row>
    <row r="95" spans="1:18" ht="12.75">
      <c r="A95" s="413"/>
      <c r="B95" s="414"/>
      <c r="C95" s="234"/>
      <c r="D95" s="352"/>
      <c r="E95" s="353"/>
      <c r="F95" s="250"/>
      <c r="G95" s="250">
        <f t="shared" si="2"/>
        <v>0</v>
      </c>
      <c r="H95" s="250"/>
      <c r="I95" s="354"/>
      <c r="J95" s="296"/>
      <c r="K95" s="125"/>
      <c r="L95" s="125"/>
      <c r="M95" s="125"/>
      <c r="N95" s="125"/>
      <c r="O95" s="125"/>
      <c r="P95" s="125"/>
      <c r="Q95" s="125"/>
      <c r="R95" s="125"/>
    </row>
    <row r="96" spans="1:18" ht="12.75">
      <c r="A96" s="385" t="str">
        <f>$B$73</f>
        <v>III.</v>
      </c>
      <c r="B96" s="386">
        <f>COUNT($A$75:$B95)+1</f>
        <v>6</v>
      </c>
      <c r="C96" s="210" t="s">
        <v>363</v>
      </c>
      <c r="D96" s="350" t="s">
        <v>9</v>
      </c>
      <c r="E96" s="351">
        <v>1</v>
      </c>
      <c r="F96" s="250"/>
      <c r="G96" s="250">
        <f t="shared" si="2"/>
        <v>0</v>
      </c>
      <c r="H96" s="250"/>
      <c r="I96" s="354"/>
      <c r="J96" s="296"/>
      <c r="K96" s="125"/>
      <c r="L96" s="125"/>
      <c r="M96" s="125"/>
      <c r="N96" s="125"/>
      <c r="O96" s="125"/>
      <c r="P96" s="125"/>
      <c r="Q96" s="125"/>
      <c r="R96" s="125"/>
    </row>
    <row r="97" spans="1:18" ht="134.25" customHeight="1">
      <c r="A97" s="413"/>
      <c r="B97" s="414"/>
      <c r="C97" s="309" t="s">
        <v>521</v>
      </c>
      <c r="D97" s="352"/>
      <c r="E97" s="353"/>
      <c r="F97" s="250"/>
      <c r="G97" s="250">
        <f t="shared" si="2"/>
        <v>0</v>
      </c>
      <c r="H97" s="250"/>
      <c r="I97" s="354"/>
      <c r="J97" s="296"/>
      <c r="K97" s="125"/>
      <c r="L97" s="125"/>
      <c r="M97" s="125"/>
      <c r="N97" s="125"/>
      <c r="O97" s="125"/>
      <c r="P97" s="125"/>
      <c r="Q97" s="125"/>
      <c r="R97" s="125"/>
    </row>
    <row r="98" spans="1:18" ht="24">
      <c r="A98" s="413"/>
      <c r="B98" s="414"/>
      <c r="C98" s="234" t="s">
        <v>520</v>
      </c>
      <c r="D98" s="352"/>
      <c r="E98" s="353"/>
      <c r="F98" s="250"/>
      <c r="G98" s="250">
        <f t="shared" si="2"/>
        <v>0</v>
      </c>
      <c r="H98" s="250"/>
      <c r="I98" s="354"/>
      <c r="J98" s="296"/>
      <c r="K98" s="125"/>
      <c r="L98" s="125"/>
      <c r="M98" s="125"/>
      <c r="N98" s="125"/>
      <c r="O98" s="125"/>
      <c r="P98" s="125"/>
      <c r="Q98" s="125"/>
      <c r="R98" s="125"/>
    </row>
    <row r="99" spans="1:18" ht="12.75">
      <c r="A99" s="413"/>
      <c r="B99" s="414"/>
      <c r="C99" s="309"/>
      <c r="D99" s="352"/>
      <c r="E99" s="353"/>
      <c r="F99" s="250"/>
      <c r="G99" s="250">
        <f t="shared" si="2"/>
        <v>0</v>
      </c>
      <c r="H99" s="250"/>
      <c r="I99" s="354"/>
      <c r="J99" s="296"/>
      <c r="K99" s="125"/>
      <c r="L99" s="125"/>
      <c r="M99" s="125"/>
      <c r="N99" s="125"/>
      <c r="O99" s="125"/>
      <c r="P99" s="125"/>
      <c r="Q99" s="125"/>
      <c r="R99" s="125"/>
    </row>
    <row r="100" spans="1:18" ht="12.75">
      <c r="A100" s="385" t="str">
        <f>$B$73</f>
        <v>III.</v>
      </c>
      <c r="B100" s="386">
        <f>COUNT($A$75:$B99)+1</f>
        <v>7</v>
      </c>
      <c r="C100" s="210" t="s">
        <v>364</v>
      </c>
      <c r="D100" s="350" t="s">
        <v>9</v>
      </c>
      <c r="E100" s="351">
        <v>1</v>
      </c>
      <c r="F100" s="250"/>
      <c r="G100" s="250">
        <f t="shared" si="2"/>
        <v>0</v>
      </c>
      <c r="H100" s="250"/>
      <c r="I100" s="354"/>
      <c r="J100" s="296"/>
      <c r="K100" s="125"/>
      <c r="L100" s="125"/>
      <c r="M100" s="125"/>
      <c r="N100" s="125"/>
      <c r="O100" s="125"/>
      <c r="P100" s="125"/>
      <c r="Q100" s="125"/>
      <c r="R100" s="125"/>
    </row>
    <row r="101" spans="1:18" ht="117.75" customHeight="1">
      <c r="A101" s="413"/>
      <c r="B101" s="414"/>
      <c r="C101" s="309" t="s">
        <v>395</v>
      </c>
      <c r="D101" s="352"/>
      <c r="E101" s="353"/>
      <c r="F101" s="250"/>
      <c r="G101" s="250">
        <f t="shared" si="2"/>
        <v>0</v>
      </c>
      <c r="H101" s="250"/>
      <c r="I101" s="354"/>
      <c r="J101" s="296"/>
      <c r="K101" s="125"/>
      <c r="L101" s="125"/>
      <c r="M101" s="125"/>
      <c r="N101" s="125"/>
      <c r="O101" s="125"/>
      <c r="P101" s="125"/>
      <c r="Q101" s="125"/>
      <c r="R101" s="125"/>
    </row>
    <row r="102" spans="1:18" ht="36">
      <c r="A102" s="413"/>
      <c r="B102" s="414"/>
      <c r="C102" s="234" t="s">
        <v>522</v>
      </c>
      <c r="D102" s="352"/>
      <c r="E102" s="353"/>
      <c r="F102" s="250"/>
      <c r="G102" s="250">
        <f t="shared" si="2"/>
        <v>0</v>
      </c>
      <c r="H102" s="250"/>
      <c r="I102" s="354"/>
      <c r="J102" s="296"/>
      <c r="K102" s="125"/>
      <c r="L102" s="125"/>
      <c r="M102" s="125"/>
      <c r="N102" s="125"/>
      <c r="O102" s="125"/>
      <c r="P102" s="125"/>
      <c r="Q102" s="125"/>
      <c r="R102" s="125"/>
    </row>
    <row r="103" spans="1:18" ht="12.75">
      <c r="A103" s="413"/>
      <c r="B103" s="414"/>
      <c r="C103" s="193"/>
      <c r="D103" s="350"/>
      <c r="E103" s="351"/>
      <c r="F103" s="250"/>
      <c r="G103" s="250">
        <f aca="true" t="shared" si="4" ref="G103:G149">E103*F103</f>
        <v>0</v>
      </c>
      <c r="H103" s="250"/>
      <c r="I103" s="354"/>
      <c r="J103" s="296"/>
      <c r="K103" s="125"/>
      <c r="L103" s="125"/>
      <c r="M103" s="125"/>
      <c r="N103" s="125"/>
      <c r="O103" s="125"/>
      <c r="P103" s="125"/>
      <c r="Q103" s="125"/>
      <c r="R103" s="125"/>
    </row>
    <row r="104" spans="1:18" ht="12.75">
      <c r="A104" s="385" t="str">
        <f>$B$73</f>
        <v>III.</v>
      </c>
      <c r="B104" s="386">
        <f>COUNT($A$75:$B103)+1</f>
        <v>8</v>
      </c>
      <c r="C104" s="210" t="s">
        <v>396</v>
      </c>
      <c r="D104" s="350" t="s">
        <v>101</v>
      </c>
      <c r="E104" s="351">
        <v>2</v>
      </c>
      <c r="F104" s="250"/>
      <c r="G104" s="250">
        <f t="shared" si="4"/>
        <v>0</v>
      </c>
      <c r="H104" s="250"/>
      <c r="I104" s="354"/>
      <c r="J104" s="296"/>
      <c r="K104" s="125"/>
      <c r="L104" s="125"/>
      <c r="M104" s="125"/>
      <c r="N104" s="125"/>
      <c r="O104" s="125"/>
      <c r="P104" s="125"/>
      <c r="Q104" s="125"/>
      <c r="R104" s="125"/>
    </row>
    <row r="105" spans="1:18" ht="96">
      <c r="A105" s="413"/>
      <c r="B105" s="414"/>
      <c r="C105" s="309" t="s">
        <v>524</v>
      </c>
      <c r="D105" s="352"/>
      <c r="E105" s="353"/>
      <c r="F105" s="250"/>
      <c r="G105" s="250">
        <f t="shared" si="4"/>
        <v>0</v>
      </c>
      <c r="H105" s="250"/>
      <c r="I105" s="354"/>
      <c r="J105" s="296"/>
      <c r="K105" s="125"/>
      <c r="L105" s="125"/>
      <c r="M105" s="125"/>
      <c r="N105" s="125"/>
      <c r="O105" s="125"/>
      <c r="P105" s="125"/>
      <c r="Q105" s="125"/>
      <c r="R105" s="125"/>
    </row>
    <row r="106" spans="1:18" ht="12.75">
      <c r="A106" s="413"/>
      <c r="B106" s="414"/>
      <c r="C106" s="234" t="s">
        <v>365</v>
      </c>
      <c r="D106" s="352"/>
      <c r="E106" s="353"/>
      <c r="F106" s="250"/>
      <c r="G106" s="250">
        <f t="shared" si="4"/>
        <v>0</v>
      </c>
      <c r="H106" s="250"/>
      <c r="I106" s="354"/>
      <c r="J106" s="296"/>
      <c r="K106" s="125"/>
      <c r="L106" s="125"/>
      <c r="M106" s="125"/>
      <c r="N106" s="125"/>
      <c r="O106" s="125"/>
      <c r="P106" s="125"/>
      <c r="Q106" s="125"/>
      <c r="R106" s="125"/>
    </row>
    <row r="107" spans="1:18" ht="12.75">
      <c r="A107" s="413"/>
      <c r="B107" s="414"/>
      <c r="C107" s="193"/>
      <c r="D107" s="350"/>
      <c r="E107" s="351"/>
      <c r="F107" s="250"/>
      <c r="G107" s="250">
        <f t="shared" si="4"/>
        <v>0</v>
      </c>
      <c r="H107" s="250"/>
      <c r="I107" s="354"/>
      <c r="J107" s="296"/>
      <c r="K107" s="125"/>
      <c r="L107" s="125"/>
      <c r="M107" s="125"/>
      <c r="N107" s="125"/>
      <c r="O107" s="125"/>
      <c r="P107" s="125"/>
      <c r="Q107" s="125"/>
      <c r="R107" s="125"/>
    </row>
    <row r="108" spans="1:18" ht="12.75">
      <c r="A108" s="385" t="str">
        <f>$B$73</f>
        <v>III.</v>
      </c>
      <c r="B108" s="386">
        <f>COUNT($A$75:$B107)+1</f>
        <v>9</v>
      </c>
      <c r="C108" s="210" t="s">
        <v>366</v>
      </c>
      <c r="D108" s="350"/>
      <c r="E108" s="351"/>
      <c r="F108" s="250"/>
      <c r="G108" s="250"/>
      <c r="H108" s="250"/>
      <c r="I108" s="354"/>
      <c r="J108" s="296"/>
      <c r="K108" s="125"/>
      <c r="L108" s="125"/>
      <c r="M108" s="125"/>
      <c r="N108" s="125"/>
      <c r="O108" s="125"/>
      <c r="P108" s="125"/>
      <c r="Q108" s="125"/>
      <c r="R108" s="125"/>
    </row>
    <row r="109" spans="1:18" ht="60" customHeight="1">
      <c r="A109" s="413"/>
      <c r="B109" s="414"/>
      <c r="C109" s="309" t="s">
        <v>460</v>
      </c>
      <c r="D109" s="352"/>
      <c r="E109" s="353"/>
      <c r="F109" s="250"/>
      <c r="G109" s="250">
        <f t="shared" si="4"/>
        <v>0</v>
      </c>
      <c r="H109" s="250"/>
      <c r="I109" s="354"/>
      <c r="J109" s="296"/>
      <c r="K109" s="125"/>
      <c r="L109" s="125"/>
      <c r="M109" s="125"/>
      <c r="N109" s="125"/>
      <c r="O109" s="125"/>
      <c r="P109" s="125"/>
      <c r="Q109" s="125"/>
      <c r="R109" s="125"/>
    </row>
    <row r="110" spans="1:18" ht="12.75">
      <c r="A110" s="413"/>
      <c r="B110" s="414"/>
      <c r="C110" s="234" t="s">
        <v>461</v>
      </c>
      <c r="D110" s="352"/>
      <c r="E110" s="353"/>
      <c r="F110" s="250"/>
      <c r="G110" s="250">
        <f t="shared" si="4"/>
        <v>0</v>
      </c>
      <c r="H110" s="250"/>
      <c r="I110" s="354"/>
      <c r="J110" s="296"/>
      <c r="K110" s="125"/>
      <c r="L110" s="125"/>
      <c r="M110" s="125"/>
      <c r="N110" s="125"/>
      <c r="O110" s="125"/>
      <c r="P110" s="125"/>
      <c r="Q110" s="125"/>
      <c r="R110" s="125"/>
    </row>
    <row r="111" spans="1:18" ht="48">
      <c r="A111" s="413"/>
      <c r="B111" s="414"/>
      <c r="C111" s="234" t="s">
        <v>525</v>
      </c>
      <c r="D111" s="350" t="s">
        <v>101</v>
      </c>
      <c r="E111" s="351">
        <v>1</v>
      </c>
      <c r="F111" s="250"/>
      <c r="G111" s="250">
        <f>E111*F111</f>
        <v>0</v>
      </c>
      <c r="H111" s="250"/>
      <c r="I111" s="354"/>
      <c r="J111" s="296"/>
      <c r="K111" s="125"/>
      <c r="L111" s="125"/>
      <c r="M111" s="125"/>
      <c r="N111" s="125"/>
      <c r="O111" s="125"/>
      <c r="P111" s="125"/>
      <c r="Q111" s="125"/>
      <c r="R111" s="125"/>
    </row>
    <row r="112" spans="1:18" ht="48">
      <c r="A112" s="413"/>
      <c r="B112" s="414"/>
      <c r="C112" s="234" t="s">
        <v>526</v>
      </c>
      <c r="D112" s="350" t="s">
        <v>101</v>
      </c>
      <c r="E112" s="351">
        <v>1</v>
      </c>
      <c r="F112" s="250"/>
      <c r="G112" s="250">
        <f>E112*F112</f>
        <v>0</v>
      </c>
      <c r="H112" s="250"/>
      <c r="I112" s="354"/>
      <c r="J112" s="296"/>
      <c r="K112" s="125"/>
      <c r="L112" s="125"/>
      <c r="M112" s="125"/>
      <c r="N112" s="125"/>
      <c r="O112" s="125"/>
      <c r="P112" s="125"/>
      <c r="Q112" s="125"/>
      <c r="R112" s="125"/>
    </row>
    <row r="113" spans="1:18" ht="48">
      <c r="A113" s="413"/>
      <c r="B113" s="414"/>
      <c r="C113" s="234" t="s">
        <v>528</v>
      </c>
      <c r="D113" s="350" t="s">
        <v>101</v>
      </c>
      <c r="E113" s="351">
        <v>1</v>
      </c>
      <c r="F113" s="250"/>
      <c r="G113" s="250">
        <f>E113*F113</f>
        <v>0</v>
      </c>
      <c r="H113" s="250"/>
      <c r="I113" s="354"/>
      <c r="J113" s="296"/>
      <c r="K113" s="125"/>
      <c r="L113" s="125"/>
      <c r="M113" s="125"/>
      <c r="N113" s="125"/>
      <c r="O113" s="125"/>
      <c r="P113" s="125"/>
      <c r="Q113" s="125"/>
      <c r="R113" s="125"/>
    </row>
    <row r="114" spans="1:18" ht="48">
      <c r="A114" s="413"/>
      <c r="B114" s="414"/>
      <c r="C114" s="234" t="s">
        <v>527</v>
      </c>
      <c r="D114" s="350" t="s">
        <v>101</v>
      </c>
      <c r="E114" s="351">
        <v>1</v>
      </c>
      <c r="F114" s="250"/>
      <c r="G114" s="250">
        <f>E114*F114</f>
        <v>0</v>
      </c>
      <c r="H114" s="250"/>
      <c r="I114" s="354"/>
      <c r="J114" s="296"/>
      <c r="K114" s="125"/>
      <c r="L114" s="125"/>
      <c r="M114" s="125"/>
      <c r="N114" s="125"/>
      <c r="O114" s="125"/>
      <c r="P114" s="125"/>
      <c r="Q114" s="125"/>
      <c r="R114" s="125"/>
    </row>
    <row r="115" spans="1:18" ht="12.75">
      <c r="A115" s="413"/>
      <c r="B115" s="414"/>
      <c r="C115" s="193"/>
      <c r="D115" s="350"/>
      <c r="E115" s="351"/>
      <c r="F115" s="250"/>
      <c r="G115" s="250"/>
      <c r="H115" s="250"/>
      <c r="I115" s="354"/>
      <c r="J115" s="296"/>
      <c r="K115" s="125"/>
      <c r="L115" s="125"/>
      <c r="M115" s="125"/>
      <c r="N115" s="125"/>
      <c r="O115" s="125"/>
      <c r="P115" s="125"/>
      <c r="Q115" s="125"/>
      <c r="R115" s="125"/>
    </row>
    <row r="116" spans="1:18" ht="12.75">
      <c r="A116" s="385" t="str">
        <f>$B$73</f>
        <v>III.</v>
      </c>
      <c r="B116" s="386">
        <f>COUNT($A$75:$B109)+1</f>
        <v>10</v>
      </c>
      <c r="C116" s="210" t="s">
        <v>600</v>
      </c>
      <c r="D116" s="350"/>
      <c r="E116" s="351"/>
      <c r="F116" s="250"/>
      <c r="G116" s="250">
        <f>E116*F116</f>
        <v>0</v>
      </c>
      <c r="H116" s="254"/>
      <c r="I116" s="354"/>
      <c r="J116" s="296"/>
      <c r="K116" s="125"/>
      <c r="L116" s="125"/>
      <c r="M116" s="125"/>
      <c r="N116" s="125"/>
      <c r="O116" s="125"/>
      <c r="P116" s="125"/>
      <c r="Q116" s="125"/>
      <c r="R116" s="125"/>
    </row>
    <row r="117" spans="1:18" ht="36">
      <c r="A117" s="413"/>
      <c r="B117" s="414"/>
      <c r="C117" s="336" t="s">
        <v>910</v>
      </c>
      <c r="D117" s="352"/>
      <c r="E117" s="353"/>
      <c r="F117" s="250"/>
      <c r="G117" s="250">
        <f>E117*F117</f>
        <v>0</v>
      </c>
      <c r="H117" s="254"/>
      <c r="I117" s="354"/>
      <c r="J117" s="296"/>
      <c r="K117" s="125"/>
      <c r="L117" s="125"/>
      <c r="M117" s="125"/>
      <c r="N117" s="125"/>
      <c r="O117" s="125"/>
      <c r="P117" s="125"/>
      <c r="Q117" s="125"/>
      <c r="R117" s="125"/>
    </row>
    <row r="118" spans="1:18" ht="12.75">
      <c r="A118" s="413"/>
      <c r="B118" s="414"/>
      <c r="C118" s="685" t="s">
        <v>608</v>
      </c>
      <c r="D118" s="352"/>
      <c r="E118" s="353"/>
      <c r="F118" s="250"/>
      <c r="G118" s="250">
        <f>E118*F118</f>
        <v>0</v>
      </c>
      <c r="H118" s="254"/>
      <c r="I118" s="354"/>
      <c r="J118" s="296"/>
      <c r="K118" s="125"/>
      <c r="L118" s="125"/>
      <c r="M118" s="125"/>
      <c r="N118" s="125"/>
      <c r="O118" s="125"/>
      <c r="P118" s="125"/>
      <c r="Q118" s="125"/>
      <c r="R118" s="125"/>
    </row>
    <row r="119" spans="1:18" ht="12.75">
      <c r="A119" s="413"/>
      <c r="B119" s="414"/>
      <c r="C119" s="193" t="s">
        <v>156</v>
      </c>
      <c r="D119" s="350" t="s">
        <v>9</v>
      </c>
      <c r="E119" s="351">
        <v>1</v>
      </c>
      <c r="F119" s="250"/>
      <c r="G119" s="250">
        <f>E119*F119</f>
        <v>0</v>
      </c>
      <c r="H119" s="254"/>
      <c r="I119" s="354"/>
      <c r="J119" s="296"/>
      <c r="K119" s="125"/>
      <c r="L119" s="125"/>
      <c r="M119" s="125"/>
      <c r="N119" s="125"/>
      <c r="O119" s="125"/>
      <c r="P119" s="125"/>
      <c r="Q119" s="125"/>
      <c r="R119" s="125"/>
    </row>
    <row r="120" spans="1:18" ht="12.75">
      <c r="A120" s="413"/>
      <c r="B120" s="414"/>
      <c r="C120" s="193"/>
      <c r="D120" s="350"/>
      <c r="E120" s="351"/>
      <c r="F120" s="250"/>
      <c r="G120" s="250"/>
      <c r="H120" s="250"/>
      <c r="I120" s="354"/>
      <c r="J120" s="296"/>
      <c r="K120" s="125"/>
      <c r="L120" s="125"/>
      <c r="M120" s="125"/>
      <c r="N120" s="125"/>
      <c r="O120" s="125"/>
      <c r="P120" s="125"/>
      <c r="Q120" s="125"/>
      <c r="R120" s="125"/>
    </row>
    <row r="121" spans="1:18" ht="12.75">
      <c r="A121" s="385" t="str">
        <f>$B$73</f>
        <v>III.</v>
      </c>
      <c r="B121" s="386">
        <f>COUNT($A$75:$B120)+1</f>
        <v>11</v>
      </c>
      <c r="C121" s="210" t="s">
        <v>367</v>
      </c>
      <c r="D121" s="350"/>
      <c r="E121" s="351"/>
      <c r="F121" s="250"/>
      <c r="G121" s="250">
        <f t="shared" si="4"/>
        <v>0</v>
      </c>
      <c r="H121" s="250"/>
      <c r="I121" s="354"/>
      <c r="J121" s="296"/>
      <c r="K121" s="125"/>
      <c r="L121" s="125"/>
      <c r="M121" s="125"/>
      <c r="N121" s="125"/>
      <c r="O121" s="125"/>
      <c r="P121" s="125"/>
      <c r="Q121" s="125"/>
      <c r="R121" s="125"/>
    </row>
    <row r="122" spans="1:18" ht="48">
      <c r="A122" s="413"/>
      <c r="B122" s="414"/>
      <c r="C122" s="336" t="s">
        <v>909</v>
      </c>
      <c r="D122" s="350"/>
      <c r="E122" s="351"/>
      <c r="F122" s="250"/>
      <c r="G122" s="250">
        <f t="shared" si="4"/>
        <v>0</v>
      </c>
      <c r="H122" s="250"/>
      <c r="I122" s="354"/>
      <c r="J122" s="296"/>
      <c r="K122" s="125"/>
      <c r="L122" s="125"/>
      <c r="M122" s="125"/>
      <c r="N122" s="125"/>
      <c r="O122" s="125"/>
      <c r="P122" s="125"/>
      <c r="Q122" s="125"/>
      <c r="R122" s="125"/>
    </row>
    <row r="123" spans="1:18" ht="24">
      <c r="A123" s="413"/>
      <c r="B123" s="414"/>
      <c r="C123" s="234" t="s">
        <v>368</v>
      </c>
      <c r="D123" s="350"/>
      <c r="E123" s="351"/>
      <c r="F123" s="250"/>
      <c r="G123" s="250">
        <f t="shared" si="4"/>
        <v>0</v>
      </c>
      <c r="H123" s="250"/>
      <c r="I123" s="354"/>
      <c r="J123" s="296"/>
      <c r="K123" s="125"/>
      <c r="L123" s="125"/>
      <c r="M123" s="125"/>
      <c r="N123" s="125"/>
      <c r="O123" s="125"/>
      <c r="P123" s="125"/>
      <c r="Q123" s="125"/>
      <c r="R123" s="125"/>
    </row>
    <row r="124" spans="1:18" ht="12.75">
      <c r="A124" s="413"/>
      <c r="B124" s="414"/>
      <c r="C124" s="193" t="s">
        <v>181</v>
      </c>
      <c r="D124" s="350" t="s">
        <v>9</v>
      </c>
      <c r="E124" s="351">
        <v>4</v>
      </c>
      <c r="F124" s="250"/>
      <c r="G124" s="250">
        <f t="shared" si="4"/>
        <v>0</v>
      </c>
      <c r="H124" s="250"/>
      <c r="I124" s="354"/>
      <c r="J124" s="296"/>
      <c r="K124" s="125"/>
      <c r="L124" s="125"/>
      <c r="M124" s="125"/>
      <c r="N124" s="125"/>
      <c r="O124" s="125"/>
      <c r="P124" s="125"/>
      <c r="Q124" s="125"/>
      <c r="R124" s="125"/>
    </row>
    <row r="125" spans="1:18" ht="12.75">
      <c r="A125" s="413"/>
      <c r="B125" s="414"/>
      <c r="C125" s="193" t="s">
        <v>183</v>
      </c>
      <c r="D125" s="350" t="s">
        <v>9</v>
      </c>
      <c r="E125" s="351">
        <v>8</v>
      </c>
      <c r="F125" s="250"/>
      <c r="G125" s="250">
        <f t="shared" si="4"/>
        <v>0</v>
      </c>
      <c r="H125" s="250"/>
      <c r="I125" s="354"/>
      <c r="J125" s="296"/>
      <c r="K125" s="125"/>
      <c r="L125" s="125"/>
      <c r="M125" s="125"/>
      <c r="N125" s="125"/>
      <c r="O125" s="125"/>
      <c r="P125" s="125"/>
      <c r="Q125" s="125"/>
      <c r="R125" s="125"/>
    </row>
    <row r="126" spans="1:18" ht="12.75">
      <c r="A126" s="413"/>
      <c r="B126" s="414"/>
      <c r="C126" s="193" t="s">
        <v>157</v>
      </c>
      <c r="D126" s="350" t="s">
        <v>9</v>
      </c>
      <c r="E126" s="351">
        <v>6</v>
      </c>
      <c r="F126" s="250"/>
      <c r="G126" s="250">
        <f t="shared" si="4"/>
        <v>0</v>
      </c>
      <c r="H126" s="250"/>
      <c r="I126" s="354"/>
      <c r="J126" s="296"/>
      <c r="K126" s="125"/>
      <c r="L126" s="125"/>
      <c r="M126" s="125"/>
      <c r="N126" s="125"/>
      <c r="O126" s="125"/>
      <c r="P126" s="125"/>
      <c r="Q126" s="125"/>
      <c r="R126" s="125"/>
    </row>
    <row r="127" spans="1:18" ht="12.75">
      <c r="A127" s="413"/>
      <c r="B127" s="414"/>
      <c r="C127" s="191"/>
      <c r="D127" s="352"/>
      <c r="E127" s="353"/>
      <c r="F127" s="250"/>
      <c r="G127" s="250">
        <f t="shared" si="4"/>
        <v>0</v>
      </c>
      <c r="H127" s="250"/>
      <c r="I127" s="354"/>
      <c r="J127" s="296"/>
      <c r="K127" s="125"/>
      <c r="L127" s="125"/>
      <c r="M127" s="125"/>
      <c r="N127" s="125"/>
      <c r="O127" s="125"/>
      <c r="P127" s="125"/>
      <c r="Q127" s="125"/>
      <c r="R127" s="125"/>
    </row>
    <row r="128" spans="1:18" ht="12.75">
      <c r="A128" s="385" t="str">
        <f>$B$73</f>
        <v>III.</v>
      </c>
      <c r="B128" s="386">
        <f>COUNT($A$75:$B127)+1</f>
        <v>12</v>
      </c>
      <c r="C128" s="210" t="s">
        <v>250</v>
      </c>
      <c r="D128" s="350"/>
      <c r="E128" s="351"/>
      <c r="F128" s="250"/>
      <c r="G128" s="250">
        <f t="shared" si="4"/>
        <v>0</v>
      </c>
      <c r="H128" s="250"/>
      <c r="I128" s="354"/>
      <c r="J128" s="296"/>
      <c r="K128" s="125"/>
      <c r="L128" s="125"/>
      <c r="M128" s="125"/>
      <c r="N128" s="125"/>
      <c r="O128" s="125"/>
      <c r="P128" s="125"/>
      <c r="Q128" s="125"/>
      <c r="R128" s="125"/>
    </row>
    <row r="129" spans="1:18" ht="36">
      <c r="A129" s="413"/>
      <c r="B129" s="414"/>
      <c r="C129" s="336" t="s">
        <v>908</v>
      </c>
      <c r="D129" s="350"/>
      <c r="E129" s="351"/>
      <c r="F129" s="250"/>
      <c r="G129" s="250">
        <f t="shared" si="4"/>
        <v>0</v>
      </c>
      <c r="H129" s="250"/>
      <c r="I129" s="354"/>
      <c r="J129" s="296"/>
      <c r="K129" s="125"/>
      <c r="L129" s="125"/>
      <c r="M129" s="125"/>
      <c r="N129" s="125"/>
      <c r="O129" s="125"/>
      <c r="P129" s="125"/>
      <c r="Q129" s="125"/>
      <c r="R129" s="125"/>
    </row>
    <row r="130" spans="1:18" ht="12.75">
      <c r="A130" s="413"/>
      <c r="B130" s="414"/>
      <c r="C130" s="234" t="s">
        <v>168</v>
      </c>
      <c r="D130" s="350"/>
      <c r="E130" s="351"/>
      <c r="F130" s="250"/>
      <c r="G130" s="250">
        <f t="shared" si="4"/>
        <v>0</v>
      </c>
      <c r="H130" s="250"/>
      <c r="I130" s="354"/>
      <c r="J130" s="296"/>
      <c r="K130" s="125"/>
      <c r="L130" s="125"/>
      <c r="M130" s="125"/>
      <c r="N130" s="125"/>
      <c r="O130" s="125"/>
      <c r="P130" s="125"/>
      <c r="Q130" s="125"/>
      <c r="R130" s="125"/>
    </row>
    <row r="131" spans="1:18" ht="12.75">
      <c r="A131" s="413"/>
      <c r="B131" s="414"/>
      <c r="C131" s="191" t="s">
        <v>210</v>
      </c>
      <c r="D131" s="350" t="s">
        <v>9</v>
      </c>
      <c r="E131" s="351">
        <v>10</v>
      </c>
      <c r="F131" s="250"/>
      <c r="G131" s="250">
        <f t="shared" si="4"/>
        <v>0</v>
      </c>
      <c r="H131" s="250"/>
      <c r="I131" s="354"/>
      <c r="J131" s="296"/>
      <c r="K131" s="125"/>
      <c r="L131" s="125"/>
      <c r="M131" s="125"/>
      <c r="N131" s="125"/>
      <c r="O131" s="125"/>
      <c r="P131" s="125"/>
      <c r="Q131" s="125"/>
      <c r="R131" s="125"/>
    </row>
    <row r="132" spans="1:18" ht="12.75">
      <c r="A132" s="413"/>
      <c r="B132" s="414"/>
      <c r="C132" s="191" t="s">
        <v>179</v>
      </c>
      <c r="D132" s="350" t="s">
        <v>9</v>
      </c>
      <c r="E132" s="351">
        <v>6</v>
      </c>
      <c r="F132" s="250"/>
      <c r="G132" s="250">
        <f t="shared" si="4"/>
        <v>0</v>
      </c>
      <c r="H132" s="250"/>
      <c r="I132" s="354"/>
      <c r="J132" s="296"/>
      <c r="K132" s="125"/>
      <c r="L132" s="125"/>
      <c r="M132" s="125"/>
      <c r="N132" s="125"/>
      <c r="O132" s="125"/>
      <c r="P132" s="125"/>
      <c r="Q132" s="125"/>
      <c r="R132" s="125"/>
    </row>
    <row r="133" spans="1:18" ht="12.75">
      <c r="A133" s="413"/>
      <c r="B133" s="414"/>
      <c r="C133" s="191" t="s">
        <v>180</v>
      </c>
      <c r="D133" s="350" t="s">
        <v>9</v>
      </c>
      <c r="E133" s="351">
        <v>4</v>
      </c>
      <c r="F133" s="250"/>
      <c r="G133" s="250">
        <f t="shared" si="4"/>
        <v>0</v>
      </c>
      <c r="H133" s="250"/>
      <c r="I133" s="354"/>
      <c r="J133" s="296"/>
      <c r="K133" s="125"/>
      <c r="L133" s="125"/>
      <c r="M133" s="125"/>
      <c r="N133" s="125"/>
      <c r="O133" s="125"/>
      <c r="P133" s="125"/>
      <c r="Q133" s="125"/>
      <c r="R133" s="125"/>
    </row>
    <row r="134" spans="1:18" ht="12.75">
      <c r="A134" s="413"/>
      <c r="B134" s="414"/>
      <c r="C134" s="193" t="s">
        <v>156</v>
      </c>
      <c r="D134" s="350" t="s">
        <v>9</v>
      </c>
      <c r="E134" s="351">
        <v>5</v>
      </c>
      <c r="F134" s="250"/>
      <c r="G134" s="250">
        <f t="shared" si="4"/>
        <v>0</v>
      </c>
      <c r="H134" s="250"/>
      <c r="I134" s="354"/>
      <c r="J134" s="296"/>
      <c r="K134" s="125"/>
      <c r="L134" s="125"/>
      <c r="M134" s="125"/>
      <c r="N134" s="125"/>
      <c r="O134" s="125"/>
      <c r="P134" s="125"/>
      <c r="Q134" s="125"/>
      <c r="R134" s="125"/>
    </row>
    <row r="135" spans="1:18" ht="12.75">
      <c r="A135" s="413"/>
      <c r="B135" s="414"/>
      <c r="C135" s="191" t="s">
        <v>181</v>
      </c>
      <c r="D135" s="350" t="s">
        <v>9</v>
      </c>
      <c r="E135" s="351">
        <v>2</v>
      </c>
      <c r="F135" s="250"/>
      <c r="G135" s="250">
        <f t="shared" si="4"/>
        <v>0</v>
      </c>
      <c r="H135" s="250"/>
      <c r="I135" s="354"/>
      <c r="J135" s="296"/>
      <c r="K135" s="125"/>
      <c r="L135" s="125"/>
      <c r="M135" s="125"/>
      <c r="N135" s="125"/>
      <c r="O135" s="125"/>
      <c r="P135" s="125"/>
      <c r="Q135" s="125"/>
      <c r="R135" s="125"/>
    </row>
    <row r="136" spans="1:18" ht="12.75">
      <c r="A136" s="413"/>
      <c r="B136" s="414"/>
      <c r="C136" s="191" t="s">
        <v>182</v>
      </c>
      <c r="D136" s="350" t="s">
        <v>9</v>
      </c>
      <c r="E136" s="351">
        <v>2</v>
      </c>
      <c r="F136" s="250"/>
      <c r="G136" s="250">
        <f t="shared" si="4"/>
        <v>0</v>
      </c>
      <c r="H136" s="250"/>
      <c r="I136" s="354"/>
      <c r="J136" s="296"/>
      <c r="K136" s="125"/>
      <c r="L136" s="125"/>
      <c r="M136" s="125"/>
      <c r="N136" s="125"/>
      <c r="O136" s="125"/>
      <c r="P136" s="125"/>
      <c r="Q136" s="125"/>
      <c r="R136" s="125"/>
    </row>
    <row r="137" spans="1:18" ht="12.75">
      <c r="A137" s="413"/>
      <c r="B137" s="414"/>
      <c r="C137" s="193" t="s">
        <v>157</v>
      </c>
      <c r="D137" s="350" t="s">
        <v>9</v>
      </c>
      <c r="E137" s="351">
        <v>13</v>
      </c>
      <c r="F137" s="250"/>
      <c r="G137" s="250">
        <f>E137*F137</f>
        <v>0</v>
      </c>
      <c r="H137" s="250"/>
      <c r="I137" s="354"/>
      <c r="J137" s="296"/>
      <c r="K137" s="125"/>
      <c r="L137" s="125"/>
      <c r="M137" s="125"/>
      <c r="N137" s="125"/>
      <c r="O137" s="125"/>
      <c r="P137" s="125"/>
      <c r="Q137" s="125"/>
      <c r="R137" s="125"/>
    </row>
    <row r="138" spans="1:18" ht="12.75">
      <c r="A138" s="413"/>
      <c r="B138" s="414"/>
      <c r="C138" s="191"/>
      <c r="D138" s="352"/>
      <c r="E138" s="353"/>
      <c r="F138" s="250"/>
      <c r="G138" s="250">
        <f t="shared" si="4"/>
        <v>0</v>
      </c>
      <c r="H138" s="250"/>
      <c r="I138" s="354"/>
      <c r="J138" s="296"/>
      <c r="K138" s="125"/>
      <c r="L138" s="125"/>
      <c r="M138" s="125"/>
      <c r="N138" s="125"/>
      <c r="O138" s="125"/>
      <c r="P138" s="125"/>
      <c r="Q138" s="125"/>
      <c r="R138" s="125"/>
    </row>
    <row r="139" spans="1:18" ht="12.75">
      <c r="A139" s="385" t="str">
        <f>$B$73</f>
        <v>III.</v>
      </c>
      <c r="B139" s="386">
        <f>COUNT($A$75:$B138)+1</f>
        <v>13</v>
      </c>
      <c r="C139" s="210" t="s">
        <v>248</v>
      </c>
      <c r="D139" s="350"/>
      <c r="E139" s="351"/>
      <c r="F139" s="250"/>
      <c r="G139" s="250">
        <f t="shared" si="4"/>
        <v>0</v>
      </c>
      <c r="H139" s="250"/>
      <c r="I139" s="354"/>
      <c r="J139" s="296"/>
      <c r="K139" s="125"/>
      <c r="L139" s="125"/>
      <c r="M139" s="125"/>
      <c r="N139" s="125"/>
      <c r="O139" s="125"/>
      <c r="P139" s="125"/>
      <c r="Q139" s="125"/>
      <c r="R139" s="125"/>
    </row>
    <row r="140" spans="1:18" ht="156" customHeight="1">
      <c r="A140" s="413"/>
      <c r="B140" s="414"/>
      <c r="C140" s="191" t="s">
        <v>260</v>
      </c>
      <c r="D140" s="350"/>
      <c r="E140" s="351"/>
      <c r="F140" s="250"/>
      <c r="G140" s="250">
        <f t="shared" si="4"/>
        <v>0</v>
      </c>
      <c r="H140" s="250"/>
      <c r="I140" s="354"/>
      <c r="J140" s="296"/>
      <c r="K140" s="125"/>
      <c r="L140" s="125"/>
      <c r="M140" s="125"/>
      <c r="N140" s="125"/>
      <c r="O140" s="125"/>
      <c r="P140" s="125"/>
      <c r="Q140" s="125"/>
      <c r="R140" s="125"/>
    </row>
    <row r="141" spans="1:18" ht="60">
      <c r="A141" s="413"/>
      <c r="B141" s="414"/>
      <c r="C141" s="335" t="s">
        <v>901</v>
      </c>
      <c r="D141" s="350" t="s">
        <v>9</v>
      </c>
      <c r="E141" s="351">
        <v>1</v>
      </c>
      <c r="F141" s="250"/>
      <c r="G141" s="250">
        <f t="shared" si="4"/>
        <v>0</v>
      </c>
      <c r="H141" s="250"/>
      <c r="I141" s="354"/>
      <c r="J141" s="296"/>
      <c r="K141" s="125"/>
      <c r="L141" s="125"/>
      <c r="M141" s="125"/>
      <c r="N141" s="125"/>
      <c r="O141" s="125"/>
      <c r="P141" s="125"/>
      <c r="Q141" s="125"/>
      <c r="R141" s="125"/>
    </row>
    <row r="142" spans="1:18" ht="57.75" customHeight="1">
      <c r="A142" s="413"/>
      <c r="B142" s="414"/>
      <c r="C142" s="335" t="s">
        <v>905</v>
      </c>
      <c r="D142" s="350" t="s">
        <v>9</v>
      </c>
      <c r="E142" s="351">
        <v>1</v>
      </c>
      <c r="F142" s="250"/>
      <c r="G142" s="250">
        <f t="shared" si="4"/>
        <v>0</v>
      </c>
      <c r="H142" s="250"/>
      <c r="I142" s="354"/>
      <c r="J142" s="296"/>
      <c r="K142" s="125"/>
      <c r="L142" s="125"/>
      <c r="M142" s="125"/>
      <c r="N142" s="125"/>
      <c r="O142" s="125"/>
      <c r="P142" s="125"/>
      <c r="Q142" s="125"/>
      <c r="R142" s="125"/>
    </row>
    <row r="143" spans="1:18" ht="58.5" customHeight="1">
      <c r="A143" s="413"/>
      <c r="B143" s="414"/>
      <c r="C143" s="335" t="s">
        <v>903</v>
      </c>
      <c r="D143" s="350" t="s">
        <v>9</v>
      </c>
      <c r="E143" s="351">
        <v>1</v>
      </c>
      <c r="F143" s="250"/>
      <c r="G143" s="250">
        <f t="shared" si="4"/>
        <v>0</v>
      </c>
      <c r="H143" s="250"/>
      <c r="I143" s="354"/>
      <c r="J143" s="296"/>
      <c r="K143" s="125"/>
      <c r="L143" s="125"/>
      <c r="M143" s="125"/>
      <c r="N143" s="125"/>
      <c r="O143" s="125"/>
      <c r="P143" s="125"/>
      <c r="Q143" s="125"/>
      <c r="R143" s="125"/>
    </row>
    <row r="144" spans="1:18" ht="60">
      <c r="A144" s="413"/>
      <c r="B144" s="414"/>
      <c r="C144" s="335" t="s">
        <v>902</v>
      </c>
      <c r="D144" s="350" t="s">
        <v>9</v>
      </c>
      <c r="E144" s="351">
        <v>1</v>
      </c>
      <c r="F144" s="250"/>
      <c r="G144" s="250">
        <f t="shared" si="4"/>
        <v>0</v>
      </c>
      <c r="H144" s="250"/>
      <c r="I144" s="354"/>
      <c r="J144" s="296"/>
      <c r="K144" s="125"/>
      <c r="L144" s="125"/>
      <c r="M144" s="125"/>
      <c r="N144" s="125"/>
      <c r="O144" s="125"/>
      <c r="P144" s="125"/>
      <c r="Q144" s="125"/>
      <c r="R144" s="125"/>
    </row>
    <row r="145" spans="1:18" ht="60">
      <c r="A145" s="413"/>
      <c r="B145" s="414"/>
      <c r="C145" s="335" t="s">
        <v>904</v>
      </c>
      <c r="D145" s="350" t="s">
        <v>9</v>
      </c>
      <c r="E145" s="351">
        <v>1</v>
      </c>
      <c r="F145" s="250"/>
      <c r="G145" s="250">
        <f t="shared" si="4"/>
        <v>0</v>
      </c>
      <c r="H145" s="250"/>
      <c r="I145" s="354"/>
      <c r="J145" s="296"/>
      <c r="K145" s="125"/>
      <c r="L145" s="125"/>
      <c r="M145" s="125"/>
      <c r="N145" s="125"/>
      <c r="O145" s="125"/>
      <c r="P145" s="125"/>
      <c r="Q145" s="125"/>
      <c r="R145" s="125"/>
    </row>
    <row r="146" spans="1:18" ht="9" customHeight="1">
      <c r="A146" s="413"/>
      <c r="B146" s="414"/>
      <c r="C146" s="191"/>
      <c r="D146" s="352"/>
      <c r="E146" s="353"/>
      <c r="F146" s="250"/>
      <c r="G146" s="250">
        <f t="shared" si="4"/>
        <v>0</v>
      </c>
      <c r="H146" s="250"/>
      <c r="I146" s="354"/>
      <c r="J146" s="296"/>
      <c r="K146" s="125"/>
      <c r="L146" s="125"/>
      <c r="M146" s="125"/>
      <c r="N146" s="125"/>
      <c r="O146" s="125"/>
      <c r="P146" s="125"/>
      <c r="Q146" s="125"/>
      <c r="R146" s="125"/>
    </row>
    <row r="147" spans="1:18" ht="12.75">
      <c r="A147" s="385" t="str">
        <f>$B$73</f>
        <v>III.</v>
      </c>
      <c r="B147" s="386">
        <f>COUNT($A$75:$B146)+1</f>
        <v>14</v>
      </c>
      <c r="C147" s="210" t="s">
        <v>369</v>
      </c>
      <c r="D147" s="350"/>
      <c r="E147" s="351"/>
      <c r="F147" s="250"/>
      <c r="G147" s="250">
        <f t="shared" si="4"/>
        <v>0</v>
      </c>
      <c r="H147" s="250"/>
      <c r="I147" s="354"/>
      <c r="J147" s="296"/>
      <c r="K147" s="125"/>
      <c r="L147" s="125"/>
      <c r="M147" s="125"/>
      <c r="N147" s="125"/>
      <c r="O147" s="125"/>
      <c r="P147" s="125"/>
      <c r="Q147" s="125"/>
      <c r="R147" s="125"/>
    </row>
    <row r="148" spans="1:18" ht="81.75" customHeight="1">
      <c r="A148" s="413"/>
      <c r="B148" s="414"/>
      <c r="C148" s="191" t="s">
        <v>261</v>
      </c>
      <c r="D148" s="350"/>
      <c r="E148" s="351"/>
      <c r="F148" s="250"/>
      <c r="G148" s="250">
        <f t="shared" si="4"/>
        <v>0</v>
      </c>
      <c r="H148" s="250"/>
      <c r="I148" s="354"/>
      <c r="J148" s="296"/>
      <c r="K148" s="125"/>
      <c r="L148" s="125"/>
      <c r="M148" s="125"/>
      <c r="N148" s="125"/>
      <c r="O148" s="125"/>
      <c r="P148" s="125"/>
      <c r="Q148" s="125"/>
      <c r="R148" s="125"/>
    </row>
    <row r="149" spans="1:18" ht="36">
      <c r="A149" s="413"/>
      <c r="B149" s="414"/>
      <c r="C149" s="335" t="s">
        <v>906</v>
      </c>
      <c r="D149" s="350" t="s">
        <v>9</v>
      </c>
      <c r="E149" s="351">
        <v>1</v>
      </c>
      <c r="F149" s="250"/>
      <c r="G149" s="250">
        <f t="shared" si="4"/>
        <v>0</v>
      </c>
      <c r="H149" s="250"/>
      <c r="I149" s="354"/>
      <c r="J149" s="296"/>
      <c r="K149" s="125"/>
      <c r="L149" s="125"/>
      <c r="M149" s="125"/>
      <c r="N149" s="125"/>
      <c r="O149" s="125"/>
      <c r="P149" s="125"/>
      <c r="Q149" s="125"/>
      <c r="R149" s="125"/>
    </row>
    <row r="150" spans="1:18" ht="36">
      <c r="A150" s="413"/>
      <c r="B150" s="414"/>
      <c r="C150" s="335" t="s">
        <v>397</v>
      </c>
      <c r="D150" s="350" t="s">
        <v>9</v>
      </c>
      <c r="E150" s="351">
        <v>2</v>
      </c>
      <c r="F150" s="250"/>
      <c r="G150" s="250">
        <f>E150*F150</f>
        <v>0</v>
      </c>
      <c r="H150" s="250"/>
      <c r="I150" s="354"/>
      <c r="J150" s="296"/>
      <c r="K150" s="125"/>
      <c r="L150" s="125"/>
      <c r="M150" s="125"/>
      <c r="N150" s="125"/>
      <c r="O150" s="125"/>
      <c r="P150" s="125"/>
      <c r="Q150" s="125"/>
      <c r="R150" s="125"/>
    </row>
    <row r="151" spans="1:18" ht="9.75" customHeight="1">
      <c r="A151" s="413"/>
      <c r="B151" s="414"/>
      <c r="C151" s="190"/>
      <c r="D151" s="352"/>
      <c r="E151" s="353"/>
      <c r="F151" s="250"/>
      <c r="G151" s="250">
        <f aca="true" t="shared" si="5" ref="G151:G205">E151*F151</f>
        <v>0</v>
      </c>
      <c r="H151" s="250"/>
      <c r="I151" s="354"/>
      <c r="J151" s="296"/>
      <c r="K151" s="125"/>
      <c r="L151" s="125"/>
      <c r="M151" s="125"/>
      <c r="N151" s="125"/>
      <c r="O151" s="125"/>
      <c r="P151" s="125"/>
      <c r="Q151" s="125"/>
      <c r="R151" s="125"/>
    </row>
    <row r="152" spans="1:18" ht="11.25" customHeight="1">
      <c r="A152" s="385" t="str">
        <f>$B$73</f>
        <v>III.</v>
      </c>
      <c r="B152" s="386">
        <f>COUNT($A$75:$B151)+1</f>
        <v>15</v>
      </c>
      <c r="C152" s="686" t="s">
        <v>249</v>
      </c>
      <c r="D152" s="352"/>
      <c r="E152" s="353"/>
      <c r="F152" s="250"/>
      <c r="G152" s="250">
        <f t="shared" si="5"/>
        <v>0</v>
      </c>
      <c r="H152" s="250"/>
      <c r="I152" s="354"/>
      <c r="J152" s="296"/>
      <c r="K152" s="125"/>
      <c r="L152" s="125"/>
      <c r="M152" s="125"/>
      <c r="N152" s="125"/>
      <c r="O152" s="125"/>
      <c r="P152" s="125"/>
      <c r="Q152" s="125"/>
      <c r="R152" s="125"/>
    </row>
    <row r="153" spans="1:18" ht="105.75" customHeight="1">
      <c r="A153" s="413"/>
      <c r="B153" s="414"/>
      <c r="C153" s="393" t="s">
        <v>999</v>
      </c>
      <c r="D153" s="352"/>
      <c r="E153" s="353"/>
      <c r="F153" s="250"/>
      <c r="G153" s="250">
        <f t="shared" si="5"/>
        <v>0</v>
      </c>
      <c r="H153" s="250"/>
      <c r="I153" s="354"/>
      <c r="J153" s="296"/>
      <c r="K153" s="125"/>
      <c r="L153" s="125"/>
      <c r="M153" s="125"/>
      <c r="N153" s="125"/>
      <c r="O153" s="125"/>
      <c r="P153" s="125"/>
      <c r="Q153" s="125"/>
      <c r="R153" s="125"/>
    </row>
    <row r="154" spans="1:18" ht="12.75">
      <c r="A154" s="413"/>
      <c r="B154" s="414"/>
      <c r="C154" s="685" t="s">
        <v>184</v>
      </c>
      <c r="D154" s="352"/>
      <c r="E154" s="353"/>
      <c r="F154" s="250"/>
      <c r="G154" s="250">
        <f t="shared" si="5"/>
        <v>0</v>
      </c>
      <c r="H154" s="250"/>
      <c r="I154" s="354"/>
      <c r="J154" s="296"/>
      <c r="K154" s="125"/>
      <c r="L154" s="125"/>
      <c r="M154" s="125"/>
      <c r="N154" s="125"/>
      <c r="O154" s="125"/>
      <c r="P154" s="125"/>
      <c r="Q154" s="125"/>
      <c r="R154" s="125"/>
    </row>
    <row r="155" spans="1:18" ht="12" customHeight="1">
      <c r="A155" s="413"/>
      <c r="B155" s="414"/>
      <c r="C155" s="193" t="s">
        <v>183</v>
      </c>
      <c r="D155" s="350" t="s">
        <v>9</v>
      </c>
      <c r="E155" s="351">
        <v>2</v>
      </c>
      <c r="F155" s="250"/>
      <c r="G155" s="250">
        <f t="shared" si="5"/>
        <v>0</v>
      </c>
      <c r="H155" s="250"/>
      <c r="I155" s="354"/>
      <c r="J155" s="296"/>
      <c r="K155" s="125"/>
      <c r="L155" s="125"/>
      <c r="M155" s="125"/>
      <c r="N155" s="125"/>
      <c r="O155" s="125"/>
      <c r="P155" s="125"/>
      <c r="Q155" s="125"/>
      <c r="R155" s="125"/>
    </row>
    <row r="156" spans="1:18" ht="12" customHeight="1">
      <c r="A156" s="413"/>
      <c r="B156" s="414"/>
      <c r="C156" s="193" t="s">
        <v>157</v>
      </c>
      <c r="D156" s="350" t="s">
        <v>9</v>
      </c>
      <c r="E156" s="351">
        <v>1</v>
      </c>
      <c r="F156" s="250"/>
      <c r="G156" s="250">
        <f t="shared" si="5"/>
        <v>0</v>
      </c>
      <c r="H156" s="250"/>
      <c r="I156" s="354"/>
      <c r="J156" s="296"/>
      <c r="K156" s="125"/>
      <c r="L156" s="125"/>
      <c r="M156" s="125"/>
      <c r="N156" s="125"/>
      <c r="O156" s="125"/>
      <c r="P156" s="125"/>
      <c r="Q156" s="125"/>
      <c r="R156" s="125"/>
    </row>
    <row r="157" spans="1:18" ht="12.75">
      <c r="A157" s="413"/>
      <c r="B157" s="414"/>
      <c r="C157" s="190"/>
      <c r="D157" s="352"/>
      <c r="E157" s="353"/>
      <c r="F157" s="250"/>
      <c r="G157" s="250">
        <f t="shared" si="5"/>
        <v>0</v>
      </c>
      <c r="H157" s="250"/>
      <c r="I157" s="354"/>
      <c r="J157" s="296"/>
      <c r="K157" s="125"/>
      <c r="L157" s="125"/>
      <c r="M157" s="125"/>
      <c r="N157" s="125"/>
      <c r="O157" s="125"/>
      <c r="P157" s="125"/>
      <c r="Q157" s="125"/>
      <c r="R157" s="125"/>
    </row>
    <row r="158" spans="1:18" ht="12.75">
      <c r="A158" s="385" t="str">
        <f>$B$73</f>
        <v>III.</v>
      </c>
      <c r="B158" s="386">
        <f>COUNT($A$75:$B157)+1</f>
        <v>16</v>
      </c>
      <c r="C158" s="210" t="s">
        <v>370</v>
      </c>
      <c r="D158" s="350"/>
      <c r="E158" s="351"/>
      <c r="F158" s="250"/>
      <c r="G158" s="250">
        <f t="shared" si="5"/>
        <v>0</v>
      </c>
      <c r="H158" s="250"/>
      <c r="I158" s="354"/>
      <c r="J158" s="296"/>
      <c r="K158" s="125"/>
      <c r="L158" s="125"/>
      <c r="M158" s="125"/>
      <c r="N158" s="125"/>
      <c r="O158" s="125"/>
      <c r="P158" s="125"/>
      <c r="Q158" s="125"/>
      <c r="R158" s="125"/>
    </row>
    <row r="159" spans="1:18" ht="36">
      <c r="A159" s="413"/>
      <c r="B159" s="414"/>
      <c r="C159" s="191" t="s">
        <v>907</v>
      </c>
      <c r="D159" s="350"/>
      <c r="E159" s="351"/>
      <c r="F159" s="250"/>
      <c r="G159" s="250">
        <f t="shared" si="5"/>
        <v>0</v>
      </c>
      <c r="H159" s="250"/>
      <c r="I159" s="354"/>
      <c r="J159" s="296"/>
      <c r="K159" s="125"/>
      <c r="L159" s="125"/>
      <c r="M159" s="125"/>
      <c r="N159" s="125"/>
      <c r="O159" s="125"/>
      <c r="P159" s="125"/>
      <c r="Q159" s="125"/>
      <c r="R159" s="125"/>
    </row>
    <row r="160" spans="1:18" ht="12.75">
      <c r="A160" s="413"/>
      <c r="B160" s="414"/>
      <c r="C160" s="234" t="s">
        <v>257</v>
      </c>
      <c r="D160" s="350"/>
      <c r="E160" s="351"/>
      <c r="F160" s="250"/>
      <c r="G160" s="250">
        <f t="shared" si="5"/>
        <v>0</v>
      </c>
      <c r="H160" s="250"/>
      <c r="I160" s="354"/>
      <c r="J160" s="296"/>
      <c r="K160" s="125"/>
      <c r="L160" s="125"/>
      <c r="M160" s="125"/>
      <c r="N160" s="125"/>
      <c r="O160" s="125"/>
      <c r="P160" s="125"/>
      <c r="Q160" s="125"/>
      <c r="R160" s="125"/>
    </row>
    <row r="161" spans="1:18" ht="12.75">
      <c r="A161" s="413"/>
      <c r="B161" s="414"/>
      <c r="C161" s="234" t="s">
        <v>156</v>
      </c>
      <c r="D161" s="350" t="s">
        <v>9</v>
      </c>
      <c r="E161" s="351">
        <v>1</v>
      </c>
      <c r="F161" s="250"/>
      <c r="G161" s="250">
        <f t="shared" si="5"/>
        <v>0</v>
      </c>
      <c r="H161" s="250"/>
      <c r="I161" s="354"/>
      <c r="J161" s="296"/>
      <c r="K161" s="125"/>
      <c r="L161" s="125"/>
      <c r="M161" s="125"/>
      <c r="N161" s="125"/>
      <c r="O161" s="125"/>
      <c r="P161" s="125"/>
      <c r="Q161" s="125"/>
      <c r="R161" s="125"/>
    </row>
    <row r="162" spans="1:18" ht="12.75">
      <c r="A162" s="413"/>
      <c r="B162" s="414"/>
      <c r="C162" s="193" t="s">
        <v>183</v>
      </c>
      <c r="D162" s="350" t="s">
        <v>9</v>
      </c>
      <c r="E162" s="351">
        <v>2</v>
      </c>
      <c r="F162" s="250"/>
      <c r="G162" s="250">
        <f t="shared" si="5"/>
        <v>0</v>
      </c>
      <c r="H162" s="250"/>
      <c r="I162" s="354"/>
      <c r="J162" s="296"/>
      <c r="K162" s="125"/>
      <c r="L162" s="125"/>
      <c r="M162" s="125"/>
      <c r="N162" s="125"/>
      <c r="O162" s="125"/>
      <c r="P162" s="125"/>
      <c r="Q162" s="125"/>
      <c r="R162" s="125"/>
    </row>
    <row r="163" spans="1:18" ht="12.75">
      <c r="A163" s="413"/>
      <c r="B163" s="414"/>
      <c r="C163" s="193" t="s">
        <v>157</v>
      </c>
      <c r="D163" s="350" t="s">
        <v>9</v>
      </c>
      <c r="E163" s="351">
        <v>2</v>
      </c>
      <c r="F163" s="250"/>
      <c r="G163" s="250">
        <f t="shared" si="5"/>
        <v>0</v>
      </c>
      <c r="H163" s="250"/>
      <c r="I163" s="354"/>
      <c r="J163" s="296"/>
      <c r="K163" s="125"/>
      <c r="L163" s="125"/>
      <c r="M163" s="125"/>
      <c r="N163" s="125"/>
      <c r="O163" s="125"/>
      <c r="P163" s="125"/>
      <c r="Q163" s="125"/>
      <c r="R163" s="125"/>
    </row>
    <row r="164" spans="1:18" ht="12.75">
      <c r="A164" s="413"/>
      <c r="B164" s="414"/>
      <c r="C164" s="191"/>
      <c r="D164" s="352"/>
      <c r="E164" s="353"/>
      <c r="F164" s="250"/>
      <c r="G164" s="250">
        <f t="shared" si="5"/>
        <v>0</v>
      </c>
      <c r="H164" s="250"/>
      <c r="I164" s="354"/>
      <c r="J164" s="296"/>
      <c r="K164" s="125"/>
      <c r="L164" s="125"/>
      <c r="M164" s="125"/>
      <c r="N164" s="125"/>
      <c r="O164" s="125"/>
      <c r="P164" s="125"/>
      <c r="Q164" s="125"/>
      <c r="R164" s="125"/>
    </row>
    <row r="165" spans="1:18" ht="12.75">
      <c r="A165" s="385" t="str">
        <f>$B$73</f>
        <v>III.</v>
      </c>
      <c r="B165" s="386">
        <f>COUNT($A$75:$B164)+1</f>
        <v>17</v>
      </c>
      <c r="C165" s="210" t="s">
        <v>371</v>
      </c>
      <c r="D165" s="350"/>
      <c r="E165" s="351"/>
      <c r="F165" s="250"/>
      <c r="G165" s="250">
        <f t="shared" si="5"/>
        <v>0</v>
      </c>
      <c r="H165" s="250"/>
      <c r="I165" s="354"/>
      <c r="J165" s="296"/>
      <c r="K165" s="125"/>
      <c r="L165" s="125"/>
      <c r="M165" s="125"/>
      <c r="N165" s="125"/>
      <c r="O165" s="125"/>
      <c r="P165" s="125"/>
      <c r="Q165" s="125"/>
      <c r="R165" s="125"/>
    </row>
    <row r="166" spans="1:18" ht="36">
      <c r="A166" s="413"/>
      <c r="B166" s="414"/>
      <c r="C166" s="191" t="s">
        <v>372</v>
      </c>
      <c r="D166" s="350"/>
      <c r="E166" s="351"/>
      <c r="F166" s="250"/>
      <c r="G166" s="250">
        <f t="shared" si="5"/>
        <v>0</v>
      </c>
      <c r="H166" s="250"/>
      <c r="I166" s="354"/>
      <c r="J166" s="296"/>
      <c r="K166" s="125"/>
      <c r="L166" s="125"/>
      <c r="M166" s="125"/>
      <c r="N166" s="125"/>
      <c r="O166" s="125"/>
      <c r="P166" s="125"/>
      <c r="Q166" s="125"/>
      <c r="R166" s="125"/>
    </row>
    <row r="167" spans="1:18" ht="12.75">
      <c r="A167" s="413"/>
      <c r="B167" s="414"/>
      <c r="C167" s="234" t="s">
        <v>257</v>
      </c>
      <c r="D167" s="350"/>
      <c r="E167" s="351"/>
      <c r="F167" s="250"/>
      <c r="G167" s="250">
        <f t="shared" si="5"/>
        <v>0</v>
      </c>
      <c r="H167" s="250"/>
      <c r="I167" s="354"/>
      <c r="J167" s="296"/>
      <c r="K167" s="125"/>
      <c r="L167" s="125"/>
      <c r="M167" s="125"/>
      <c r="N167" s="125"/>
      <c r="O167" s="125"/>
      <c r="P167" s="125"/>
      <c r="Q167" s="125"/>
      <c r="R167" s="125"/>
    </row>
    <row r="168" spans="1:18" ht="12.75">
      <c r="A168" s="413"/>
      <c r="B168" s="414"/>
      <c r="C168" s="193" t="s">
        <v>183</v>
      </c>
      <c r="D168" s="350" t="s">
        <v>9</v>
      </c>
      <c r="E168" s="351">
        <v>4</v>
      </c>
      <c r="F168" s="250"/>
      <c r="G168" s="250">
        <f t="shared" si="5"/>
        <v>0</v>
      </c>
      <c r="H168" s="250"/>
      <c r="I168" s="354"/>
      <c r="J168" s="296"/>
      <c r="K168" s="125"/>
      <c r="L168" s="125"/>
      <c r="M168" s="125"/>
      <c r="N168" s="125"/>
      <c r="O168" s="125"/>
      <c r="P168" s="125"/>
      <c r="Q168" s="125"/>
      <c r="R168" s="125"/>
    </row>
    <row r="169" spans="1:18" ht="12.75">
      <c r="A169" s="413"/>
      <c r="B169" s="414"/>
      <c r="C169" s="193" t="s">
        <v>157</v>
      </c>
      <c r="D169" s="350" t="s">
        <v>9</v>
      </c>
      <c r="E169" s="351">
        <v>6</v>
      </c>
      <c r="F169" s="250"/>
      <c r="G169" s="250">
        <f t="shared" si="5"/>
        <v>0</v>
      </c>
      <c r="H169" s="250"/>
      <c r="I169" s="354"/>
      <c r="J169" s="296"/>
      <c r="K169" s="125"/>
      <c r="L169" s="125"/>
      <c r="M169" s="125"/>
      <c r="N169" s="125"/>
      <c r="O169" s="125"/>
      <c r="P169" s="125"/>
      <c r="Q169" s="125"/>
      <c r="R169" s="125"/>
    </row>
    <row r="170" spans="1:18" ht="12.75">
      <c r="A170" s="413"/>
      <c r="B170" s="414"/>
      <c r="C170" s="190"/>
      <c r="D170" s="352"/>
      <c r="E170" s="353"/>
      <c r="F170" s="250"/>
      <c r="G170" s="250">
        <f t="shared" si="5"/>
        <v>0</v>
      </c>
      <c r="H170" s="250"/>
      <c r="I170" s="354"/>
      <c r="J170" s="296"/>
      <c r="K170" s="125"/>
      <c r="L170" s="125"/>
      <c r="M170" s="125"/>
      <c r="N170" s="125"/>
      <c r="O170" s="125"/>
      <c r="P170" s="125"/>
      <c r="Q170" s="125"/>
      <c r="R170" s="125"/>
    </row>
    <row r="171" spans="1:18" ht="12.75">
      <c r="A171" s="385" t="str">
        <f>$B$73</f>
        <v>III.</v>
      </c>
      <c r="B171" s="386">
        <f>COUNT($A$75:$B170)+1</f>
        <v>18</v>
      </c>
      <c r="C171" s="331" t="s">
        <v>373</v>
      </c>
      <c r="D171" s="352"/>
      <c r="E171" s="353"/>
      <c r="F171" s="250"/>
      <c r="G171" s="250">
        <f t="shared" si="5"/>
        <v>0</v>
      </c>
      <c r="H171" s="250"/>
      <c r="I171" s="354"/>
      <c r="J171" s="296"/>
      <c r="K171" s="125"/>
      <c r="L171" s="125"/>
      <c r="M171" s="125"/>
      <c r="N171" s="125"/>
      <c r="O171" s="125"/>
      <c r="P171" s="125"/>
      <c r="Q171" s="125"/>
      <c r="R171" s="125"/>
    </row>
    <row r="172" spans="1:18" ht="24">
      <c r="A172" s="385"/>
      <c r="B172" s="386"/>
      <c r="C172" s="309" t="s">
        <v>912</v>
      </c>
      <c r="D172" s="352"/>
      <c r="E172" s="353"/>
      <c r="F172" s="250"/>
      <c r="G172" s="250">
        <f t="shared" si="5"/>
        <v>0</v>
      </c>
      <c r="H172" s="250"/>
      <c r="I172" s="354"/>
      <c r="J172" s="296"/>
      <c r="K172" s="125"/>
      <c r="L172" s="125"/>
      <c r="M172" s="125"/>
      <c r="N172" s="125"/>
      <c r="O172" s="125"/>
      <c r="P172" s="125"/>
      <c r="Q172" s="125"/>
      <c r="R172" s="125"/>
    </row>
    <row r="173" spans="1:18" ht="12.75">
      <c r="A173" s="385"/>
      <c r="B173" s="386"/>
      <c r="C173" s="193" t="s">
        <v>183</v>
      </c>
      <c r="D173" s="350" t="s">
        <v>9</v>
      </c>
      <c r="E173" s="351">
        <v>2</v>
      </c>
      <c r="F173" s="250"/>
      <c r="G173" s="250">
        <f t="shared" si="5"/>
        <v>0</v>
      </c>
      <c r="H173" s="250"/>
      <c r="I173" s="354"/>
      <c r="J173" s="296"/>
      <c r="K173" s="125"/>
      <c r="L173" s="125"/>
      <c r="M173" s="125"/>
      <c r="N173" s="125"/>
      <c r="O173" s="125"/>
      <c r="P173" s="125"/>
      <c r="Q173" s="125"/>
      <c r="R173" s="125"/>
    </row>
    <row r="174" spans="1:18" ht="12.75">
      <c r="A174" s="385"/>
      <c r="B174" s="386"/>
      <c r="C174" s="193" t="s">
        <v>157</v>
      </c>
      <c r="D174" s="350" t="s">
        <v>9</v>
      </c>
      <c r="E174" s="351">
        <v>3</v>
      </c>
      <c r="F174" s="250"/>
      <c r="G174" s="250">
        <f t="shared" si="5"/>
        <v>0</v>
      </c>
      <c r="H174" s="250"/>
      <c r="I174" s="354"/>
      <c r="J174" s="296"/>
      <c r="K174" s="125"/>
      <c r="L174" s="125"/>
      <c r="M174" s="125"/>
      <c r="N174" s="125"/>
      <c r="O174" s="125"/>
      <c r="P174" s="125"/>
      <c r="Q174" s="125"/>
      <c r="R174" s="125"/>
    </row>
    <row r="175" spans="1:18" ht="12.75">
      <c r="A175" s="385"/>
      <c r="B175" s="386"/>
      <c r="C175" s="190"/>
      <c r="D175" s="352"/>
      <c r="E175" s="353"/>
      <c r="F175" s="250"/>
      <c r="G175" s="250">
        <f>E175*F175</f>
        <v>0</v>
      </c>
      <c r="H175" s="250"/>
      <c r="I175" s="354"/>
      <c r="J175" s="296"/>
      <c r="K175" s="125"/>
      <c r="L175" s="125"/>
      <c r="M175" s="125"/>
      <c r="N175" s="125"/>
      <c r="O175" s="125"/>
      <c r="P175" s="125"/>
      <c r="Q175" s="125"/>
      <c r="R175" s="125"/>
    </row>
    <row r="176" spans="1:18" ht="12.75">
      <c r="A176" s="385" t="str">
        <f>$B$73</f>
        <v>III.</v>
      </c>
      <c r="B176" s="386">
        <f>COUNT($A$75:$B175)+1</f>
        <v>19</v>
      </c>
      <c r="C176" s="331" t="s">
        <v>911</v>
      </c>
      <c r="D176" s="352"/>
      <c r="E176" s="353"/>
      <c r="F176" s="250"/>
      <c r="G176" s="250">
        <f>E176*F176</f>
        <v>0</v>
      </c>
      <c r="H176" s="250"/>
      <c r="I176" s="354"/>
      <c r="J176" s="296"/>
      <c r="K176" s="125"/>
      <c r="L176" s="125"/>
      <c r="M176" s="125"/>
      <c r="N176" s="125"/>
      <c r="O176" s="125"/>
      <c r="P176" s="125"/>
      <c r="Q176" s="125"/>
      <c r="R176" s="125"/>
    </row>
    <row r="177" spans="1:18" ht="36">
      <c r="A177" s="413"/>
      <c r="B177" s="414"/>
      <c r="C177" s="309" t="s">
        <v>913</v>
      </c>
      <c r="D177" s="352"/>
      <c r="E177" s="353"/>
      <c r="F177" s="250"/>
      <c r="G177" s="250">
        <f>E177*F177</f>
        <v>0</v>
      </c>
      <c r="H177" s="250"/>
      <c r="I177" s="354"/>
      <c r="J177" s="296"/>
      <c r="K177" s="125"/>
      <c r="L177" s="125"/>
      <c r="M177" s="125"/>
      <c r="N177" s="125"/>
      <c r="O177" s="125"/>
      <c r="P177" s="125"/>
      <c r="Q177" s="125"/>
      <c r="R177" s="125"/>
    </row>
    <row r="178" spans="1:18" ht="12.75">
      <c r="A178" s="413"/>
      <c r="B178" s="414"/>
      <c r="C178" s="193" t="s">
        <v>156</v>
      </c>
      <c r="D178" s="350" t="s">
        <v>9</v>
      </c>
      <c r="E178" s="351">
        <v>1</v>
      </c>
      <c r="F178" s="250"/>
      <c r="G178" s="250">
        <f>E178*F178</f>
        <v>0</v>
      </c>
      <c r="H178" s="250"/>
      <c r="I178" s="354"/>
      <c r="J178" s="296"/>
      <c r="K178" s="125"/>
      <c r="L178" s="125"/>
      <c r="M178" s="125"/>
      <c r="N178" s="125"/>
      <c r="O178" s="125"/>
      <c r="P178" s="125"/>
      <c r="Q178" s="125"/>
      <c r="R178" s="125"/>
    </row>
    <row r="179" spans="1:18" ht="12.75">
      <c r="A179" s="413"/>
      <c r="B179" s="414"/>
      <c r="C179" s="190"/>
      <c r="D179" s="352"/>
      <c r="E179" s="353"/>
      <c r="F179" s="250"/>
      <c r="G179" s="250"/>
      <c r="H179" s="250"/>
      <c r="I179" s="354"/>
      <c r="J179" s="296"/>
      <c r="K179" s="125"/>
      <c r="L179" s="125"/>
      <c r="M179" s="125"/>
      <c r="N179" s="125"/>
      <c r="O179" s="125"/>
      <c r="P179" s="125"/>
      <c r="Q179" s="125"/>
      <c r="R179" s="125"/>
    </row>
    <row r="180" spans="1:18" ht="12.75">
      <c r="A180" s="385" t="str">
        <f>$B$73</f>
        <v>III.</v>
      </c>
      <c r="B180" s="386">
        <f>COUNT($A$75:$B179)+1</f>
        <v>20</v>
      </c>
      <c r="C180" s="210" t="s">
        <v>374</v>
      </c>
      <c r="D180" s="350" t="s">
        <v>9</v>
      </c>
      <c r="E180" s="351">
        <v>1</v>
      </c>
      <c r="F180" s="250"/>
      <c r="G180" s="250">
        <f t="shared" si="5"/>
        <v>0</v>
      </c>
      <c r="H180" s="250"/>
      <c r="I180" s="354"/>
      <c r="J180" s="296"/>
      <c r="K180" s="125"/>
      <c r="L180" s="125"/>
      <c r="M180" s="125"/>
      <c r="N180" s="125"/>
      <c r="O180" s="125"/>
      <c r="P180" s="125"/>
      <c r="Q180" s="125"/>
      <c r="R180" s="125"/>
    </row>
    <row r="181" spans="1:18" ht="48">
      <c r="A181" s="413"/>
      <c r="B181" s="414"/>
      <c r="C181" s="393" t="s">
        <v>462</v>
      </c>
      <c r="D181" s="350"/>
      <c r="E181" s="351"/>
      <c r="F181" s="250"/>
      <c r="G181" s="250">
        <f t="shared" si="5"/>
        <v>0</v>
      </c>
      <c r="H181" s="250"/>
      <c r="I181" s="354"/>
      <c r="J181" s="296"/>
      <c r="K181" s="125"/>
      <c r="L181" s="125"/>
      <c r="M181" s="125"/>
      <c r="N181" s="125"/>
      <c r="O181" s="125"/>
      <c r="P181" s="125"/>
      <c r="Q181" s="125"/>
      <c r="R181" s="125"/>
    </row>
    <row r="182" spans="1:18" ht="12.75">
      <c r="A182" s="413"/>
      <c r="B182" s="414"/>
      <c r="C182" s="685" t="s">
        <v>375</v>
      </c>
      <c r="D182" s="350"/>
      <c r="E182" s="351"/>
      <c r="F182" s="250"/>
      <c r="G182" s="250">
        <f t="shared" si="5"/>
        <v>0</v>
      </c>
      <c r="H182" s="250"/>
      <c r="I182" s="354"/>
      <c r="J182" s="296"/>
      <c r="K182" s="125"/>
      <c r="L182" s="125"/>
      <c r="M182" s="125"/>
      <c r="N182" s="125"/>
      <c r="O182" s="125"/>
      <c r="P182" s="125"/>
      <c r="Q182" s="125"/>
      <c r="R182" s="125"/>
    </row>
    <row r="183" spans="1:18" ht="12.75">
      <c r="A183" s="413"/>
      <c r="B183" s="414"/>
      <c r="C183" s="190"/>
      <c r="D183" s="352"/>
      <c r="E183" s="353"/>
      <c r="F183" s="250"/>
      <c r="G183" s="250">
        <f t="shared" si="5"/>
        <v>0</v>
      </c>
      <c r="H183" s="250"/>
      <c r="I183" s="354"/>
      <c r="J183" s="296"/>
      <c r="K183" s="125"/>
      <c r="L183" s="125"/>
      <c r="M183" s="125"/>
      <c r="N183" s="125"/>
      <c r="O183" s="125"/>
      <c r="P183" s="125"/>
      <c r="Q183" s="125"/>
      <c r="R183" s="125"/>
    </row>
    <row r="184" spans="1:18" ht="12.75">
      <c r="A184" s="385" t="str">
        <f>$B$73</f>
        <v>III.</v>
      </c>
      <c r="B184" s="386">
        <f>COUNT($A$75:$B183)+1</f>
        <v>21</v>
      </c>
      <c r="C184" s="210" t="s">
        <v>166</v>
      </c>
      <c r="D184" s="350" t="s">
        <v>9</v>
      </c>
      <c r="E184" s="351">
        <v>14</v>
      </c>
      <c r="F184" s="250"/>
      <c r="G184" s="250">
        <f t="shared" si="5"/>
        <v>0</v>
      </c>
      <c r="H184" s="250"/>
      <c r="I184" s="354"/>
      <c r="J184" s="296"/>
      <c r="K184" s="125"/>
      <c r="L184" s="125"/>
      <c r="M184" s="125"/>
      <c r="N184" s="125"/>
      <c r="O184" s="125"/>
      <c r="P184" s="125"/>
      <c r="Q184" s="125"/>
      <c r="R184" s="125"/>
    </row>
    <row r="185" spans="1:18" ht="36">
      <c r="A185" s="413"/>
      <c r="B185" s="414"/>
      <c r="C185" s="393" t="s">
        <v>193</v>
      </c>
      <c r="D185" s="350"/>
      <c r="E185" s="351"/>
      <c r="F185" s="250"/>
      <c r="G185" s="250">
        <f t="shared" si="5"/>
        <v>0</v>
      </c>
      <c r="H185" s="250"/>
      <c r="I185" s="354"/>
      <c r="J185" s="296"/>
      <c r="K185" s="125"/>
      <c r="L185" s="125"/>
      <c r="M185" s="125"/>
      <c r="N185" s="125"/>
      <c r="O185" s="125"/>
      <c r="P185" s="125"/>
      <c r="Q185" s="125"/>
      <c r="R185" s="125"/>
    </row>
    <row r="186" spans="1:18" ht="12.75">
      <c r="A186" s="413"/>
      <c r="B186" s="414"/>
      <c r="C186" s="685" t="s">
        <v>194</v>
      </c>
      <c r="D186" s="350"/>
      <c r="E186" s="351"/>
      <c r="F186" s="250"/>
      <c r="G186" s="250">
        <f t="shared" si="5"/>
        <v>0</v>
      </c>
      <c r="H186" s="250"/>
      <c r="I186" s="354"/>
      <c r="J186" s="296"/>
      <c r="K186" s="125"/>
      <c r="L186" s="125"/>
      <c r="M186" s="125"/>
      <c r="N186" s="125"/>
      <c r="O186" s="125"/>
      <c r="P186" s="125"/>
      <c r="Q186" s="125"/>
      <c r="R186" s="125"/>
    </row>
    <row r="187" spans="1:18" ht="12.75">
      <c r="A187" s="413"/>
      <c r="B187" s="414"/>
      <c r="C187" s="191"/>
      <c r="D187" s="352"/>
      <c r="E187" s="353"/>
      <c r="F187" s="250"/>
      <c r="G187" s="250">
        <f t="shared" si="5"/>
        <v>0</v>
      </c>
      <c r="H187" s="250"/>
      <c r="I187" s="354"/>
      <c r="J187" s="296"/>
      <c r="K187" s="125"/>
      <c r="L187" s="125"/>
      <c r="M187" s="125"/>
      <c r="N187" s="125"/>
      <c r="O187" s="125"/>
      <c r="P187" s="125"/>
      <c r="Q187" s="125"/>
      <c r="R187" s="125"/>
    </row>
    <row r="188" spans="1:18" ht="12.75">
      <c r="A188" s="385" t="str">
        <f>$B$73</f>
        <v>III.</v>
      </c>
      <c r="B188" s="386">
        <f>COUNT($A$75:$B187)+1</f>
        <v>22</v>
      </c>
      <c r="C188" s="210" t="s">
        <v>167</v>
      </c>
      <c r="D188" s="350" t="s">
        <v>9</v>
      </c>
      <c r="E188" s="351">
        <v>4</v>
      </c>
      <c r="F188" s="250"/>
      <c r="G188" s="250">
        <f t="shared" si="5"/>
        <v>0</v>
      </c>
      <c r="H188" s="250"/>
      <c r="I188" s="354"/>
      <c r="J188" s="296"/>
      <c r="K188" s="125"/>
      <c r="L188" s="125"/>
      <c r="M188" s="125"/>
      <c r="N188" s="125"/>
      <c r="O188" s="125"/>
      <c r="P188" s="125"/>
      <c r="Q188" s="125"/>
      <c r="R188" s="125"/>
    </row>
    <row r="189" spans="1:18" ht="36.75" customHeight="1">
      <c r="A189" s="413"/>
      <c r="B189" s="414"/>
      <c r="C189" s="393" t="s">
        <v>915</v>
      </c>
      <c r="D189" s="350"/>
      <c r="E189" s="351"/>
      <c r="F189" s="250"/>
      <c r="G189" s="250">
        <f t="shared" si="5"/>
        <v>0</v>
      </c>
      <c r="H189" s="250"/>
      <c r="I189" s="354"/>
      <c r="J189" s="296"/>
      <c r="K189" s="125"/>
      <c r="L189" s="125"/>
      <c r="M189" s="125"/>
      <c r="N189" s="125"/>
      <c r="O189" s="125"/>
      <c r="P189" s="125"/>
      <c r="Q189" s="125"/>
      <c r="R189" s="125"/>
    </row>
    <row r="190" spans="1:18" ht="12.75">
      <c r="A190" s="413"/>
      <c r="B190" s="414"/>
      <c r="C190" s="685" t="s">
        <v>190</v>
      </c>
      <c r="D190" s="350"/>
      <c r="E190" s="351"/>
      <c r="F190" s="250"/>
      <c r="G190" s="250">
        <f t="shared" si="5"/>
        <v>0</v>
      </c>
      <c r="H190" s="250"/>
      <c r="I190" s="354"/>
      <c r="J190" s="296"/>
      <c r="K190" s="125"/>
      <c r="L190" s="125"/>
      <c r="M190" s="125"/>
      <c r="N190" s="125"/>
      <c r="O190" s="125"/>
      <c r="P190" s="125"/>
      <c r="Q190" s="125"/>
      <c r="R190" s="125"/>
    </row>
    <row r="191" spans="1:18" ht="12.75">
      <c r="A191" s="413"/>
      <c r="B191" s="414"/>
      <c r="C191" s="191"/>
      <c r="D191" s="352"/>
      <c r="E191" s="353"/>
      <c r="F191" s="250"/>
      <c r="G191" s="250">
        <f t="shared" si="5"/>
        <v>0</v>
      </c>
      <c r="H191" s="250"/>
      <c r="I191" s="354"/>
      <c r="J191" s="296"/>
      <c r="K191" s="125"/>
      <c r="L191" s="125"/>
      <c r="M191" s="125"/>
      <c r="N191" s="125"/>
      <c r="O191" s="125"/>
      <c r="P191" s="125"/>
      <c r="Q191" s="125"/>
      <c r="R191" s="125"/>
    </row>
    <row r="192" spans="1:18" ht="12.75">
      <c r="A192" s="385" t="str">
        <f>$B$73</f>
        <v>III.</v>
      </c>
      <c r="B192" s="386">
        <f>COUNT($A$75:$B191)+1</f>
        <v>23</v>
      </c>
      <c r="C192" s="210" t="s">
        <v>213</v>
      </c>
      <c r="D192" s="350" t="s">
        <v>9</v>
      </c>
      <c r="E192" s="351">
        <v>8</v>
      </c>
      <c r="F192" s="250"/>
      <c r="G192" s="250">
        <f t="shared" si="5"/>
        <v>0</v>
      </c>
      <c r="H192" s="250"/>
      <c r="I192" s="354"/>
      <c r="J192" s="296"/>
      <c r="K192" s="125"/>
      <c r="L192" s="125"/>
      <c r="M192" s="125"/>
      <c r="N192" s="125"/>
      <c r="O192" s="125"/>
      <c r="P192" s="125"/>
      <c r="Q192" s="125"/>
      <c r="R192" s="125"/>
    </row>
    <row r="193" spans="1:18" ht="40.5" customHeight="1">
      <c r="A193" s="413"/>
      <c r="B193" s="414"/>
      <c r="C193" s="393" t="s">
        <v>214</v>
      </c>
      <c r="D193" s="350"/>
      <c r="E193" s="351"/>
      <c r="F193" s="250"/>
      <c r="G193" s="250">
        <f t="shared" si="5"/>
        <v>0</v>
      </c>
      <c r="H193" s="250"/>
      <c r="I193" s="354"/>
      <c r="J193" s="296"/>
      <c r="K193" s="125"/>
      <c r="L193" s="125"/>
      <c r="M193" s="125"/>
      <c r="N193" s="125"/>
      <c r="O193" s="125"/>
      <c r="P193" s="125"/>
      <c r="Q193" s="125"/>
      <c r="R193" s="125"/>
    </row>
    <row r="194" spans="1:18" ht="12.75">
      <c r="A194" s="413"/>
      <c r="B194" s="414"/>
      <c r="C194" s="685"/>
      <c r="D194" s="350"/>
      <c r="E194" s="351"/>
      <c r="F194" s="250"/>
      <c r="G194" s="250">
        <f t="shared" si="5"/>
        <v>0</v>
      </c>
      <c r="H194" s="250"/>
      <c r="I194" s="354"/>
      <c r="J194" s="296"/>
      <c r="K194" s="125"/>
      <c r="L194" s="125"/>
      <c r="M194" s="125"/>
      <c r="N194" s="125"/>
      <c r="O194" s="125"/>
      <c r="P194" s="125"/>
      <c r="Q194" s="125"/>
      <c r="R194" s="125"/>
    </row>
    <row r="195" spans="1:18" ht="12.75">
      <c r="A195" s="385" t="str">
        <f>$B$73</f>
        <v>III.</v>
      </c>
      <c r="B195" s="386">
        <f>COUNT($A$75:$B194)+1</f>
        <v>24</v>
      </c>
      <c r="C195" s="210" t="s">
        <v>169</v>
      </c>
      <c r="D195" s="350" t="s">
        <v>9</v>
      </c>
      <c r="E195" s="351">
        <v>8</v>
      </c>
      <c r="F195" s="250"/>
      <c r="G195" s="250">
        <f t="shared" si="5"/>
        <v>0</v>
      </c>
      <c r="H195" s="250"/>
      <c r="I195" s="354"/>
      <c r="J195" s="296"/>
      <c r="K195" s="125"/>
      <c r="L195" s="125"/>
      <c r="M195" s="125"/>
      <c r="N195" s="125"/>
      <c r="O195" s="125"/>
      <c r="P195" s="125"/>
      <c r="Q195" s="125"/>
      <c r="R195" s="125"/>
    </row>
    <row r="196" spans="1:18" ht="36">
      <c r="A196" s="385"/>
      <c r="B196" s="386"/>
      <c r="C196" s="309" t="s">
        <v>916</v>
      </c>
      <c r="D196" s="350"/>
      <c r="E196" s="351"/>
      <c r="F196" s="250"/>
      <c r="G196" s="250">
        <f aca="true" t="shared" si="6" ref="G196:G202">E196*F196</f>
        <v>0</v>
      </c>
      <c r="H196" s="250"/>
      <c r="I196" s="354"/>
      <c r="J196" s="296"/>
      <c r="K196" s="125"/>
      <c r="L196" s="125"/>
      <c r="M196" s="125"/>
      <c r="N196" s="125"/>
      <c r="O196" s="125"/>
      <c r="P196" s="125"/>
      <c r="Q196" s="125"/>
      <c r="R196" s="125"/>
    </row>
    <row r="197" spans="1:18" ht="12.75">
      <c r="A197" s="385"/>
      <c r="B197" s="386"/>
      <c r="C197" s="234" t="s">
        <v>172</v>
      </c>
      <c r="D197" s="350"/>
      <c r="E197" s="351"/>
      <c r="F197" s="250"/>
      <c r="G197" s="250">
        <f t="shared" si="6"/>
        <v>0</v>
      </c>
      <c r="H197" s="250"/>
      <c r="I197" s="354"/>
      <c r="J197" s="296"/>
      <c r="K197" s="125"/>
      <c r="L197" s="125"/>
      <c r="M197" s="125"/>
      <c r="N197" s="125"/>
      <c r="O197" s="125"/>
      <c r="P197" s="125"/>
      <c r="Q197" s="125"/>
      <c r="R197" s="125"/>
    </row>
    <row r="198" spans="1:18" ht="12.75">
      <c r="A198" s="385"/>
      <c r="B198" s="386"/>
      <c r="C198" s="234"/>
      <c r="D198" s="350"/>
      <c r="E198" s="351"/>
      <c r="F198" s="250"/>
      <c r="G198" s="250">
        <f t="shared" si="6"/>
        <v>0</v>
      </c>
      <c r="H198" s="250"/>
      <c r="I198" s="354"/>
      <c r="J198" s="296"/>
      <c r="K198" s="125"/>
      <c r="L198" s="125"/>
      <c r="M198" s="125"/>
      <c r="N198" s="125"/>
      <c r="O198" s="125"/>
      <c r="P198" s="125"/>
      <c r="Q198" s="125"/>
      <c r="R198" s="125"/>
    </row>
    <row r="199" spans="1:18" ht="12.75">
      <c r="A199" s="385" t="str">
        <f>$B$73</f>
        <v>III.</v>
      </c>
      <c r="B199" s="386">
        <f>COUNT($A$75:$B198)+1</f>
        <v>25</v>
      </c>
      <c r="C199" s="210" t="s">
        <v>169</v>
      </c>
      <c r="D199" s="350" t="s">
        <v>9</v>
      </c>
      <c r="E199" s="351">
        <v>12</v>
      </c>
      <c r="F199" s="250"/>
      <c r="G199" s="250">
        <f t="shared" si="6"/>
        <v>0</v>
      </c>
      <c r="H199" s="250"/>
      <c r="I199" s="354"/>
      <c r="J199" s="296"/>
      <c r="K199" s="125"/>
      <c r="L199" s="125"/>
      <c r="M199" s="125"/>
      <c r="N199" s="125"/>
      <c r="O199" s="125"/>
      <c r="P199" s="125"/>
      <c r="Q199" s="125"/>
      <c r="R199" s="125"/>
    </row>
    <row r="200" spans="1:18" ht="36">
      <c r="A200" s="413"/>
      <c r="B200" s="414"/>
      <c r="C200" s="309" t="s">
        <v>917</v>
      </c>
      <c r="D200" s="350"/>
      <c r="E200" s="351"/>
      <c r="F200" s="250"/>
      <c r="G200" s="250">
        <f t="shared" si="6"/>
        <v>0</v>
      </c>
      <c r="H200" s="250"/>
      <c r="I200" s="354"/>
      <c r="J200" s="296"/>
      <c r="K200" s="125"/>
      <c r="L200" s="125"/>
      <c r="M200" s="125"/>
      <c r="N200" s="125"/>
      <c r="O200" s="125"/>
      <c r="P200" s="125"/>
      <c r="Q200" s="125"/>
      <c r="R200" s="125"/>
    </row>
    <row r="201" spans="1:18" ht="12.75">
      <c r="A201" s="413"/>
      <c r="B201" s="414"/>
      <c r="C201" s="234" t="s">
        <v>172</v>
      </c>
      <c r="D201" s="350"/>
      <c r="E201" s="351"/>
      <c r="F201" s="250"/>
      <c r="G201" s="250">
        <f t="shared" si="6"/>
        <v>0</v>
      </c>
      <c r="H201" s="250"/>
      <c r="I201" s="354"/>
      <c r="J201" s="296"/>
      <c r="K201" s="125"/>
      <c r="L201" s="125"/>
      <c r="M201" s="125"/>
      <c r="N201" s="125"/>
      <c r="O201" s="125"/>
      <c r="P201" s="125"/>
      <c r="Q201" s="125"/>
      <c r="R201" s="125"/>
    </row>
    <row r="202" spans="1:18" ht="12.75">
      <c r="A202" s="413"/>
      <c r="B202" s="414"/>
      <c r="C202" s="191"/>
      <c r="D202" s="352"/>
      <c r="E202" s="353"/>
      <c r="F202" s="250"/>
      <c r="G202" s="250">
        <f t="shared" si="6"/>
        <v>0</v>
      </c>
      <c r="H202" s="250"/>
      <c r="I202" s="354"/>
      <c r="J202" s="296"/>
      <c r="K202" s="125"/>
      <c r="L202" s="125"/>
      <c r="M202" s="125"/>
      <c r="N202" s="125"/>
      <c r="O202" s="125"/>
      <c r="P202" s="125"/>
      <c r="Q202" s="125"/>
      <c r="R202" s="125"/>
    </row>
    <row r="203" spans="1:18" ht="12.75">
      <c r="A203" s="385" t="str">
        <f>$B$73</f>
        <v>III.</v>
      </c>
      <c r="B203" s="386">
        <f>COUNT($A$75:$B202)+1</f>
        <v>26</v>
      </c>
      <c r="C203" s="210" t="s">
        <v>170</v>
      </c>
      <c r="D203" s="350" t="s">
        <v>9</v>
      </c>
      <c r="E203" s="351">
        <v>6</v>
      </c>
      <c r="F203" s="250"/>
      <c r="G203" s="250">
        <f t="shared" si="5"/>
        <v>0</v>
      </c>
      <c r="H203" s="250"/>
      <c r="I203" s="354"/>
      <c r="J203" s="296"/>
      <c r="K203" s="125"/>
      <c r="L203" s="125"/>
      <c r="M203" s="125"/>
      <c r="N203" s="125"/>
      <c r="O203" s="125"/>
      <c r="P203" s="125"/>
      <c r="Q203" s="125"/>
      <c r="R203" s="125"/>
    </row>
    <row r="204" spans="1:18" ht="48">
      <c r="A204" s="413"/>
      <c r="B204" s="414"/>
      <c r="C204" s="309" t="s">
        <v>186</v>
      </c>
      <c r="D204" s="350"/>
      <c r="E204" s="351"/>
      <c r="F204" s="250"/>
      <c r="G204" s="250">
        <f t="shared" si="5"/>
        <v>0</v>
      </c>
      <c r="H204" s="250"/>
      <c r="I204" s="354"/>
      <c r="J204" s="296"/>
      <c r="K204" s="125"/>
      <c r="L204" s="125"/>
      <c r="M204" s="125"/>
      <c r="N204" s="125"/>
      <c r="O204" s="125"/>
      <c r="P204" s="125"/>
      <c r="Q204" s="125"/>
      <c r="R204" s="125"/>
    </row>
    <row r="205" spans="1:18" ht="12.75">
      <c r="A205" s="413"/>
      <c r="B205" s="414"/>
      <c r="C205" s="234" t="s">
        <v>172</v>
      </c>
      <c r="D205" s="350"/>
      <c r="E205" s="351"/>
      <c r="F205" s="250"/>
      <c r="G205" s="250">
        <f t="shared" si="5"/>
        <v>0</v>
      </c>
      <c r="H205" s="250"/>
      <c r="I205" s="354"/>
      <c r="J205" s="296"/>
      <c r="K205" s="125"/>
      <c r="L205" s="125"/>
      <c r="M205" s="125"/>
      <c r="N205" s="125"/>
      <c r="O205" s="125"/>
      <c r="P205" s="125"/>
      <c r="Q205" s="125"/>
      <c r="R205" s="125"/>
    </row>
    <row r="206" spans="1:18" ht="12.75">
      <c r="A206" s="413"/>
      <c r="B206" s="414"/>
      <c r="C206" s="191"/>
      <c r="D206" s="352"/>
      <c r="E206" s="353"/>
      <c r="F206" s="250"/>
      <c r="G206" s="250">
        <f aca="true" t="shared" si="7" ref="G206:G232">E206*F206</f>
        <v>0</v>
      </c>
      <c r="H206" s="250"/>
      <c r="I206" s="354"/>
      <c r="J206" s="296"/>
      <c r="K206" s="125"/>
      <c r="L206" s="125"/>
      <c r="M206" s="125"/>
      <c r="N206" s="125"/>
      <c r="O206" s="125"/>
      <c r="P206" s="125"/>
      <c r="Q206" s="125"/>
      <c r="R206" s="125"/>
    </row>
    <row r="207" spans="1:18" ht="12.75">
      <c r="A207" s="385" t="str">
        <f>$B$73</f>
        <v>III.</v>
      </c>
      <c r="B207" s="386">
        <f>COUNT($A$75:$B206)+1</f>
        <v>27</v>
      </c>
      <c r="C207" s="210" t="s">
        <v>380</v>
      </c>
      <c r="D207" s="350" t="s">
        <v>9</v>
      </c>
      <c r="E207" s="351">
        <v>18</v>
      </c>
      <c r="F207" s="250"/>
      <c r="G207" s="250">
        <f>E207*F207</f>
        <v>0</v>
      </c>
      <c r="H207" s="250"/>
      <c r="I207" s="354"/>
      <c r="J207" s="296"/>
      <c r="K207" s="125"/>
      <c r="L207" s="125"/>
      <c r="M207" s="125"/>
      <c r="N207" s="125"/>
      <c r="O207" s="125"/>
      <c r="P207" s="125"/>
      <c r="Q207" s="125"/>
      <c r="R207" s="125"/>
    </row>
    <row r="208" spans="1:18" ht="24">
      <c r="A208" s="413"/>
      <c r="B208" s="414"/>
      <c r="C208" s="309" t="s">
        <v>454</v>
      </c>
      <c r="D208" s="350"/>
      <c r="E208" s="351"/>
      <c r="F208" s="250"/>
      <c r="G208" s="250">
        <f>E208*F208</f>
        <v>0</v>
      </c>
      <c r="H208" s="250"/>
      <c r="I208" s="354"/>
      <c r="J208" s="296"/>
      <c r="K208" s="125"/>
      <c r="L208" s="125"/>
      <c r="M208" s="125"/>
      <c r="N208" s="125"/>
      <c r="O208" s="125"/>
      <c r="P208" s="125"/>
      <c r="Q208" s="125"/>
      <c r="R208" s="125"/>
    </row>
    <row r="209" spans="1:18" ht="12.75">
      <c r="A209" s="413"/>
      <c r="B209" s="414"/>
      <c r="C209" s="234" t="s">
        <v>452</v>
      </c>
      <c r="D209" s="350"/>
      <c r="E209" s="351"/>
      <c r="F209" s="250"/>
      <c r="G209" s="250">
        <f>E209*F209</f>
        <v>0</v>
      </c>
      <c r="H209" s="250"/>
      <c r="I209" s="354"/>
      <c r="J209" s="296"/>
      <c r="K209" s="125"/>
      <c r="L209" s="125"/>
      <c r="M209" s="125"/>
      <c r="N209" s="125"/>
      <c r="O209" s="125"/>
      <c r="P209" s="125"/>
      <c r="Q209" s="125"/>
      <c r="R209" s="125"/>
    </row>
    <row r="210" spans="1:18" ht="12.75">
      <c r="A210" s="413"/>
      <c r="B210" s="414"/>
      <c r="C210" s="191"/>
      <c r="D210" s="352"/>
      <c r="E210" s="353"/>
      <c r="F210" s="250"/>
      <c r="G210" s="250"/>
      <c r="H210" s="250"/>
      <c r="I210" s="354"/>
      <c r="J210" s="296"/>
      <c r="K210" s="125"/>
      <c r="L210" s="125"/>
      <c r="M210" s="125"/>
      <c r="N210" s="125"/>
      <c r="O210" s="125"/>
      <c r="P210" s="125"/>
      <c r="Q210" s="125"/>
      <c r="R210" s="125"/>
    </row>
    <row r="211" spans="1:18" ht="12.75">
      <c r="A211" s="385" t="str">
        <f>$B$73</f>
        <v>III.</v>
      </c>
      <c r="B211" s="386">
        <f>COUNT($A$75:$B210)+1</f>
        <v>28</v>
      </c>
      <c r="C211" s="210" t="s">
        <v>381</v>
      </c>
      <c r="D211" s="350" t="s">
        <v>9</v>
      </c>
      <c r="E211" s="351">
        <v>2</v>
      </c>
      <c r="F211" s="250"/>
      <c r="G211" s="250">
        <f>E211*F211</f>
        <v>0</v>
      </c>
      <c r="H211" s="250"/>
      <c r="I211" s="354"/>
      <c r="J211" s="296"/>
      <c r="K211" s="125"/>
      <c r="L211" s="125"/>
      <c r="M211" s="125"/>
      <c r="N211" s="125"/>
      <c r="O211" s="125"/>
      <c r="P211" s="125"/>
      <c r="Q211" s="125"/>
      <c r="R211" s="125"/>
    </row>
    <row r="212" spans="1:18" ht="24">
      <c r="A212" s="413"/>
      <c r="B212" s="414"/>
      <c r="C212" s="309" t="s">
        <v>455</v>
      </c>
      <c r="D212" s="350"/>
      <c r="E212" s="351"/>
      <c r="F212" s="250"/>
      <c r="G212" s="250">
        <f>E212*F212</f>
        <v>0</v>
      </c>
      <c r="H212" s="250"/>
      <c r="I212" s="354"/>
      <c r="J212" s="296"/>
      <c r="K212" s="125"/>
      <c r="L212" s="125"/>
      <c r="M212" s="125"/>
      <c r="N212" s="125"/>
      <c r="O212" s="125"/>
      <c r="P212" s="125"/>
      <c r="Q212" s="125"/>
      <c r="R212" s="125"/>
    </row>
    <row r="213" spans="1:18" ht="12.75">
      <c r="A213" s="413"/>
      <c r="B213" s="414"/>
      <c r="C213" s="234" t="s">
        <v>453</v>
      </c>
      <c r="D213" s="350"/>
      <c r="E213" s="351"/>
      <c r="F213" s="250"/>
      <c r="G213" s="250">
        <f>E213*F213</f>
        <v>0</v>
      </c>
      <c r="H213" s="250"/>
      <c r="I213" s="354"/>
      <c r="J213" s="296"/>
      <c r="K213" s="125"/>
      <c r="L213" s="125"/>
      <c r="M213" s="125"/>
      <c r="N213" s="125"/>
      <c r="O213" s="125"/>
      <c r="P213" s="125"/>
      <c r="Q213" s="125"/>
      <c r="R213" s="125"/>
    </row>
    <row r="214" spans="1:18" ht="12.75">
      <c r="A214" s="413"/>
      <c r="B214" s="414"/>
      <c r="C214" s="191"/>
      <c r="D214" s="352"/>
      <c r="E214" s="353"/>
      <c r="F214" s="250"/>
      <c r="G214" s="250"/>
      <c r="H214" s="250"/>
      <c r="I214" s="354"/>
      <c r="J214" s="296"/>
      <c r="K214" s="125"/>
      <c r="L214" s="125"/>
      <c r="M214" s="125"/>
      <c r="N214" s="125"/>
      <c r="O214" s="125"/>
      <c r="P214" s="125"/>
      <c r="Q214" s="125"/>
      <c r="R214" s="125"/>
    </row>
    <row r="215" spans="1:18" ht="12.75">
      <c r="A215" s="385" t="str">
        <f>$B$73</f>
        <v>III.</v>
      </c>
      <c r="B215" s="386">
        <f>COUNT($A$75:$B206)+1</f>
        <v>27</v>
      </c>
      <c r="C215" s="331" t="s">
        <v>187</v>
      </c>
      <c r="D215" s="350" t="s">
        <v>9</v>
      </c>
      <c r="E215" s="351">
        <f>SUM(E195:E211)+SUM(E184:E188)</f>
        <v>64</v>
      </c>
      <c r="F215" s="250"/>
      <c r="G215" s="250">
        <f t="shared" si="7"/>
        <v>0</v>
      </c>
      <c r="H215" s="250"/>
      <c r="I215" s="354"/>
      <c r="J215" s="296"/>
      <c r="K215" s="125"/>
      <c r="L215" s="125"/>
      <c r="M215" s="125"/>
      <c r="N215" s="125"/>
      <c r="O215" s="125"/>
      <c r="P215" s="125"/>
      <c r="Q215" s="125"/>
      <c r="R215" s="125"/>
    </row>
    <row r="216" spans="1:18" ht="48">
      <c r="A216" s="413"/>
      <c r="B216" s="414"/>
      <c r="C216" s="309" t="s">
        <v>188</v>
      </c>
      <c r="D216" s="352"/>
      <c r="E216" s="353"/>
      <c r="F216" s="250"/>
      <c r="G216" s="250">
        <f t="shared" si="7"/>
        <v>0</v>
      </c>
      <c r="H216" s="250"/>
      <c r="I216" s="354"/>
      <c r="J216" s="296"/>
      <c r="K216" s="125"/>
      <c r="L216" s="125"/>
      <c r="M216" s="125"/>
      <c r="N216" s="125"/>
      <c r="O216" s="125"/>
      <c r="P216" s="125"/>
      <c r="Q216" s="125"/>
      <c r="R216" s="125"/>
    </row>
    <row r="217" spans="1:18" ht="12.75">
      <c r="A217" s="413"/>
      <c r="B217" s="414"/>
      <c r="C217" s="191"/>
      <c r="D217" s="352"/>
      <c r="E217" s="353"/>
      <c r="F217" s="250"/>
      <c r="G217" s="250">
        <f t="shared" si="7"/>
        <v>0</v>
      </c>
      <c r="H217" s="250"/>
      <c r="I217" s="354"/>
      <c r="J217" s="296"/>
      <c r="K217" s="125"/>
      <c r="L217" s="125"/>
      <c r="M217" s="125"/>
      <c r="N217" s="125"/>
      <c r="O217" s="125"/>
      <c r="P217" s="125"/>
      <c r="Q217" s="125"/>
      <c r="R217" s="125"/>
    </row>
    <row r="218" spans="1:18" ht="12.75">
      <c r="A218" s="385" t="str">
        <f>$B$73</f>
        <v>III.</v>
      </c>
      <c r="B218" s="386">
        <f>COUNT($A$75:$B217)+1</f>
        <v>30</v>
      </c>
      <c r="C218" s="331" t="s">
        <v>196</v>
      </c>
      <c r="D218" s="350" t="s">
        <v>137</v>
      </c>
      <c r="E218" s="351">
        <v>15</v>
      </c>
      <c r="F218" s="250"/>
      <c r="G218" s="250">
        <f t="shared" si="7"/>
        <v>0</v>
      </c>
      <c r="H218" s="250"/>
      <c r="I218" s="354"/>
      <c r="J218" s="296"/>
      <c r="K218" s="125"/>
      <c r="L218" s="125"/>
      <c r="M218" s="125"/>
      <c r="N218" s="125"/>
      <c r="O218" s="125"/>
      <c r="P218" s="125"/>
      <c r="Q218" s="125"/>
      <c r="R218" s="125"/>
    </row>
    <row r="219" spans="1:18" ht="24">
      <c r="A219" s="413"/>
      <c r="B219" s="414"/>
      <c r="C219" s="191" t="s">
        <v>197</v>
      </c>
      <c r="D219" s="352"/>
      <c r="E219" s="353"/>
      <c r="F219" s="250"/>
      <c r="G219" s="250">
        <f t="shared" si="7"/>
        <v>0</v>
      </c>
      <c r="H219" s="250"/>
      <c r="I219" s="354"/>
      <c r="J219" s="296"/>
      <c r="K219" s="125"/>
      <c r="L219" s="125"/>
      <c r="M219" s="125"/>
      <c r="N219" s="125"/>
      <c r="O219" s="125"/>
      <c r="P219" s="125"/>
      <c r="Q219" s="125"/>
      <c r="R219" s="125"/>
    </row>
    <row r="220" spans="1:18" ht="12.75">
      <c r="A220" s="413"/>
      <c r="B220" s="414"/>
      <c r="C220" s="191"/>
      <c r="D220" s="352"/>
      <c r="E220" s="353"/>
      <c r="F220" s="250"/>
      <c r="G220" s="250">
        <f t="shared" si="7"/>
        <v>0</v>
      </c>
      <c r="H220" s="250"/>
      <c r="I220" s="354"/>
      <c r="J220" s="296"/>
      <c r="K220" s="125"/>
      <c r="L220" s="125"/>
      <c r="M220" s="125"/>
      <c r="N220" s="125"/>
      <c r="O220" s="125"/>
      <c r="P220" s="125"/>
      <c r="Q220" s="125"/>
      <c r="R220" s="125"/>
    </row>
    <row r="221" spans="1:18" ht="12" customHeight="1">
      <c r="A221" s="385" t="str">
        <f>$B$73</f>
        <v>III.</v>
      </c>
      <c r="B221" s="386">
        <f>COUNT($A$75:$B220)+1</f>
        <v>31</v>
      </c>
      <c r="C221" s="210" t="s">
        <v>178</v>
      </c>
      <c r="D221" s="350" t="s">
        <v>137</v>
      </c>
      <c r="E221" s="351">
        <v>20</v>
      </c>
      <c r="F221" s="250"/>
      <c r="G221" s="250">
        <f t="shared" si="7"/>
        <v>0</v>
      </c>
      <c r="H221" s="250"/>
      <c r="I221" s="354"/>
      <c r="J221" s="296"/>
      <c r="K221" s="125"/>
      <c r="L221" s="125"/>
      <c r="M221" s="125"/>
      <c r="N221" s="125"/>
      <c r="O221" s="125"/>
      <c r="P221" s="125"/>
      <c r="Q221" s="125"/>
      <c r="R221" s="125"/>
    </row>
    <row r="222" spans="1:18" ht="96">
      <c r="A222" s="413"/>
      <c r="B222" s="414"/>
      <c r="C222" s="191" t="s">
        <v>918</v>
      </c>
      <c r="D222" s="350"/>
      <c r="E222" s="351"/>
      <c r="F222" s="250"/>
      <c r="G222" s="250">
        <f t="shared" si="7"/>
        <v>0</v>
      </c>
      <c r="H222" s="250"/>
      <c r="I222" s="354"/>
      <c r="J222" s="296"/>
      <c r="K222" s="125"/>
      <c r="L222" s="125"/>
      <c r="M222" s="125"/>
      <c r="N222" s="125"/>
      <c r="O222" s="125"/>
      <c r="P222" s="125"/>
      <c r="Q222" s="125"/>
      <c r="R222" s="125"/>
    </row>
    <row r="223" spans="1:18" ht="12.75">
      <c r="A223" s="413"/>
      <c r="B223" s="414"/>
      <c r="C223" s="234" t="s">
        <v>611</v>
      </c>
      <c r="D223" s="350"/>
      <c r="E223" s="351"/>
      <c r="F223" s="250"/>
      <c r="G223" s="250">
        <f t="shared" si="7"/>
        <v>0</v>
      </c>
      <c r="H223" s="250"/>
      <c r="I223" s="354"/>
      <c r="J223" s="296"/>
      <c r="K223" s="125"/>
      <c r="L223" s="125"/>
      <c r="M223" s="125"/>
      <c r="N223" s="125"/>
      <c r="O223" s="125"/>
      <c r="P223" s="125"/>
      <c r="Q223" s="125"/>
      <c r="R223" s="125"/>
    </row>
    <row r="224" spans="1:18" ht="12.75">
      <c r="A224" s="413"/>
      <c r="B224" s="414"/>
      <c r="C224" s="191"/>
      <c r="D224" s="352"/>
      <c r="E224" s="353"/>
      <c r="F224" s="250"/>
      <c r="G224" s="250">
        <f t="shared" si="7"/>
        <v>0</v>
      </c>
      <c r="H224" s="250"/>
      <c r="I224" s="354"/>
      <c r="J224" s="296"/>
      <c r="K224" s="125"/>
      <c r="L224" s="125"/>
      <c r="M224" s="125"/>
      <c r="N224" s="125"/>
      <c r="O224" s="125"/>
      <c r="P224" s="125"/>
      <c r="Q224" s="125"/>
      <c r="R224" s="125"/>
    </row>
    <row r="225" spans="1:18" ht="12.75">
      <c r="A225" s="385" t="str">
        <f>$B$73</f>
        <v>III.</v>
      </c>
      <c r="B225" s="386">
        <f>COUNT($A$75:$B224)+1</f>
        <v>32</v>
      </c>
      <c r="C225" s="210" t="s">
        <v>165</v>
      </c>
      <c r="D225" s="350" t="s">
        <v>9</v>
      </c>
      <c r="E225" s="351">
        <v>1</v>
      </c>
      <c r="F225" s="250"/>
      <c r="G225" s="250">
        <f t="shared" si="7"/>
        <v>0</v>
      </c>
      <c r="H225" s="250"/>
      <c r="I225" s="354"/>
      <c r="J225" s="296"/>
      <c r="K225" s="125"/>
      <c r="L225" s="125"/>
      <c r="M225" s="125"/>
      <c r="N225" s="125"/>
      <c r="O225" s="125"/>
      <c r="P225" s="125"/>
      <c r="Q225" s="125"/>
      <c r="R225" s="125"/>
    </row>
    <row r="226" spans="1:18" ht="48">
      <c r="A226" s="413"/>
      <c r="B226" s="414"/>
      <c r="C226" s="191" t="s">
        <v>191</v>
      </c>
      <c r="D226" s="350"/>
      <c r="E226" s="351"/>
      <c r="F226" s="250"/>
      <c r="G226" s="250">
        <f t="shared" si="7"/>
        <v>0</v>
      </c>
      <c r="H226" s="250"/>
      <c r="I226" s="354"/>
      <c r="J226" s="296"/>
      <c r="K226" s="125"/>
      <c r="L226" s="125"/>
      <c r="M226" s="125"/>
      <c r="N226" s="125"/>
      <c r="O226" s="125"/>
      <c r="P226" s="125"/>
      <c r="Q226" s="125"/>
      <c r="R226" s="125"/>
    </row>
    <row r="227" spans="1:18" ht="12.75">
      <c r="A227" s="413"/>
      <c r="B227" s="414"/>
      <c r="C227" s="191"/>
      <c r="D227" s="352"/>
      <c r="E227" s="353"/>
      <c r="F227" s="250"/>
      <c r="G227" s="250">
        <f t="shared" si="7"/>
        <v>0</v>
      </c>
      <c r="H227" s="250"/>
      <c r="I227" s="354"/>
      <c r="J227" s="296"/>
      <c r="K227" s="125"/>
      <c r="L227" s="125"/>
      <c r="M227" s="125"/>
      <c r="N227" s="125"/>
      <c r="O227" s="125"/>
      <c r="P227" s="125"/>
      <c r="Q227" s="125"/>
      <c r="R227" s="125"/>
    </row>
    <row r="228" spans="1:18" ht="12.75">
      <c r="A228" s="385" t="str">
        <f>$B$73</f>
        <v>III.</v>
      </c>
      <c r="B228" s="386">
        <f>COUNT($A$75:$B227)+1</f>
        <v>33</v>
      </c>
      <c r="C228" s="210" t="s">
        <v>171</v>
      </c>
      <c r="D228" s="350" t="s">
        <v>101</v>
      </c>
      <c r="E228" s="351">
        <v>1</v>
      </c>
      <c r="F228" s="250"/>
      <c r="G228" s="250">
        <f t="shared" si="7"/>
        <v>0</v>
      </c>
      <c r="H228" s="250"/>
      <c r="I228" s="354"/>
      <c r="J228" s="296"/>
      <c r="K228" s="125"/>
      <c r="L228" s="125"/>
      <c r="M228" s="125"/>
      <c r="N228" s="125"/>
      <c r="O228" s="125"/>
      <c r="P228" s="125"/>
      <c r="Q228" s="125"/>
      <c r="R228" s="125"/>
    </row>
    <row r="229" spans="1:10" ht="36">
      <c r="A229" s="413"/>
      <c r="B229" s="414"/>
      <c r="C229" s="191" t="s">
        <v>218</v>
      </c>
      <c r="D229" s="350"/>
      <c r="E229" s="351"/>
      <c r="F229" s="250"/>
      <c r="G229" s="250">
        <f t="shared" si="7"/>
        <v>0</v>
      </c>
      <c r="H229" s="250"/>
      <c r="I229" s="354"/>
      <c r="J229" s="296"/>
    </row>
    <row r="230" spans="1:10" ht="12.75">
      <c r="A230" s="413"/>
      <c r="B230" s="414"/>
      <c r="C230" s="191"/>
      <c r="D230" s="352"/>
      <c r="E230" s="353"/>
      <c r="F230" s="250"/>
      <c r="G230" s="250">
        <f t="shared" si="7"/>
        <v>0</v>
      </c>
      <c r="H230" s="250"/>
      <c r="I230" s="354"/>
      <c r="J230" s="296"/>
    </row>
    <row r="231" spans="1:10" ht="12.75">
      <c r="A231" s="385" t="str">
        <f>$B$73</f>
        <v>III.</v>
      </c>
      <c r="B231" s="386">
        <f>COUNT($A$75:$B230)+1</f>
        <v>34</v>
      </c>
      <c r="C231" s="210" t="s">
        <v>228</v>
      </c>
      <c r="D231" s="350" t="s">
        <v>101</v>
      </c>
      <c r="E231" s="351">
        <v>1</v>
      </c>
      <c r="F231" s="250"/>
      <c r="G231" s="250">
        <f t="shared" si="7"/>
        <v>0</v>
      </c>
      <c r="H231" s="250"/>
      <c r="I231" s="354"/>
      <c r="J231" s="296"/>
    </row>
    <row r="232" spans="1:10" ht="96">
      <c r="A232" s="413"/>
      <c r="B232" s="414"/>
      <c r="C232" s="191" t="s">
        <v>227</v>
      </c>
      <c r="D232" s="350"/>
      <c r="E232" s="351"/>
      <c r="F232" s="250"/>
      <c r="G232" s="250">
        <f t="shared" si="7"/>
        <v>0</v>
      </c>
      <c r="H232" s="250"/>
      <c r="I232" s="354"/>
      <c r="J232" s="296"/>
    </row>
    <row r="233" spans="1:18" s="266" customFormat="1" ht="12">
      <c r="A233" s="385"/>
      <c r="B233" s="386"/>
      <c r="C233" s="191"/>
      <c r="D233" s="352"/>
      <c r="E233" s="353"/>
      <c r="F233" s="250"/>
      <c r="G233" s="250">
        <f>E233*F233</f>
        <v>0</v>
      </c>
      <c r="H233" s="250"/>
      <c r="I233" s="354"/>
      <c r="J233" s="296"/>
      <c r="K233" s="349"/>
      <c r="L233" s="281"/>
      <c r="M233" s="281"/>
      <c r="N233" s="281"/>
      <c r="O233" s="281"/>
      <c r="P233" s="281"/>
      <c r="Q233" s="281"/>
      <c r="R233" s="281"/>
    </row>
    <row r="234" spans="1:18" s="266" customFormat="1" ht="12">
      <c r="A234" s="385" t="str">
        <f>$B$73</f>
        <v>III.</v>
      </c>
      <c r="B234" s="386">
        <f>COUNT($A$75:$B233)+1</f>
        <v>35</v>
      </c>
      <c r="C234" s="210" t="s">
        <v>138</v>
      </c>
      <c r="D234" s="350" t="s">
        <v>8</v>
      </c>
      <c r="E234" s="351">
        <v>185</v>
      </c>
      <c r="F234" s="250"/>
      <c r="G234" s="250">
        <f>E234*F234</f>
        <v>0</v>
      </c>
      <c r="H234" s="250"/>
      <c r="I234" s="354"/>
      <c r="J234" s="296"/>
      <c r="K234" s="349"/>
      <c r="L234" s="281"/>
      <c r="M234" s="281"/>
      <c r="N234" s="281"/>
      <c r="O234" s="281"/>
      <c r="P234" s="281"/>
      <c r="Q234" s="281"/>
      <c r="R234" s="281"/>
    </row>
    <row r="235" spans="1:18" s="266" customFormat="1" ht="84">
      <c r="A235" s="385"/>
      <c r="B235" s="386"/>
      <c r="C235" s="191" t="s">
        <v>173</v>
      </c>
      <c r="D235" s="420"/>
      <c r="E235" s="421"/>
      <c r="F235" s="250"/>
      <c r="G235" s="250">
        <f>E235*F235</f>
        <v>0</v>
      </c>
      <c r="H235" s="250"/>
      <c r="I235" s="354"/>
      <c r="J235" s="296"/>
      <c r="K235" s="349"/>
      <c r="L235" s="281"/>
      <c r="M235" s="281"/>
      <c r="N235" s="281"/>
      <c r="O235" s="281"/>
      <c r="P235" s="281"/>
      <c r="Q235" s="281"/>
      <c r="R235" s="281"/>
    </row>
    <row r="236" spans="1:18" s="266" customFormat="1" ht="12">
      <c r="A236" s="385"/>
      <c r="B236" s="386"/>
      <c r="C236" s="234" t="s">
        <v>174</v>
      </c>
      <c r="D236" s="350"/>
      <c r="E236" s="351"/>
      <c r="F236" s="250"/>
      <c r="G236" s="250">
        <f>E236*F236</f>
        <v>0</v>
      </c>
      <c r="H236" s="250"/>
      <c r="I236" s="354"/>
      <c r="J236" s="296"/>
      <c r="K236" s="349"/>
      <c r="L236" s="281"/>
      <c r="M236" s="281"/>
      <c r="N236" s="281"/>
      <c r="O236" s="281"/>
      <c r="P236" s="281"/>
      <c r="Q236" s="281"/>
      <c r="R236" s="281"/>
    </row>
    <row r="237" spans="1:18" s="266" customFormat="1" ht="12">
      <c r="A237" s="385"/>
      <c r="B237" s="386"/>
      <c r="C237" s="192"/>
      <c r="D237" s="352"/>
      <c r="E237" s="353"/>
      <c r="F237" s="250"/>
      <c r="G237" s="349"/>
      <c r="H237" s="250"/>
      <c r="I237" s="354"/>
      <c r="J237" s="296"/>
      <c r="K237" s="349"/>
      <c r="L237" s="281"/>
      <c r="M237" s="281"/>
      <c r="N237" s="281"/>
      <c r="O237" s="281"/>
      <c r="P237" s="281"/>
      <c r="Q237" s="281"/>
      <c r="R237" s="281"/>
    </row>
    <row r="238" spans="1:18" s="266" customFormat="1" ht="13.5" thickBot="1">
      <c r="A238" s="422"/>
      <c r="B238" s="422"/>
      <c r="C238" s="355" t="str">
        <f>CONCATENATE(B73,"",C73," - SKUPAJ:")</f>
        <v>III.TOPLOTNA POSTAJA - SKUPAJ:</v>
      </c>
      <c r="D238" s="231"/>
      <c r="E238" s="231"/>
      <c r="F238" s="278"/>
      <c r="G238" s="423">
        <f>SUM(G74:G236)</f>
        <v>0</v>
      </c>
      <c r="H238" s="356"/>
      <c r="I238" s="424"/>
      <c r="J238" s="295"/>
      <c r="K238" s="349"/>
      <c r="L238" s="281"/>
      <c r="M238" s="281"/>
      <c r="N238" s="281"/>
      <c r="O238" s="281"/>
      <c r="P238" s="281"/>
      <c r="Q238" s="281"/>
      <c r="R238" s="281"/>
    </row>
    <row r="239" spans="3:10" ht="12.75">
      <c r="C239" s="415"/>
      <c r="D239" s="416"/>
      <c r="E239" s="417"/>
      <c r="F239" s="418"/>
      <c r="G239" s="419"/>
      <c r="H239" s="250"/>
      <c r="I239" s="354"/>
      <c r="J239" s="296"/>
    </row>
    <row r="240" spans="1:11" ht="13.5" thickBot="1">
      <c r="A240" s="837"/>
      <c r="B240" s="838" t="s">
        <v>176</v>
      </c>
      <c r="C240" s="849" t="s">
        <v>208</v>
      </c>
      <c r="D240" s="409"/>
      <c r="E240" s="410"/>
      <c r="F240" s="411"/>
      <c r="G240" s="412"/>
      <c r="H240" s="722"/>
      <c r="I240" s="850"/>
      <c r="J240" s="851"/>
      <c r="K240" s="282"/>
    </row>
    <row r="241" spans="1:10" ht="12.75">
      <c r="A241" s="413"/>
      <c r="B241" s="414"/>
      <c r="C241" s="415"/>
      <c r="D241" s="416"/>
      <c r="E241" s="417"/>
      <c r="F241" s="418"/>
      <c r="G241" s="419"/>
      <c r="H241" s="250"/>
      <c r="I241" s="354"/>
      <c r="J241" s="296"/>
    </row>
    <row r="242" spans="1:18" s="266" customFormat="1" ht="12">
      <c r="A242" s="385" t="str">
        <f>$B$240</f>
        <v>IV.</v>
      </c>
      <c r="B242" s="386">
        <f>1</f>
        <v>1</v>
      </c>
      <c r="C242" s="210" t="s">
        <v>175</v>
      </c>
      <c r="D242" s="350"/>
      <c r="E242" s="351"/>
      <c r="F242" s="250"/>
      <c r="G242" s="349">
        <f aca="true" t="shared" si="8" ref="G242:G252">E242*F242</f>
        <v>0</v>
      </c>
      <c r="H242" s="349"/>
      <c r="I242" s="354"/>
      <c r="J242" s="296"/>
      <c r="K242" s="349"/>
      <c r="L242" s="281"/>
      <c r="M242" s="281"/>
      <c r="N242" s="281"/>
      <c r="O242" s="281"/>
      <c r="P242" s="281"/>
      <c r="Q242" s="281"/>
      <c r="R242" s="281"/>
    </row>
    <row r="243" spans="1:18" s="266" customFormat="1" ht="36">
      <c r="A243" s="385"/>
      <c r="B243" s="386"/>
      <c r="C243" s="309" t="s">
        <v>195</v>
      </c>
      <c r="D243" s="352"/>
      <c r="E243" s="353"/>
      <c r="F243" s="250"/>
      <c r="G243" s="349">
        <f t="shared" si="8"/>
        <v>0</v>
      </c>
      <c r="H243" s="349"/>
      <c r="I243" s="354"/>
      <c r="J243" s="296"/>
      <c r="K243" s="349"/>
      <c r="L243" s="281"/>
      <c r="M243" s="281"/>
      <c r="N243" s="281"/>
      <c r="O243" s="281"/>
      <c r="P243" s="281"/>
      <c r="Q243" s="281"/>
      <c r="R243" s="281"/>
    </row>
    <row r="244" spans="1:18" s="266" customFormat="1" ht="12">
      <c r="A244" s="385"/>
      <c r="B244" s="386"/>
      <c r="C244" s="234" t="s">
        <v>161</v>
      </c>
      <c r="D244" s="352"/>
      <c r="E244" s="353"/>
      <c r="F244" s="250"/>
      <c r="G244" s="250">
        <f t="shared" si="8"/>
        <v>0</v>
      </c>
      <c r="H244" s="349"/>
      <c r="I244" s="354"/>
      <c r="J244" s="296"/>
      <c r="K244" s="349"/>
      <c r="L244" s="281"/>
      <c r="M244" s="281"/>
      <c r="N244" s="281"/>
      <c r="O244" s="281"/>
      <c r="P244" s="281"/>
      <c r="Q244" s="281"/>
      <c r="R244" s="281"/>
    </row>
    <row r="245" spans="1:18" s="266" customFormat="1" ht="12">
      <c r="A245" s="385"/>
      <c r="B245" s="386"/>
      <c r="C245" s="193" t="s">
        <v>210</v>
      </c>
      <c r="D245" s="350" t="s">
        <v>7</v>
      </c>
      <c r="E245" s="351">
        <v>60</v>
      </c>
      <c r="F245" s="250"/>
      <c r="G245" s="250">
        <f t="shared" si="8"/>
        <v>0</v>
      </c>
      <c r="H245" s="254"/>
      <c r="I245" s="354"/>
      <c r="J245" s="296"/>
      <c r="K245" s="349"/>
      <c r="L245" s="281"/>
      <c r="M245" s="281"/>
      <c r="N245" s="281"/>
      <c r="O245" s="281"/>
      <c r="P245" s="281"/>
      <c r="Q245" s="281"/>
      <c r="R245" s="281"/>
    </row>
    <row r="246" spans="1:18" s="266" customFormat="1" ht="12">
      <c r="A246" s="385"/>
      <c r="B246" s="386"/>
      <c r="C246" s="193" t="s">
        <v>179</v>
      </c>
      <c r="D246" s="350" t="s">
        <v>7</v>
      </c>
      <c r="E246" s="351">
        <v>48</v>
      </c>
      <c r="F246" s="250"/>
      <c r="G246" s="250">
        <f t="shared" si="8"/>
        <v>0</v>
      </c>
      <c r="H246" s="254"/>
      <c r="I246" s="354"/>
      <c r="J246" s="296"/>
      <c r="K246" s="349"/>
      <c r="L246" s="281"/>
      <c r="M246" s="281"/>
      <c r="N246" s="281"/>
      <c r="O246" s="281"/>
      <c r="P246" s="281"/>
      <c r="Q246" s="281"/>
      <c r="R246" s="281"/>
    </row>
    <row r="247" spans="1:18" s="266" customFormat="1" ht="12">
      <c r="A247" s="385"/>
      <c r="B247" s="386"/>
      <c r="C247" s="193" t="s">
        <v>180</v>
      </c>
      <c r="D247" s="350" t="s">
        <v>7</v>
      </c>
      <c r="E247" s="351">
        <v>186</v>
      </c>
      <c r="F247" s="250"/>
      <c r="G247" s="250">
        <f t="shared" si="8"/>
        <v>0</v>
      </c>
      <c r="H247" s="254"/>
      <c r="I247" s="354"/>
      <c r="J247" s="296"/>
      <c r="K247" s="349"/>
      <c r="L247" s="281"/>
      <c r="M247" s="281"/>
      <c r="N247" s="281"/>
      <c r="O247" s="281"/>
      <c r="P247" s="281"/>
      <c r="Q247" s="281"/>
      <c r="R247" s="281"/>
    </row>
    <row r="248" spans="1:18" s="266" customFormat="1" ht="12">
      <c r="A248" s="385"/>
      <c r="B248" s="386"/>
      <c r="C248" s="193" t="s">
        <v>156</v>
      </c>
      <c r="D248" s="350" t="s">
        <v>7</v>
      </c>
      <c r="E248" s="351">
        <v>416</v>
      </c>
      <c r="F248" s="250"/>
      <c r="G248" s="250">
        <f t="shared" si="8"/>
        <v>0</v>
      </c>
      <c r="H248" s="254"/>
      <c r="I248" s="354"/>
      <c r="J248" s="296"/>
      <c r="K248" s="349"/>
      <c r="L248" s="281"/>
      <c r="M248" s="281"/>
      <c r="N248" s="281"/>
      <c r="O248" s="281"/>
      <c r="P248" s="281"/>
      <c r="Q248" s="281"/>
      <c r="R248" s="281"/>
    </row>
    <row r="249" spans="1:18" s="266" customFormat="1" ht="12">
      <c r="A249" s="385"/>
      <c r="B249" s="386"/>
      <c r="C249" s="193" t="s">
        <v>181</v>
      </c>
      <c r="D249" s="350" t="s">
        <v>7</v>
      </c>
      <c r="E249" s="351">
        <v>168</v>
      </c>
      <c r="F249" s="250"/>
      <c r="G249" s="250">
        <f t="shared" si="8"/>
        <v>0</v>
      </c>
      <c r="H249" s="254"/>
      <c r="I249" s="354"/>
      <c r="J249" s="296"/>
      <c r="K249" s="349"/>
      <c r="L249" s="281"/>
      <c r="M249" s="281"/>
      <c r="N249" s="281"/>
      <c r="O249" s="281"/>
      <c r="P249" s="281"/>
      <c r="Q249" s="281"/>
      <c r="R249" s="281"/>
    </row>
    <row r="250" spans="1:18" s="266" customFormat="1" ht="12">
      <c r="A250" s="385"/>
      <c r="B250" s="386"/>
      <c r="C250" s="193" t="s">
        <v>182</v>
      </c>
      <c r="D250" s="350" t="s">
        <v>7</v>
      </c>
      <c r="E250" s="351">
        <v>232</v>
      </c>
      <c r="F250" s="250"/>
      <c r="G250" s="250">
        <f t="shared" si="8"/>
        <v>0</v>
      </c>
      <c r="H250" s="254"/>
      <c r="I250" s="354"/>
      <c r="J250" s="296"/>
      <c r="K250" s="349"/>
      <c r="L250" s="281"/>
      <c r="M250" s="281"/>
      <c r="N250" s="281"/>
      <c r="O250" s="281"/>
      <c r="P250" s="281"/>
      <c r="Q250" s="281"/>
      <c r="R250" s="281"/>
    </row>
    <row r="251" spans="1:18" s="266" customFormat="1" ht="12">
      <c r="A251" s="385"/>
      <c r="B251" s="386"/>
      <c r="C251" s="193" t="s">
        <v>183</v>
      </c>
      <c r="D251" s="350" t="s">
        <v>7</v>
      </c>
      <c r="E251" s="351">
        <v>173</v>
      </c>
      <c r="F251" s="250"/>
      <c r="G251" s="250">
        <f t="shared" si="8"/>
        <v>0</v>
      </c>
      <c r="H251" s="254"/>
      <c r="I251" s="354"/>
      <c r="J251" s="296"/>
      <c r="K251" s="349"/>
      <c r="L251" s="281"/>
      <c r="M251" s="281"/>
      <c r="N251" s="281"/>
      <c r="O251" s="281"/>
      <c r="P251" s="281"/>
      <c r="Q251" s="281"/>
      <c r="R251" s="281"/>
    </row>
    <row r="252" spans="1:18" s="266" customFormat="1" ht="12">
      <c r="A252" s="385"/>
      <c r="B252" s="386"/>
      <c r="C252" s="193" t="s">
        <v>157</v>
      </c>
      <c r="D252" s="350" t="s">
        <v>7</v>
      </c>
      <c r="E252" s="351">
        <v>84</v>
      </c>
      <c r="F252" s="250"/>
      <c r="G252" s="250">
        <f t="shared" si="8"/>
        <v>0</v>
      </c>
      <c r="H252" s="254"/>
      <c r="I252" s="354"/>
      <c r="J252" s="296"/>
      <c r="K252" s="349"/>
      <c r="L252" s="281"/>
      <c r="M252" s="281"/>
      <c r="N252" s="281"/>
      <c r="O252" s="281"/>
      <c r="P252" s="281"/>
      <c r="Q252" s="281"/>
      <c r="R252" s="281"/>
    </row>
    <row r="253" spans="1:18" s="266" customFormat="1" ht="12">
      <c r="A253" s="385"/>
      <c r="B253" s="386"/>
      <c r="C253" s="234"/>
      <c r="D253" s="647"/>
      <c r="E253" s="648"/>
      <c r="F253" s="250"/>
      <c r="G253" s="349"/>
      <c r="H253" s="349"/>
      <c r="I253" s="349"/>
      <c r="J253" s="363"/>
      <c r="K253" s="349"/>
      <c r="L253" s="281"/>
      <c r="M253" s="281"/>
      <c r="N253" s="281"/>
      <c r="O253" s="281"/>
      <c r="P253" s="281"/>
      <c r="Q253" s="281"/>
      <c r="R253" s="281"/>
    </row>
    <row r="254" spans="1:18" s="266" customFormat="1" ht="12">
      <c r="A254" s="385" t="str">
        <f>$B$240</f>
        <v>IV.</v>
      </c>
      <c r="B254" s="386">
        <f>COUNT($A$242:B243)+1</f>
        <v>2</v>
      </c>
      <c r="C254" s="210" t="s">
        <v>178</v>
      </c>
      <c r="D254" s="350"/>
      <c r="E254" s="351"/>
      <c r="F254" s="250"/>
      <c r="G254" s="250">
        <f aca="true" t="shared" si="9" ref="G254:G260">E254*F254</f>
        <v>0</v>
      </c>
      <c r="H254" s="254"/>
      <c r="I254" s="349"/>
      <c r="J254" s="363"/>
      <c r="K254" s="349"/>
      <c r="L254" s="281"/>
      <c r="M254" s="281"/>
      <c r="N254" s="281"/>
      <c r="O254" s="281"/>
      <c r="P254" s="281"/>
      <c r="Q254" s="281"/>
      <c r="R254" s="281"/>
    </row>
    <row r="255" spans="1:18" s="266" customFormat="1" ht="110.25" customHeight="1">
      <c r="A255" s="385"/>
      <c r="B255" s="386"/>
      <c r="C255" s="309" t="s">
        <v>927</v>
      </c>
      <c r="D255" s="352"/>
      <c r="E255" s="353"/>
      <c r="F255" s="250"/>
      <c r="G255" s="250">
        <f t="shared" si="9"/>
        <v>0</v>
      </c>
      <c r="H255" s="349"/>
      <c r="I255" s="349"/>
      <c r="J255" s="363"/>
      <c r="K255" s="349"/>
      <c r="L255" s="281"/>
      <c r="M255" s="281"/>
      <c r="N255" s="281"/>
      <c r="O255" s="281"/>
      <c r="P255" s="281"/>
      <c r="Q255" s="281"/>
      <c r="R255" s="281"/>
    </row>
    <row r="256" spans="1:18" s="266" customFormat="1" ht="12">
      <c r="A256" s="385"/>
      <c r="B256" s="386"/>
      <c r="C256" s="234" t="s">
        <v>177</v>
      </c>
      <c r="D256" s="352"/>
      <c r="E256" s="353"/>
      <c r="F256" s="250"/>
      <c r="G256" s="250">
        <f t="shared" si="9"/>
        <v>0</v>
      </c>
      <c r="H256" s="349"/>
      <c r="I256" s="349"/>
      <c r="J256" s="363"/>
      <c r="K256" s="349"/>
      <c r="L256" s="281"/>
      <c r="M256" s="281"/>
      <c r="N256" s="281"/>
      <c r="O256" s="281"/>
      <c r="P256" s="281"/>
      <c r="Q256" s="281"/>
      <c r="R256" s="281"/>
    </row>
    <row r="257" spans="1:18" s="266" customFormat="1" ht="12">
      <c r="A257" s="385"/>
      <c r="B257" s="386"/>
      <c r="C257" s="193" t="s">
        <v>926</v>
      </c>
      <c r="D257" s="350" t="s">
        <v>7</v>
      </c>
      <c r="E257" s="351">
        <v>48</v>
      </c>
      <c r="F257" s="250"/>
      <c r="G257" s="250">
        <f t="shared" si="9"/>
        <v>0</v>
      </c>
      <c r="H257" s="349"/>
      <c r="I257" s="349"/>
      <c r="J257" s="363"/>
      <c r="K257" s="349"/>
      <c r="L257" s="281"/>
      <c r="M257" s="281"/>
      <c r="N257" s="281"/>
      <c r="O257" s="281"/>
      <c r="P257" s="281"/>
      <c r="Q257" s="281"/>
      <c r="R257" s="281"/>
    </row>
    <row r="258" spans="1:18" s="266" customFormat="1" ht="12">
      <c r="A258" s="385"/>
      <c r="B258" s="386"/>
      <c r="C258" s="193" t="s">
        <v>920</v>
      </c>
      <c r="D258" s="350" t="s">
        <v>7</v>
      </c>
      <c r="E258" s="351">
        <v>186</v>
      </c>
      <c r="F258" s="250"/>
      <c r="G258" s="250">
        <f t="shared" si="9"/>
        <v>0</v>
      </c>
      <c r="H258" s="349"/>
      <c r="I258" s="349"/>
      <c r="J258" s="363"/>
      <c r="K258" s="349"/>
      <c r="L258" s="281"/>
      <c r="M258" s="281"/>
      <c r="N258" s="281"/>
      <c r="O258" s="281"/>
      <c r="P258" s="281"/>
      <c r="Q258" s="281"/>
      <c r="R258" s="281"/>
    </row>
    <row r="259" spans="1:18" s="266" customFormat="1" ht="12">
      <c r="A259" s="385"/>
      <c r="B259" s="386"/>
      <c r="C259" s="193" t="s">
        <v>925</v>
      </c>
      <c r="D259" s="350" t="s">
        <v>7</v>
      </c>
      <c r="E259" s="351">
        <v>416</v>
      </c>
      <c r="F259" s="250"/>
      <c r="G259" s="250">
        <f t="shared" si="9"/>
        <v>0</v>
      </c>
      <c r="H259" s="349"/>
      <c r="I259" s="349"/>
      <c r="J259" s="296"/>
      <c r="K259" s="349"/>
      <c r="L259" s="281"/>
      <c r="M259" s="281"/>
      <c r="N259" s="281"/>
      <c r="O259" s="281"/>
      <c r="P259" s="281"/>
      <c r="Q259" s="281"/>
      <c r="R259" s="281"/>
    </row>
    <row r="260" spans="1:18" s="266" customFormat="1" ht="12">
      <c r="A260" s="385"/>
      <c r="B260" s="386"/>
      <c r="C260" s="193" t="s">
        <v>924</v>
      </c>
      <c r="D260" s="350" t="s">
        <v>7</v>
      </c>
      <c r="E260" s="351">
        <v>168</v>
      </c>
      <c r="F260" s="250"/>
      <c r="G260" s="250">
        <f t="shared" si="9"/>
        <v>0</v>
      </c>
      <c r="H260" s="349"/>
      <c r="I260" s="349"/>
      <c r="J260" s="296"/>
      <c r="K260" s="349"/>
      <c r="L260" s="281"/>
      <c r="M260" s="281"/>
      <c r="N260" s="281"/>
      <c r="O260" s="281"/>
      <c r="P260" s="281"/>
      <c r="Q260" s="281"/>
      <c r="R260" s="281"/>
    </row>
    <row r="261" spans="1:18" s="266" customFormat="1" ht="12">
      <c r="A261" s="385"/>
      <c r="B261" s="386"/>
      <c r="C261" s="193" t="s">
        <v>923</v>
      </c>
      <c r="D261" s="350" t="s">
        <v>7</v>
      </c>
      <c r="E261" s="351">
        <v>232</v>
      </c>
      <c r="F261" s="250"/>
      <c r="G261" s="250">
        <f aca="true" t="shared" si="10" ref="G261:G268">E261*F261</f>
        <v>0</v>
      </c>
      <c r="H261" s="349"/>
      <c r="I261" s="349"/>
      <c r="J261" s="296"/>
      <c r="K261" s="349"/>
      <c r="L261" s="281"/>
      <c r="M261" s="281"/>
      <c r="N261" s="281"/>
      <c r="O261" s="281"/>
      <c r="P261" s="281"/>
      <c r="Q261" s="281"/>
      <c r="R261" s="281"/>
    </row>
    <row r="262" spans="1:18" s="266" customFormat="1" ht="12">
      <c r="A262" s="385"/>
      <c r="B262" s="386"/>
      <c r="C262" s="193" t="s">
        <v>922</v>
      </c>
      <c r="D262" s="350" t="s">
        <v>7</v>
      </c>
      <c r="E262" s="351">
        <v>173</v>
      </c>
      <c r="F262" s="250"/>
      <c r="G262" s="250">
        <f t="shared" si="10"/>
        <v>0</v>
      </c>
      <c r="H262" s="349"/>
      <c r="I262" s="349"/>
      <c r="J262" s="296"/>
      <c r="K262" s="349"/>
      <c r="L262" s="281"/>
      <c r="M262" s="281"/>
      <c r="N262" s="281"/>
      <c r="O262" s="281"/>
      <c r="P262" s="281"/>
      <c r="Q262" s="281"/>
      <c r="R262" s="281"/>
    </row>
    <row r="263" spans="1:18" s="266" customFormat="1" ht="12">
      <c r="A263" s="385"/>
      <c r="B263" s="386"/>
      <c r="C263" s="193" t="s">
        <v>921</v>
      </c>
      <c r="D263" s="350" t="s">
        <v>7</v>
      </c>
      <c r="E263" s="351">
        <v>84</v>
      </c>
      <c r="F263" s="250"/>
      <c r="G263" s="250">
        <f t="shared" si="10"/>
        <v>0</v>
      </c>
      <c r="H263" s="349"/>
      <c r="I263" s="349"/>
      <c r="J263" s="296"/>
      <c r="K263" s="349"/>
      <c r="L263" s="281"/>
      <c r="M263" s="281"/>
      <c r="N263" s="281"/>
      <c r="O263" s="281"/>
      <c r="P263" s="281"/>
      <c r="Q263" s="281"/>
      <c r="R263" s="281"/>
    </row>
    <row r="264" spans="1:18" s="266" customFormat="1" ht="12">
      <c r="A264" s="385"/>
      <c r="B264" s="386"/>
      <c r="C264" s="193"/>
      <c r="D264" s="350"/>
      <c r="E264" s="351"/>
      <c r="F264" s="250"/>
      <c r="G264" s="250">
        <f t="shared" si="10"/>
        <v>0</v>
      </c>
      <c r="H264" s="349"/>
      <c r="I264" s="349"/>
      <c r="J264" s="296"/>
      <c r="K264" s="349"/>
      <c r="L264" s="281"/>
      <c r="M264" s="281"/>
      <c r="N264" s="281"/>
      <c r="O264" s="281"/>
      <c r="P264" s="281"/>
      <c r="Q264" s="281"/>
      <c r="R264" s="281"/>
    </row>
    <row r="265" spans="1:18" s="266" customFormat="1" ht="12">
      <c r="A265" s="385" t="str">
        <f>$B$240</f>
        <v>IV.</v>
      </c>
      <c r="B265" s="386">
        <f>COUNT($A$242:B264)+1</f>
        <v>3</v>
      </c>
      <c r="C265" s="210" t="s">
        <v>178</v>
      </c>
      <c r="D265" s="350" t="s">
        <v>137</v>
      </c>
      <c r="E265" s="351">
        <v>10</v>
      </c>
      <c r="F265" s="250"/>
      <c r="G265" s="250">
        <f t="shared" si="10"/>
        <v>0</v>
      </c>
      <c r="H265" s="349"/>
      <c r="I265" s="349"/>
      <c r="J265" s="296"/>
      <c r="K265" s="349"/>
      <c r="L265" s="281"/>
      <c r="M265" s="281"/>
      <c r="N265" s="281"/>
      <c r="O265" s="281"/>
      <c r="P265" s="281"/>
      <c r="Q265" s="281"/>
      <c r="R265" s="281"/>
    </row>
    <row r="266" spans="1:18" s="266" customFormat="1" ht="96">
      <c r="A266" s="385"/>
      <c r="B266" s="386"/>
      <c r="C266" s="191" t="s">
        <v>610</v>
      </c>
      <c r="D266" s="350"/>
      <c r="E266" s="351"/>
      <c r="F266" s="250"/>
      <c r="G266" s="250">
        <f t="shared" si="10"/>
        <v>0</v>
      </c>
      <c r="H266" s="349"/>
      <c r="I266" s="349"/>
      <c r="J266" s="296"/>
      <c r="K266" s="349"/>
      <c r="L266" s="281"/>
      <c r="M266" s="281"/>
      <c r="N266" s="281"/>
      <c r="O266" s="281"/>
      <c r="P266" s="281"/>
      <c r="Q266" s="281"/>
      <c r="R266" s="281"/>
    </row>
    <row r="267" spans="1:18" s="266" customFormat="1" ht="12">
      <c r="A267" s="385"/>
      <c r="B267" s="386"/>
      <c r="C267" s="234" t="s">
        <v>947</v>
      </c>
      <c r="D267" s="350"/>
      <c r="E267" s="351"/>
      <c r="F267" s="250"/>
      <c r="G267" s="250">
        <f t="shared" si="10"/>
        <v>0</v>
      </c>
      <c r="H267" s="349"/>
      <c r="I267" s="349"/>
      <c r="J267" s="296"/>
      <c r="K267" s="349"/>
      <c r="L267" s="281"/>
      <c r="M267" s="281"/>
      <c r="N267" s="281"/>
      <c r="O267" s="281"/>
      <c r="P267" s="281"/>
      <c r="Q267" s="281"/>
      <c r="R267" s="281"/>
    </row>
    <row r="268" spans="1:18" s="266" customFormat="1" ht="12">
      <c r="A268" s="385"/>
      <c r="B268" s="386"/>
      <c r="C268" s="309"/>
      <c r="D268" s="352"/>
      <c r="E268" s="353"/>
      <c r="F268" s="250"/>
      <c r="G268" s="250">
        <f t="shared" si="10"/>
        <v>0</v>
      </c>
      <c r="H268" s="254"/>
      <c r="I268" s="354"/>
      <c r="J268" s="296"/>
      <c r="K268" s="349"/>
      <c r="L268" s="281"/>
      <c r="M268" s="281"/>
      <c r="N268" s="281"/>
      <c r="O268" s="281"/>
      <c r="P268" s="281"/>
      <c r="Q268" s="281"/>
      <c r="R268" s="281"/>
    </row>
    <row r="269" spans="1:18" s="266" customFormat="1" ht="24">
      <c r="A269" s="385" t="str">
        <f>$B$240</f>
        <v>IV.</v>
      </c>
      <c r="B269" s="386">
        <f>COUNT($A$242:B268)+1</f>
        <v>4</v>
      </c>
      <c r="C269" s="210" t="s">
        <v>930</v>
      </c>
      <c r="D269" s="350"/>
      <c r="E269" s="351"/>
      <c r="F269" s="250"/>
      <c r="G269" s="349"/>
      <c r="H269" s="349"/>
      <c r="I269" s="354"/>
      <c r="J269" s="296"/>
      <c r="K269" s="349"/>
      <c r="L269" s="281"/>
      <c r="M269" s="281"/>
      <c r="N269" s="281"/>
      <c r="O269" s="281"/>
      <c r="P269" s="281"/>
      <c r="Q269" s="281"/>
      <c r="R269" s="281"/>
    </row>
    <row r="270" spans="1:18" s="266" customFormat="1" ht="36">
      <c r="A270" s="385"/>
      <c r="B270" s="386"/>
      <c r="C270" s="309" t="s">
        <v>931</v>
      </c>
      <c r="D270" s="352"/>
      <c r="E270" s="353"/>
      <c r="F270" s="250"/>
      <c r="G270" s="349">
        <f aca="true" t="shared" si="11" ref="G270:G275">E270*F270</f>
        <v>0</v>
      </c>
      <c r="H270" s="349"/>
      <c r="I270" s="354"/>
      <c r="J270" s="296"/>
      <c r="K270" s="349"/>
      <c r="L270" s="281"/>
      <c r="M270" s="281"/>
      <c r="N270" s="281"/>
      <c r="O270" s="281"/>
      <c r="P270" s="281"/>
      <c r="Q270" s="281"/>
      <c r="R270" s="281"/>
    </row>
    <row r="271" spans="1:18" s="266" customFormat="1" ht="12">
      <c r="A271" s="385"/>
      <c r="B271" s="386"/>
      <c r="C271" s="234" t="s">
        <v>430</v>
      </c>
      <c r="D271" s="352"/>
      <c r="E271" s="353"/>
      <c r="F271" s="250"/>
      <c r="G271" s="349">
        <f t="shared" si="11"/>
        <v>0</v>
      </c>
      <c r="H271" s="349"/>
      <c r="I271" s="354"/>
      <c r="J271" s="296"/>
      <c r="K271" s="349"/>
      <c r="L271" s="281"/>
      <c r="M271" s="281"/>
      <c r="N271" s="281"/>
      <c r="O271" s="281"/>
      <c r="P271" s="281"/>
      <c r="Q271" s="281"/>
      <c r="R271" s="281"/>
    </row>
    <row r="272" spans="1:18" s="266" customFormat="1" ht="12">
      <c r="A272" s="385"/>
      <c r="B272" s="386"/>
      <c r="C272" s="234" t="s">
        <v>438</v>
      </c>
      <c r="D272" s="350" t="s">
        <v>9</v>
      </c>
      <c r="E272" s="351">
        <v>1</v>
      </c>
      <c r="F272" s="250"/>
      <c r="G272" s="349">
        <f t="shared" si="11"/>
        <v>0</v>
      </c>
      <c r="H272" s="349"/>
      <c r="I272" s="354"/>
      <c r="J272" s="296"/>
      <c r="K272" s="349"/>
      <c r="L272" s="281"/>
      <c r="M272" s="281"/>
      <c r="N272" s="281"/>
      <c r="O272" s="281"/>
      <c r="P272" s="281"/>
      <c r="Q272" s="281"/>
      <c r="R272" s="281"/>
    </row>
    <row r="273" spans="1:18" s="266" customFormat="1" ht="12">
      <c r="A273" s="385"/>
      <c r="B273" s="386"/>
      <c r="C273" s="234" t="s">
        <v>439</v>
      </c>
      <c r="D273" s="350" t="s">
        <v>9</v>
      </c>
      <c r="E273" s="351">
        <v>6</v>
      </c>
      <c r="F273" s="250"/>
      <c r="G273" s="349">
        <f t="shared" si="11"/>
        <v>0</v>
      </c>
      <c r="H273" s="349"/>
      <c r="I273" s="354"/>
      <c r="J273" s="296"/>
      <c r="K273" s="349"/>
      <c r="L273" s="281"/>
      <c r="M273" s="281"/>
      <c r="N273" s="281"/>
      <c r="O273" s="281"/>
      <c r="P273" s="281"/>
      <c r="Q273" s="281"/>
      <c r="R273" s="281"/>
    </row>
    <row r="274" spans="1:18" s="266" customFormat="1" ht="12">
      <c r="A274" s="385"/>
      <c r="B274" s="386"/>
      <c r="C274" s="234" t="s">
        <v>440</v>
      </c>
      <c r="D274" s="350" t="s">
        <v>9</v>
      </c>
      <c r="E274" s="351">
        <v>6</v>
      </c>
      <c r="F274" s="250"/>
      <c r="G274" s="349">
        <f t="shared" si="11"/>
        <v>0</v>
      </c>
      <c r="H274" s="349"/>
      <c r="I274" s="354"/>
      <c r="J274" s="296"/>
      <c r="K274" s="349"/>
      <c r="L274" s="281"/>
      <c r="M274" s="281"/>
      <c r="N274" s="281"/>
      <c r="O274" s="281"/>
      <c r="P274" s="281"/>
      <c r="Q274" s="281"/>
      <c r="R274" s="281"/>
    </row>
    <row r="275" spans="1:18" s="266" customFormat="1" ht="12">
      <c r="A275" s="385"/>
      <c r="B275" s="386"/>
      <c r="C275" s="234" t="s">
        <v>441</v>
      </c>
      <c r="D275" s="350" t="s">
        <v>9</v>
      </c>
      <c r="E275" s="351">
        <v>1</v>
      </c>
      <c r="F275" s="250"/>
      <c r="G275" s="349">
        <f t="shared" si="11"/>
        <v>0</v>
      </c>
      <c r="H275" s="349"/>
      <c r="I275" s="354"/>
      <c r="J275" s="296"/>
      <c r="K275" s="349"/>
      <c r="L275" s="281"/>
      <c r="M275" s="281"/>
      <c r="N275" s="281"/>
      <c r="O275" s="281"/>
      <c r="P275" s="281"/>
      <c r="Q275" s="281"/>
      <c r="R275" s="281"/>
    </row>
    <row r="276" spans="1:18" s="266" customFormat="1" ht="12">
      <c r="A276" s="385"/>
      <c r="B276" s="386"/>
      <c r="C276" s="190"/>
      <c r="D276" s="352"/>
      <c r="E276" s="353"/>
      <c r="F276" s="250"/>
      <c r="G276" s="250"/>
      <c r="H276" s="250"/>
      <c r="I276" s="354"/>
      <c r="J276" s="296"/>
      <c r="K276" s="349"/>
      <c r="L276" s="281"/>
      <c r="M276" s="281"/>
      <c r="N276" s="281"/>
      <c r="O276" s="281"/>
      <c r="P276" s="281"/>
      <c r="Q276" s="281"/>
      <c r="R276" s="281"/>
    </row>
    <row r="277" spans="1:18" s="266" customFormat="1" ht="12">
      <c r="A277" s="385" t="str">
        <f>$B$240</f>
        <v>IV.</v>
      </c>
      <c r="B277" s="386">
        <f>COUNT($A$242:B271)+1</f>
        <v>5</v>
      </c>
      <c r="C277" s="210" t="s">
        <v>437</v>
      </c>
      <c r="D277" s="350"/>
      <c r="E277" s="351"/>
      <c r="F277" s="250"/>
      <c r="G277" s="349"/>
      <c r="H277" s="349"/>
      <c r="I277" s="354"/>
      <c r="J277" s="296"/>
      <c r="K277" s="349"/>
      <c r="L277" s="281"/>
      <c r="M277" s="281"/>
      <c r="N277" s="281"/>
      <c r="O277" s="281"/>
      <c r="P277" s="281"/>
      <c r="Q277" s="281"/>
      <c r="R277" s="281"/>
    </row>
    <row r="278" spans="1:18" s="266" customFormat="1" ht="132" customHeight="1">
      <c r="A278" s="385"/>
      <c r="B278" s="386"/>
      <c r="C278" s="309" t="s">
        <v>1000</v>
      </c>
      <c r="D278" s="352"/>
      <c r="E278" s="353"/>
      <c r="F278" s="250"/>
      <c r="G278" s="349">
        <f aca="true" t="shared" si="12" ref="G278:G292">E278*F278</f>
        <v>0</v>
      </c>
      <c r="H278" s="349"/>
      <c r="I278" s="354"/>
      <c r="J278" s="296"/>
      <c r="K278" s="349"/>
      <c r="L278" s="281"/>
      <c r="M278" s="281"/>
      <c r="N278" s="281"/>
      <c r="O278" s="281"/>
      <c r="P278" s="281"/>
      <c r="Q278" s="281"/>
      <c r="R278" s="281"/>
    </row>
    <row r="279" spans="1:18" s="266" customFormat="1" ht="12">
      <c r="A279" s="385"/>
      <c r="B279" s="386"/>
      <c r="C279" s="234" t="s">
        <v>430</v>
      </c>
      <c r="D279" s="352"/>
      <c r="E279" s="353"/>
      <c r="F279" s="250"/>
      <c r="G279" s="349">
        <f t="shared" si="12"/>
        <v>0</v>
      </c>
      <c r="H279" s="349"/>
      <c r="I279" s="354"/>
      <c r="J279" s="296"/>
      <c r="K279" s="349"/>
      <c r="L279" s="281"/>
      <c r="M279" s="281"/>
      <c r="N279" s="281"/>
      <c r="O279" s="281"/>
      <c r="P279" s="281"/>
      <c r="Q279" s="281"/>
      <c r="R279" s="281"/>
    </row>
    <row r="280" spans="1:18" s="266" customFormat="1" ht="12">
      <c r="A280" s="385"/>
      <c r="B280" s="386"/>
      <c r="C280" s="234" t="s">
        <v>432</v>
      </c>
      <c r="D280" s="350" t="s">
        <v>9</v>
      </c>
      <c r="E280" s="351">
        <v>1</v>
      </c>
      <c r="F280" s="250"/>
      <c r="G280" s="349">
        <f t="shared" si="12"/>
        <v>0</v>
      </c>
      <c r="H280" s="349"/>
      <c r="I280" s="354"/>
      <c r="J280" s="296"/>
      <c r="K280" s="349"/>
      <c r="L280" s="281"/>
      <c r="M280" s="281"/>
      <c r="N280" s="281"/>
      <c r="O280" s="281"/>
      <c r="P280" s="281"/>
      <c r="Q280" s="281"/>
      <c r="R280" s="281"/>
    </row>
    <row r="281" spans="1:18" s="266" customFormat="1" ht="12">
      <c r="A281" s="385"/>
      <c r="B281" s="386"/>
      <c r="C281" s="234" t="s">
        <v>433</v>
      </c>
      <c r="D281" s="350" t="s">
        <v>9</v>
      </c>
      <c r="E281" s="351">
        <v>1</v>
      </c>
      <c r="F281" s="250"/>
      <c r="G281" s="349">
        <f t="shared" si="12"/>
        <v>0</v>
      </c>
      <c r="H281" s="349"/>
      <c r="I281" s="354"/>
      <c r="J281" s="296"/>
      <c r="K281" s="349"/>
      <c r="L281" s="281"/>
      <c r="M281" s="281"/>
      <c r="N281" s="281"/>
      <c r="O281" s="281"/>
      <c r="P281" s="281"/>
      <c r="Q281" s="281"/>
      <c r="R281" s="281"/>
    </row>
    <row r="282" spans="1:18" s="266" customFormat="1" ht="12">
      <c r="A282" s="385"/>
      <c r="B282" s="386"/>
      <c r="C282" s="234" t="s">
        <v>434</v>
      </c>
      <c r="D282" s="350" t="s">
        <v>9</v>
      </c>
      <c r="E282" s="351">
        <v>4</v>
      </c>
      <c r="F282" s="250"/>
      <c r="G282" s="349">
        <f t="shared" si="12"/>
        <v>0</v>
      </c>
      <c r="H282" s="349"/>
      <c r="I282" s="354"/>
      <c r="J282" s="296"/>
      <c r="K282" s="349"/>
      <c r="L282" s="281"/>
      <c r="M282" s="281"/>
      <c r="N282" s="281"/>
      <c r="O282" s="281"/>
      <c r="P282" s="281"/>
      <c r="Q282" s="281"/>
      <c r="R282" s="281"/>
    </row>
    <row r="283" spans="1:18" s="266" customFormat="1" ht="12">
      <c r="A283" s="385"/>
      <c r="B283" s="386"/>
      <c r="C283" s="234" t="s">
        <v>435</v>
      </c>
      <c r="D283" s="350" t="s">
        <v>9</v>
      </c>
      <c r="E283" s="351">
        <v>2</v>
      </c>
      <c r="F283" s="250"/>
      <c r="G283" s="349">
        <f t="shared" si="12"/>
        <v>0</v>
      </c>
      <c r="H283" s="349"/>
      <c r="I283" s="354"/>
      <c r="J283" s="296"/>
      <c r="K283" s="349"/>
      <c r="L283" s="281"/>
      <c r="M283" s="281"/>
      <c r="N283" s="281"/>
      <c r="O283" s="281"/>
      <c r="P283" s="281"/>
      <c r="Q283" s="281"/>
      <c r="R283" s="281"/>
    </row>
    <row r="284" spans="1:18" s="266" customFormat="1" ht="12">
      <c r="A284" s="385"/>
      <c r="B284" s="386"/>
      <c r="C284" s="234" t="s">
        <v>514</v>
      </c>
      <c r="D284" s="350" t="s">
        <v>9</v>
      </c>
      <c r="E284" s="351">
        <v>1</v>
      </c>
      <c r="F284" s="250"/>
      <c r="G284" s="349">
        <f t="shared" si="12"/>
        <v>0</v>
      </c>
      <c r="H284" s="349"/>
      <c r="I284" s="354"/>
      <c r="J284" s="296"/>
      <c r="K284" s="349"/>
      <c r="L284" s="281"/>
      <c r="M284" s="281"/>
      <c r="N284" s="281"/>
      <c r="O284" s="281"/>
      <c r="P284" s="281"/>
      <c r="Q284" s="281"/>
      <c r="R284" s="281"/>
    </row>
    <row r="285" spans="1:18" s="266" customFormat="1" ht="12">
      <c r="A285" s="385"/>
      <c r="B285" s="386"/>
      <c r="C285" s="234" t="s">
        <v>515</v>
      </c>
      <c r="D285" s="350" t="s">
        <v>9</v>
      </c>
      <c r="E285" s="351">
        <v>2</v>
      </c>
      <c r="F285" s="250"/>
      <c r="G285" s="349">
        <f>E285*F285</f>
        <v>0</v>
      </c>
      <c r="H285" s="349"/>
      <c r="I285" s="354"/>
      <c r="J285" s="296"/>
      <c r="K285" s="349"/>
      <c r="L285" s="281"/>
      <c r="M285" s="281"/>
      <c r="N285" s="281"/>
      <c r="O285" s="281"/>
      <c r="P285" s="281"/>
      <c r="Q285" s="281"/>
      <c r="R285" s="281"/>
    </row>
    <row r="286" spans="1:18" s="266" customFormat="1" ht="12">
      <c r="A286" s="385"/>
      <c r="B286" s="386"/>
      <c r="C286" s="234" t="s">
        <v>436</v>
      </c>
      <c r="D286" s="350" t="s">
        <v>9</v>
      </c>
      <c r="E286" s="351">
        <v>1</v>
      </c>
      <c r="F286" s="250"/>
      <c r="G286" s="349">
        <f t="shared" si="12"/>
        <v>0</v>
      </c>
      <c r="H286" s="349"/>
      <c r="I286" s="354"/>
      <c r="J286" s="296"/>
      <c r="K286" s="349"/>
      <c r="L286" s="281"/>
      <c r="M286" s="281"/>
      <c r="N286" s="281"/>
      <c r="O286" s="281"/>
      <c r="P286" s="281"/>
      <c r="Q286" s="281"/>
      <c r="R286" s="281"/>
    </row>
    <row r="287" spans="1:18" s="266" customFormat="1" ht="12">
      <c r="A287" s="385"/>
      <c r="B287" s="386"/>
      <c r="C287" s="309"/>
      <c r="D287" s="352"/>
      <c r="E287" s="353"/>
      <c r="F287" s="250"/>
      <c r="G287" s="349">
        <f t="shared" si="12"/>
        <v>0</v>
      </c>
      <c r="H287" s="349"/>
      <c r="I287" s="354"/>
      <c r="J287" s="296"/>
      <c r="K287" s="349"/>
      <c r="L287" s="281"/>
      <c r="M287" s="281"/>
      <c r="N287" s="281"/>
      <c r="O287" s="281"/>
      <c r="P287" s="281"/>
      <c r="Q287" s="281"/>
      <c r="R287" s="281"/>
    </row>
    <row r="288" spans="1:18" s="266" customFormat="1" ht="12">
      <c r="A288" s="385" t="str">
        <f>$B$240</f>
        <v>IV.</v>
      </c>
      <c r="B288" s="386">
        <f>COUNT($A$242:B280)+1</f>
        <v>6</v>
      </c>
      <c r="C288" s="210" t="s">
        <v>1001</v>
      </c>
      <c r="D288" s="350"/>
      <c r="E288" s="351"/>
      <c r="F288" s="250"/>
      <c r="G288" s="250">
        <f t="shared" si="12"/>
        <v>0</v>
      </c>
      <c r="H288" s="254"/>
      <c r="I288" s="354"/>
      <c r="J288" s="296"/>
      <c r="K288" s="349"/>
      <c r="L288" s="281"/>
      <c r="M288" s="281"/>
      <c r="N288" s="281"/>
      <c r="O288" s="281"/>
      <c r="P288" s="281"/>
      <c r="Q288" s="281"/>
      <c r="R288" s="281"/>
    </row>
    <row r="289" spans="1:18" s="266" customFormat="1" ht="120" customHeight="1">
      <c r="A289" s="385"/>
      <c r="B289" s="386"/>
      <c r="C289" s="189" t="s">
        <v>644</v>
      </c>
      <c r="D289" s="352"/>
      <c r="E289" s="353"/>
      <c r="F289" s="250"/>
      <c r="G289" s="250">
        <f t="shared" si="12"/>
        <v>0</v>
      </c>
      <c r="H289" s="349"/>
      <c r="I289" s="354"/>
      <c r="J289" s="296"/>
      <c r="K289" s="349"/>
      <c r="L289" s="281"/>
      <c r="M289" s="281"/>
      <c r="N289" s="281"/>
      <c r="O289" s="281"/>
      <c r="P289" s="281"/>
      <c r="Q289" s="281"/>
      <c r="R289" s="281"/>
    </row>
    <row r="290" spans="1:18" s="266" customFormat="1" ht="12">
      <c r="A290" s="385"/>
      <c r="B290" s="386"/>
      <c r="C290" s="234" t="s">
        <v>1002</v>
      </c>
      <c r="D290" s="352"/>
      <c r="E290" s="353"/>
      <c r="F290" s="250"/>
      <c r="G290" s="250">
        <f t="shared" si="12"/>
        <v>0</v>
      </c>
      <c r="H290" s="349"/>
      <c r="I290" s="354"/>
      <c r="J290" s="296"/>
      <c r="K290" s="349"/>
      <c r="L290" s="281"/>
      <c r="M290" s="281"/>
      <c r="N290" s="281"/>
      <c r="O290" s="281"/>
      <c r="P290" s="281"/>
      <c r="Q290" s="281"/>
      <c r="R290" s="281"/>
    </row>
    <row r="291" spans="1:18" s="266" customFormat="1" ht="12">
      <c r="A291" s="385"/>
      <c r="B291" s="386"/>
      <c r="C291" s="746" t="s">
        <v>928</v>
      </c>
      <c r="D291" s="687" t="s">
        <v>7</v>
      </c>
      <c r="E291" s="688">
        <v>1574</v>
      </c>
      <c r="F291" s="250"/>
      <c r="G291" s="250">
        <f t="shared" si="12"/>
        <v>0</v>
      </c>
      <c r="H291" s="349"/>
      <c r="I291" s="354"/>
      <c r="J291" s="296"/>
      <c r="K291" s="349"/>
      <c r="L291" s="281"/>
      <c r="M291" s="281"/>
      <c r="N291" s="281"/>
      <c r="O291" s="281"/>
      <c r="P291" s="281"/>
      <c r="Q291" s="281"/>
      <c r="R291" s="281"/>
    </row>
    <row r="292" spans="1:18" s="266" customFormat="1" ht="12">
      <c r="A292" s="385"/>
      <c r="B292" s="386"/>
      <c r="C292" s="746" t="s">
        <v>929</v>
      </c>
      <c r="D292" s="687" t="s">
        <v>7</v>
      </c>
      <c r="E292" s="688">
        <v>235</v>
      </c>
      <c r="F292" s="250"/>
      <c r="G292" s="250">
        <f t="shared" si="12"/>
        <v>0</v>
      </c>
      <c r="H292" s="349"/>
      <c r="I292" s="354"/>
      <c r="J292" s="296"/>
      <c r="K292" s="349"/>
      <c r="L292" s="281"/>
      <c r="M292" s="281"/>
      <c r="N292" s="281"/>
      <c r="O292" s="281"/>
      <c r="P292" s="281"/>
      <c r="Q292" s="281"/>
      <c r="R292" s="281"/>
    </row>
    <row r="293" spans="1:18" s="266" customFormat="1" ht="12">
      <c r="A293" s="385"/>
      <c r="B293" s="386"/>
      <c r="C293" s="190"/>
      <c r="D293" s="352"/>
      <c r="E293" s="353"/>
      <c r="F293" s="250"/>
      <c r="G293" s="250"/>
      <c r="H293" s="250"/>
      <c r="I293" s="354"/>
      <c r="J293" s="296"/>
      <c r="K293" s="349"/>
      <c r="L293" s="281"/>
      <c r="M293" s="281"/>
      <c r="N293" s="281"/>
      <c r="O293" s="281"/>
      <c r="P293" s="281"/>
      <c r="Q293" s="281"/>
      <c r="R293" s="281"/>
    </row>
    <row r="294" spans="1:18" s="266" customFormat="1" ht="12">
      <c r="A294" s="385" t="str">
        <f>$B$240</f>
        <v>IV.</v>
      </c>
      <c r="B294" s="386">
        <f>COUNT($A$242:B288)+1</f>
        <v>7</v>
      </c>
      <c r="C294" s="210" t="s">
        <v>167</v>
      </c>
      <c r="D294" s="350" t="s">
        <v>9</v>
      </c>
      <c r="E294" s="351">
        <v>2</v>
      </c>
      <c r="F294" s="250"/>
      <c r="G294" s="250">
        <f>E294*F294</f>
        <v>0</v>
      </c>
      <c r="H294" s="250"/>
      <c r="I294" s="354"/>
      <c r="J294" s="296"/>
      <c r="K294" s="349"/>
      <c r="L294" s="281"/>
      <c r="M294" s="281"/>
      <c r="N294" s="281"/>
      <c r="O294" s="281"/>
      <c r="P294" s="281"/>
      <c r="Q294" s="281"/>
      <c r="R294" s="281"/>
    </row>
    <row r="295" spans="1:18" s="266" customFormat="1" ht="26.25" customHeight="1">
      <c r="A295" s="385"/>
      <c r="B295" s="386"/>
      <c r="C295" s="393" t="s">
        <v>189</v>
      </c>
      <c r="D295" s="350"/>
      <c r="E295" s="351"/>
      <c r="F295" s="250"/>
      <c r="G295" s="250">
        <f>E295*F295</f>
        <v>0</v>
      </c>
      <c r="H295" s="250"/>
      <c r="I295" s="354"/>
      <c r="J295" s="296"/>
      <c r="K295" s="349"/>
      <c r="L295" s="281"/>
      <c r="M295" s="281"/>
      <c r="N295" s="281"/>
      <c r="O295" s="281"/>
      <c r="P295" s="281"/>
      <c r="Q295" s="281"/>
      <c r="R295" s="281"/>
    </row>
    <row r="296" spans="1:18" s="266" customFormat="1" ht="12">
      <c r="A296" s="385"/>
      <c r="B296" s="386"/>
      <c r="C296" s="685" t="s">
        <v>190</v>
      </c>
      <c r="D296" s="350"/>
      <c r="E296" s="351"/>
      <c r="F296" s="250"/>
      <c r="G296" s="250">
        <f>E296*F296</f>
        <v>0</v>
      </c>
      <c r="H296" s="250"/>
      <c r="I296" s="354"/>
      <c r="J296" s="296"/>
      <c r="K296" s="349"/>
      <c r="L296" s="281"/>
      <c r="M296" s="281"/>
      <c r="N296" s="281"/>
      <c r="O296" s="281"/>
      <c r="P296" s="281"/>
      <c r="Q296" s="281"/>
      <c r="R296" s="281"/>
    </row>
    <row r="297" spans="1:18" s="266" customFormat="1" ht="12">
      <c r="A297" s="385"/>
      <c r="B297" s="386"/>
      <c r="C297" s="213"/>
      <c r="D297" s="647"/>
      <c r="E297" s="648"/>
      <c r="F297" s="250"/>
      <c r="G297" s="349"/>
      <c r="H297" s="349"/>
      <c r="I297" s="354"/>
      <c r="J297" s="296"/>
      <c r="K297" s="349"/>
      <c r="L297" s="281"/>
      <c r="M297" s="281"/>
      <c r="N297" s="281"/>
      <c r="O297" s="281"/>
      <c r="P297" s="281"/>
      <c r="Q297" s="281"/>
      <c r="R297" s="281"/>
    </row>
    <row r="298" spans="1:18" s="266" customFormat="1" ht="12">
      <c r="A298" s="385" t="str">
        <f>$B$240</f>
        <v>IV.</v>
      </c>
      <c r="B298" s="386">
        <f>COUNT($A$242:B295)+1</f>
        <v>8</v>
      </c>
      <c r="C298" s="210" t="s">
        <v>250</v>
      </c>
      <c r="D298" s="350"/>
      <c r="E298" s="351"/>
      <c r="F298" s="250"/>
      <c r="G298" s="250">
        <f aca="true" t="shared" si="13" ref="G298:G305">E298*F298</f>
        <v>0</v>
      </c>
      <c r="H298" s="250"/>
      <c r="I298" s="354"/>
      <c r="J298" s="296"/>
      <c r="K298" s="349"/>
      <c r="L298" s="281"/>
      <c r="M298" s="281"/>
      <c r="N298" s="281"/>
      <c r="O298" s="281"/>
      <c r="P298" s="281"/>
      <c r="Q298" s="281"/>
      <c r="R298" s="281"/>
    </row>
    <row r="299" spans="1:18" s="266" customFormat="1" ht="36">
      <c r="A299" s="385"/>
      <c r="B299" s="386"/>
      <c r="C299" s="336" t="s">
        <v>932</v>
      </c>
      <c r="D299" s="350"/>
      <c r="E299" s="351"/>
      <c r="F299" s="250"/>
      <c r="G299" s="250">
        <f t="shared" si="13"/>
        <v>0</v>
      </c>
      <c r="H299" s="250"/>
      <c r="I299" s="354"/>
      <c r="J299" s="296"/>
      <c r="K299" s="349"/>
      <c r="L299" s="281"/>
      <c r="M299" s="281"/>
      <c r="N299" s="281"/>
      <c r="O299" s="281"/>
      <c r="P299" s="281"/>
      <c r="Q299" s="281"/>
      <c r="R299" s="281"/>
    </row>
    <row r="300" spans="1:18" s="266" customFormat="1" ht="12">
      <c r="A300" s="385"/>
      <c r="B300" s="386"/>
      <c r="C300" s="234" t="s">
        <v>933</v>
      </c>
      <c r="D300" s="350"/>
      <c r="E300" s="351"/>
      <c r="F300" s="250"/>
      <c r="G300" s="250">
        <f t="shared" si="13"/>
        <v>0</v>
      </c>
      <c r="H300" s="250"/>
      <c r="I300" s="354"/>
      <c r="J300" s="296"/>
      <c r="K300" s="349"/>
      <c r="L300" s="281"/>
      <c r="M300" s="281"/>
      <c r="N300" s="281"/>
      <c r="O300" s="281"/>
      <c r="P300" s="281"/>
      <c r="Q300" s="281"/>
      <c r="R300" s="281"/>
    </row>
    <row r="301" spans="1:18" s="266" customFormat="1" ht="12">
      <c r="A301" s="385"/>
      <c r="B301" s="386"/>
      <c r="C301" s="191" t="s">
        <v>934</v>
      </c>
      <c r="D301" s="350" t="s">
        <v>9</v>
      </c>
      <c r="E301" s="351">
        <v>6</v>
      </c>
      <c r="F301" s="250"/>
      <c r="G301" s="250">
        <f>E301*F301</f>
        <v>0</v>
      </c>
      <c r="H301" s="250"/>
      <c r="I301" s="354"/>
      <c r="J301" s="296"/>
      <c r="K301" s="349"/>
      <c r="L301" s="281"/>
      <c r="M301" s="281"/>
      <c r="N301" s="281"/>
      <c r="O301" s="281"/>
      <c r="P301" s="281"/>
      <c r="Q301" s="281"/>
      <c r="R301" s="281"/>
    </row>
    <row r="302" spans="1:18" s="266" customFormat="1" ht="12">
      <c r="A302" s="385"/>
      <c r="B302" s="386"/>
      <c r="C302" s="191" t="s">
        <v>604</v>
      </c>
      <c r="D302" s="350" t="s">
        <v>9</v>
      </c>
      <c r="E302" s="351">
        <v>86</v>
      </c>
      <c r="F302" s="250"/>
      <c r="G302" s="250">
        <f t="shared" si="13"/>
        <v>0</v>
      </c>
      <c r="H302" s="250"/>
      <c r="I302" s="354"/>
      <c r="J302" s="296"/>
      <c r="K302" s="349"/>
      <c r="L302" s="281"/>
      <c r="M302" s="281"/>
      <c r="N302" s="281"/>
      <c r="O302" s="281"/>
      <c r="P302" s="281"/>
      <c r="Q302" s="281"/>
      <c r="R302" s="281"/>
    </row>
    <row r="303" spans="1:18" s="266" customFormat="1" ht="12">
      <c r="A303" s="385"/>
      <c r="B303" s="386"/>
      <c r="C303" s="193" t="s">
        <v>156</v>
      </c>
      <c r="D303" s="350" t="s">
        <v>9</v>
      </c>
      <c r="E303" s="351">
        <v>7</v>
      </c>
      <c r="F303" s="250"/>
      <c r="G303" s="250">
        <f t="shared" si="13"/>
        <v>0</v>
      </c>
      <c r="H303" s="250"/>
      <c r="I303" s="354"/>
      <c r="J303" s="296"/>
      <c r="K303" s="349"/>
      <c r="L303" s="281"/>
      <c r="M303" s="281"/>
      <c r="N303" s="281"/>
      <c r="O303" s="281"/>
      <c r="P303" s="281"/>
      <c r="Q303" s="281"/>
      <c r="R303" s="281"/>
    </row>
    <row r="304" spans="1:18" s="266" customFormat="1" ht="12">
      <c r="A304" s="385"/>
      <c r="B304" s="386"/>
      <c r="C304" s="191" t="s">
        <v>181</v>
      </c>
      <c r="D304" s="350" t="s">
        <v>9</v>
      </c>
      <c r="E304" s="351">
        <v>2</v>
      </c>
      <c r="F304" s="250"/>
      <c r="G304" s="250">
        <f t="shared" si="13"/>
        <v>0</v>
      </c>
      <c r="H304" s="250"/>
      <c r="I304" s="354"/>
      <c r="J304" s="296"/>
      <c r="K304" s="349"/>
      <c r="L304" s="281"/>
      <c r="M304" s="281"/>
      <c r="N304" s="281"/>
      <c r="O304" s="281"/>
      <c r="P304" s="281"/>
      <c r="Q304" s="281"/>
      <c r="R304" s="281"/>
    </row>
    <row r="305" spans="1:18" s="266" customFormat="1" ht="12">
      <c r="A305" s="385"/>
      <c r="B305" s="386"/>
      <c r="C305" s="191" t="s">
        <v>183</v>
      </c>
      <c r="D305" s="350" t="s">
        <v>9</v>
      </c>
      <c r="E305" s="351">
        <v>6</v>
      </c>
      <c r="F305" s="250"/>
      <c r="G305" s="250">
        <f t="shared" si="13"/>
        <v>0</v>
      </c>
      <c r="H305" s="250"/>
      <c r="I305" s="354"/>
      <c r="J305" s="296"/>
      <c r="K305" s="349"/>
      <c r="L305" s="281"/>
      <c r="M305" s="281"/>
      <c r="N305" s="281"/>
      <c r="O305" s="281"/>
      <c r="P305" s="281"/>
      <c r="Q305" s="281"/>
      <c r="R305" s="281"/>
    </row>
    <row r="306" spans="1:18" s="266" customFormat="1" ht="12">
      <c r="A306" s="385"/>
      <c r="B306" s="386"/>
      <c r="C306" s="190"/>
      <c r="D306" s="352"/>
      <c r="E306" s="353"/>
      <c r="F306" s="250"/>
      <c r="G306" s="250"/>
      <c r="H306" s="250"/>
      <c r="I306" s="354"/>
      <c r="J306" s="296"/>
      <c r="K306" s="349"/>
      <c r="L306" s="281"/>
      <c r="M306" s="281"/>
      <c r="N306" s="281"/>
      <c r="O306" s="281"/>
      <c r="P306" s="281"/>
      <c r="Q306" s="281"/>
      <c r="R306" s="281"/>
    </row>
    <row r="307" spans="1:18" s="266" customFormat="1" ht="12">
      <c r="A307" s="385" t="str">
        <f>$B$240</f>
        <v>IV.</v>
      </c>
      <c r="B307" s="386">
        <f>COUNT($A$242:B304)+1</f>
        <v>9</v>
      </c>
      <c r="C307" s="686" t="s">
        <v>249</v>
      </c>
      <c r="D307" s="352"/>
      <c r="E307" s="353"/>
      <c r="F307" s="250"/>
      <c r="G307" s="250">
        <f aca="true" t="shared" si="14" ref="G307:G312">E307*F307</f>
        <v>0</v>
      </c>
      <c r="H307" s="250"/>
      <c r="I307" s="354"/>
      <c r="J307" s="296"/>
      <c r="K307" s="349"/>
      <c r="L307" s="281"/>
      <c r="M307" s="281"/>
      <c r="N307" s="281"/>
      <c r="O307" s="281"/>
      <c r="P307" s="281"/>
      <c r="Q307" s="281"/>
      <c r="R307" s="281"/>
    </row>
    <row r="308" spans="1:18" s="266" customFormat="1" ht="12">
      <c r="A308" s="385"/>
      <c r="B308" s="386"/>
      <c r="C308" s="689" t="s">
        <v>605</v>
      </c>
      <c r="D308" s="352"/>
      <c r="E308" s="353"/>
      <c r="F308" s="250"/>
      <c r="G308" s="250"/>
      <c r="H308" s="250"/>
      <c r="I308" s="354"/>
      <c r="J308" s="296"/>
      <c r="K308" s="349"/>
      <c r="L308" s="281"/>
      <c r="M308" s="281"/>
      <c r="N308" s="281"/>
      <c r="O308" s="281"/>
      <c r="P308" s="281"/>
      <c r="Q308" s="281"/>
      <c r="R308" s="281"/>
    </row>
    <row r="309" spans="1:18" s="266" customFormat="1" ht="120">
      <c r="A309" s="385"/>
      <c r="B309" s="386"/>
      <c r="C309" s="393" t="s">
        <v>256</v>
      </c>
      <c r="D309" s="352"/>
      <c r="E309" s="353"/>
      <c r="F309" s="250"/>
      <c r="G309" s="250">
        <f t="shared" si="14"/>
        <v>0</v>
      </c>
      <c r="H309" s="250"/>
      <c r="I309" s="354"/>
      <c r="J309" s="296"/>
      <c r="K309" s="349"/>
      <c r="L309" s="281"/>
      <c r="M309" s="281"/>
      <c r="N309" s="281"/>
      <c r="O309" s="281"/>
      <c r="P309" s="281"/>
      <c r="Q309" s="281"/>
      <c r="R309" s="281"/>
    </row>
    <row r="310" spans="1:18" s="266" customFormat="1" ht="12">
      <c r="A310" s="385"/>
      <c r="B310" s="386"/>
      <c r="C310" s="685" t="s">
        <v>184</v>
      </c>
      <c r="D310" s="352"/>
      <c r="E310" s="353"/>
      <c r="F310" s="250"/>
      <c r="G310" s="250">
        <f t="shared" si="14"/>
        <v>0</v>
      </c>
      <c r="H310" s="250"/>
      <c r="I310" s="354"/>
      <c r="J310" s="296"/>
      <c r="K310" s="349"/>
      <c r="L310" s="281"/>
      <c r="M310" s="281"/>
      <c r="N310" s="281"/>
      <c r="O310" s="281"/>
      <c r="P310" s="281"/>
      <c r="Q310" s="281"/>
      <c r="R310" s="281"/>
    </row>
    <row r="311" spans="1:18" s="266" customFormat="1" ht="14.25" customHeight="1">
      <c r="A311" s="385"/>
      <c r="B311" s="386"/>
      <c r="C311" s="193" t="s">
        <v>181</v>
      </c>
      <c r="D311" s="350" t="s">
        <v>9</v>
      </c>
      <c r="E311" s="351">
        <v>1</v>
      </c>
      <c r="F311" s="250"/>
      <c r="G311" s="250">
        <f t="shared" si="14"/>
        <v>0</v>
      </c>
      <c r="H311" s="250"/>
      <c r="I311" s="354"/>
      <c r="J311" s="296"/>
      <c r="K311" s="349"/>
      <c r="L311" s="281"/>
      <c r="M311" s="281"/>
      <c r="N311" s="281"/>
      <c r="O311" s="281"/>
      <c r="P311" s="281"/>
      <c r="Q311" s="281"/>
      <c r="R311" s="281"/>
    </row>
    <row r="312" spans="1:18" s="266" customFormat="1" ht="14.25" customHeight="1">
      <c r="A312" s="385"/>
      <c r="B312" s="386"/>
      <c r="C312" s="193" t="s">
        <v>183</v>
      </c>
      <c r="D312" s="350" t="s">
        <v>9</v>
      </c>
      <c r="E312" s="351">
        <v>3</v>
      </c>
      <c r="F312" s="250"/>
      <c r="G312" s="250">
        <f t="shared" si="14"/>
        <v>0</v>
      </c>
      <c r="H312" s="250"/>
      <c r="I312" s="354"/>
      <c r="J312" s="296"/>
      <c r="K312" s="349"/>
      <c r="L312" s="281"/>
      <c r="M312" s="281"/>
      <c r="N312" s="281"/>
      <c r="O312" s="281"/>
      <c r="P312" s="281"/>
      <c r="Q312" s="281"/>
      <c r="R312" s="281"/>
    </row>
    <row r="313" spans="1:18" s="266" customFormat="1" ht="12" customHeight="1">
      <c r="A313" s="385"/>
      <c r="B313" s="386"/>
      <c r="C313" s="190"/>
      <c r="D313" s="352"/>
      <c r="E313" s="353"/>
      <c r="F313" s="250"/>
      <c r="G313" s="250"/>
      <c r="H313" s="250"/>
      <c r="I313" s="354"/>
      <c r="J313" s="296"/>
      <c r="K313" s="349"/>
      <c r="L313" s="281"/>
      <c r="M313" s="281"/>
      <c r="N313" s="281"/>
      <c r="O313" s="281"/>
      <c r="P313" s="281"/>
      <c r="Q313" s="281"/>
      <c r="R313" s="281"/>
    </row>
    <row r="314" spans="1:18" s="266" customFormat="1" ht="12">
      <c r="A314" s="385" t="str">
        <f>$B$240</f>
        <v>IV.</v>
      </c>
      <c r="B314" s="386">
        <f>COUNT($A$242:B311)+1</f>
        <v>10</v>
      </c>
      <c r="C314" s="210" t="s">
        <v>166</v>
      </c>
      <c r="D314" s="350" t="s">
        <v>9</v>
      </c>
      <c r="E314" s="351">
        <v>12</v>
      </c>
      <c r="F314" s="250"/>
      <c r="G314" s="250">
        <f aca="true" t="shared" si="15" ref="G314:G321">E314*F314</f>
        <v>0</v>
      </c>
      <c r="H314" s="250"/>
      <c r="I314" s="354"/>
      <c r="J314" s="296"/>
      <c r="K314" s="349"/>
      <c r="L314" s="281"/>
      <c r="M314" s="281"/>
      <c r="N314" s="281"/>
      <c r="O314" s="281"/>
      <c r="P314" s="281"/>
      <c r="Q314" s="281"/>
      <c r="R314" s="281"/>
    </row>
    <row r="315" spans="1:18" s="266" customFormat="1" ht="36">
      <c r="A315" s="385"/>
      <c r="B315" s="386"/>
      <c r="C315" s="393" t="s">
        <v>193</v>
      </c>
      <c r="D315" s="350"/>
      <c r="E315" s="351"/>
      <c r="F315" s="250"/>
      <c r="G315" s="250">
        <f t="shared" si="15"/>
        <v>0</v>
      </c>
      <c r="H315" s="250"/>
      <c r="I315" s="354"/>
      <c r="J315" s="296"/>
      <c r="K315" s="349"/>
      <c r="L315" s="281"/>
      <c r="M315" s="281"/>
      <c r="N315" s="281"/>
      <c r="O315" s="281"/>
      <c r="P315" s="281"/>
      <c r="Q315" s="281"/>
      <c r="R315" s="281"/>
    </row>
    <row r="316" spans="1:18" s="266" customFormat="1" ht="12">
      <c r="A316" s="385"/>
      <c r="B316" s="386"/>
      <c r="C316" s="685" t="s">
        <v>194</v>
      </c>
      <c r="D316" s="350"/>
      <c r="E316" s="351"/>
      <c r="F316" s="250"/>
      <c r="G316" s="250">
        <f t="shared" si="15"/>
        <v>0</v>
      </c>
      <c r="H316" s="250"/>
      <c r="I316" s="354"/>
      <c r="J316" s="296"/>
      <c r="K316" s="349"/>
      <c r="L316" s="281"/>
      <c r="M316" s="281"/>
      <c r="N316" s="281"/>
      <c r="O316" s="281"/>
      <c r="P316" s="281"/>
      <c r="Q316" s="281"/>
      <c r="R316" s="281"/>
    </row>
    <row r="317" spans="1:18" s="266" customFormat="1" ht="12">
      <c r="A317" s="385"/>
      <c r="B317" s="386"/>
      <c r="C317" s="191"/>
      <c r="D317" s="352"/>
      <c r="E317" s="353"/>
      <c r="F317" s="250"/>
      <c r="G317" s="250">
        <f t="shared" si="15"/>
        <v>0</v>
      </c>
      <c r="H317" s="250"/>
      <c r="I317" s="354"/>
      <c r="J317" s="296"/>
      <c r="K317" s="349"/>
      <c r="L317" s="281"/>
      <c r="M317" s="281"/>
      <c r="N317" s="281"/>
      <c r="O317" s="281"/>
      <c r="P317" s="281"/>
      <c r="Q317" s="281"/>
      <c r="R317" s="281"/>
    </row>
    <row r="318" spans="1:18" s="266" customFormat="1" ht="12">
      <c r="A318" s="385" t="str">
        <f>$B$240</f>
        <v>IV.</v>
      </c>
      <c r="B318" s="386">
        <f>COUNT($A$242:B317)+1</f>
        <v>11</v>
      </c>
      <c r="C318" s="210" t="s">
        <v>167</v>
      </c>
      <c r="D318" s="350" t="s">
        <v>9</v>
      </c>
      <c r="E318" s="351">
        <v>2</v>
      </c>
      <c r="F318" s="250"/>
      <c r="G318" s="250">
        <f t="shared" si="15"/>
        <v>0</v>
      </c>
      <c r="H318" s="250"/>
      <c r="I318" s="354"/>
      <c r="J318" s="296"/>
      <c r="K318" s="349"/>
      <c r="L318" s="281"/>
      <c r="M318" s="281"/>
      <c r="N318" s="281"/>
      <c r="O318" s="281"/>
      <c r="P318" s="281"/>
      <c r="Q318" s="281"/>
      <c r="R318" s="281"/>
    </row>
    <row r="319" spans="1:18" s="266" customFormat="1" ht="26.25" customHeight="1">
      <c r="A319" s="385"/>
      <c r="B319" s="386"/>
      <c r="C319" s="393" t="s">
        <v>189</v>
      </c>
      <c r="D319" s="350"/>
      <c r="E319" s="351"/>
      <c r="F319" s="250"/>
      <c r="G319" s="250">
        <f t="shared" si="15"/>
        <v>0</v>
      </c>
      <c r="H319" s="250"/>
      <c r="I319" s="354"/>
      <c r="J319" s="296"/>
      <c r="K319" s="349"/>
      <c r="L319" s="281"/>
      <c r="M319" s="281"/>
      <c r="N319" s="281"/>
      <c r="O319" s="281"/>
      <c r="P319" s="281"/>
      <c r="Q319" s="281"/>
      <c r="R319" s="281"/>
    </row>
    <row r="320" spans="1:18" s="266" customFormat="1" ht="12">
      <c r="A320" s="385"/>
      <c r="B320" s="386"/>
      <c r="C320" s="685" t="s">
        <v>431</v>
      </c>
      <c r="D320" s="350"/>
      <c r="E320" s="351"/>
      <c r="F320" s="250"/>
      <c r="G320" s="250">
        <f t="shared" si="15"/>
        <v>0</v>
      </c>
      <c r="H320" s="250"/>
      <c r="I320" s="354"/>
      <c r="J320" s="296"/>
      <c r="K320" s="349"/>
      <c r="L320" s="281"/>
      <c r="M320" s="281"/>
      <c r="N320" s="281"/>
      <c r="O320" s="281"/>
      <c r="P320" s="281"/>
      <c r="Q320" s="281"/>
      <c r="R320" s="281"/>
    </row>
    <row r="321" spans="1:18" s="266" customFormat="1" ht="12">
      <c r="A321" s="385"/>
      <c r="B321" s="386"/>
      <c r="C321" s="191"/>
      <c r="D321" s="352"/>
      <c r="E321" s="353"/>
      <c r="F321" s="250"/>
      <c r="G321" s="250">
        <f t="shared" si="15"/>
        <v>0</v>
      </c>
      <c r="H321" s="250"/>
      <c r="I321" s="354"/>
      <c r="J321" s="296"/>
      <c r="K321" s="349"/>
      <c r="L321" s="281"/>
      <c r="M321" s="281"/>
      <c r="N321" s="281"/>
      <c r="O321" s="281"/>
      <c r="P321" s="281"/>
      <c r="Q321" s="281"/>
      <c r="R321" s="281"/>
    </row>
    <row r="322" spans="1:18" s="266" customFormat="1" ht="12">
      <c r="A322" s="385" t="str">
        <f>$B$240</f>
        <v>IV.</v>
      </c>
      <c r="B322" s="386">
        <f>COUNT($A$242:B321)+1</f>
        <v>12</v>
      </c>
      <c r="C322" s="210" t="s">
        <v>213</v>
      </c>
      <c r="D322" s="350" t="s">
        <v>9</v>
      </c>
      <c r="E322" s="351">
        <v>10</v>
      </c>
      <c r="F322" s="250"/>
      <c r="G322" s="250">
        <f>E322*F322</f>
        <v>0</v>
      </c>
      <c r="H322" s="250"/>
      <c r="I322" s="354"/>
      <c r="J322" s="296"/>
      <c r="K322" s="349"/>
      <c r="L322" s="281"/>
      <c r="M322" s="281"/>
      <c r="N322" s="281"/>
      <c r="O322" s="281"/>
      <c r="P322" s="281"/>
      <c r="Q322" s="281"/>
      <c r="R322" s="281"/>
    </row>
    <row r="323" spans="1:18" s="266" customFormat="1" ht="38.25" customHeight="1">
      <c r="A323" s="385"/>
      <c r="B323" s="386"/>
      <c r="C323" s="393" t="s">
        <v>214</v>
      </c>
      <c r="D323" s="350"/>
      <c r="E323" s="351"/>
      <c r="F323" s="250"/>
      <c r="G323" s="250">
        <f>E323*F323</f>
        <v>0</v>
      </c>
      <c r="H323" s="250"/>
      <c r="I323" s="354"/>
      <c r="J323" s="296"/>
      <c r="K323" s="349"/>
      <c r="L323" s="281"/>
      <c r="M323" s="281"/>
      <c r="N323" s="281"/>
      <c r="O323" s="281"/>
      <c r="P323" s="281"/>
      <c r="Q323" s="281"/>
      <c r="R323" s="281"/>
    </row>
    <row r="324" spans="1:18" s="266" customFormat="1" ht="12">
      <c r="A324" s="385"/>
      <c r="B324" s="386"/>
      <c r="C324" s="685"/>
      <c r="D324" s="350"/>
      <c r="E324" s="351"/>
      <c r="F324" s="250"/>
      <c r="G324" s="250"/>
      <c r="H324" s="250"/>
      <c r="I324" s="354"/>
      <c r="J324" s="296"/>
      <c r="K324" s="349"/>
      <c r="L324" s="281"/>
      <c r="M324" s="281"/>
      <c r="N324" s="281"/>
      <c r="O324" s="281"/>
      <c r="P324" s="281"/>
      <c r="Q324" s="281"/>
      <c r="R324" s="281"/>
    </row>
    <row r="325" spans="1:18" s="266" customFormat="1" ht="12">
      <c r="A325" s="385" t="str">
        <f>$B$240</f>
        <v>IV.</v>
      </c>
      <c r="B325" s="386">
        <f>COUNT($A$242:B324)+1</f>
        <v>13</v>
      </c>
      <c r="C325" s="331" t="s">
        <v>187</v>
      </c>
      <c r="D325" s="350" t="s">
        <v>9</v>
      </c>
      <c r="E325" s="351">
        <v>16</v>
      </c>
      <c r="F325" s="250"/>
      <c r="G325" s="250">
        <f>E325*F325</f>
        <v>0</v>
      </c>
      <c r="H325" s="250"/>
      <c r="I325" s="354"/>
      <c r="J325" s="296"/>
      <c r="K325" s="349"/>
      <c r="L325" s="281"/>
      <c r="M325" s="281"/>
      <c r="N325" s="281"/>
      <c r="O325" s="281"/>
      <c r="P325" s="281"/>
      <c r="Q325" s="281"/>
      <c r="R325" s="281"/>
    </row>
    <row r="326" spans="1:18" s="266" customFormat="1" ht="48">
      <c r="A326" s="385"/>
      <c r="B326" s="386"/>
      <c r="C326" s="309" t="s">
        <v>188</v>
      </c>
      <c r="D326" s="352"/>
      <c r="E326" s="353"/>
      <c r="F326" s="250"/>
      <c r="G326" s="250">
        <f>E326*F326</f>
        <v>0</v>
      </c>
      <c r="H326" s="250"/>
      <c r="I326" s="354"/>
      <c r="J326" s="296"/>
      <c r="K326" s="349"/>
      <c r="L326" s="281"/>
      <c r="M326" s="281"/>
      <c r="N326" s="281"/>
      <c r="O326" s="281"/>
      <c r="P326" s="281"/>
      <c r="Q326" s="281"/>
      <c r="R326" s="281"/>
    </row>
    <row r="327" spans="1:18" s="266" customFormat="1" ht="12">
      <c r="A327" s="385"/>
      <c r="B327" s="386"/>
      <c r="C327" s="191"/>
      <c r="D327" s="352"/>
      <c r="E327" s="353"/>
      <c r="F327" s="250"/>
      <c r="G327" s="250">
        <f>E327*F327</f>
        <v>0</v>
      </c>
      <c r="H327" s="250"/>
      <c r="I327" s="354"/>
      <c r="J327" s="296"/>
      <c r="K327" s="349"/>
      <c r="L327" s="281"/>
      <c r="M327" s="281"/>
      <c r="N327" s="281"/>
      <c r="O327" s="281"/>
      <c r="P327" s="281"/>
      <c r="Q327" s="281"/>
      <c r="R327" s="281"/>
    </row>
    <row r="328" spans="1:18" s="266" customFormat="1" ht="12">
      <c r="A328" s="385" t="str">
        <f>$B$240</f>
        <v>IV.</v>
      </c>
      <c r="B328" s="386">
        <f>COUNT($A$242:B327)+1</f>
        <v>14</v>
      </c>
      <c r="C328" s="331" t="s">
        <v>196</v>
      </c>
      <c r="D328" s="350" t="s">
        <v>137</v>
      </c>
      <c r="E328" s="351">
        <f>SUM(J245:J252)*1.2</f>
        <v>0</v>
      </c>
      <c r="F328" s="250"/>
      <c r="G328" s="250">
        <f>E328*F328</f>
        <v>0</v>
      </c>
      <c r="H328" s="250"/>
      <c r="I328" s="354"/>
      <c r="J328" s="296"/>
      <c r="K328" s="349"/>
      <c r="L328" s="281"/>
      <c r="M328" s="281"/>
      <c r="N328" s="281"/>
      <c r="O328" s="281"/>
      <c r="P328" s="281"/>
      <c r="Q328" s="281"/>
      <c r="R328" s="281"/>
    </row>
    <row r="329" spans="1:18" s="266" customFormat="1" ht="24">
      <c r="A329" s="385"/>
      <c r="B329" s="386"/>
      <c r="C329" s="191" t="s">
        <v>197</v>
      </c>
      <c r="D329" s="352"/>
      <c r="E329" s="353"/>
      <c r="F329" s="250"/>
      <c r="G329" s="250"/>
      <c r="H329" s="250"/>
      <c r="I329" s="354"/>
      <c r="J329" s="296"/>
      <c r="K329" s="349"/>
      <c r="L329" s="281"/>
      <c r="M329" s="281"/>
      <c r="N329" s="281"/>
      <c r="O329" s="281"/>
      <c r="P329" s="281"/>
      <c r="Q329" s="281"/>
      <c r="R329" s="281"/>
    </row>
    <row r="330" spans="1:18" s="266" customFormat="1" ht="12">
      <c r="A330" s="385"/>
      <c r="B330" s="386"/>
      <c r="C330" s="234" t="s">
        <v>611</v>
      </c>
      <c r="D330" s="350"/>
      <c r="E330" s="351"/>
      <c r="F330" s="250"/>
      <c r="G330" s="250">
        <f aca="true" t="shared" si="16" ref="G330:G339">E330*F330</f>
        <v>0</v>
      </c>
      <c r="H330" s="250"/>
      <c r="I330" s="354"/>
      <c r="J330" s="296"/>
      <c r="K330" s="349"/>
      <c r="L330" s="281"/>
      <c r="M330" s="281"/>
      <c r="N330" s="281"/>
      <c r="O330" s="281"/>
      <c r="P330" s="281"/>
      <c r="Q330" s="281"/>
      <c r="R330" s="281"/>
    </row>
    <row r="331" spans="1:18" s="266" customFormat="1" ht="12">
      <c r="A331" s="385"/>
      <c r="B331" s="386"/>
      <c r="C331" s="234"/>
      <c r="D331" s="350"/>
      <c r="E331" s="351"/>
      <c r="F331" s="250"/>
      <c r="G331" s="250"/>
      <c r="H331" s="250"/>
      <c r="I331" s="354"/>
      <c r="J331" s="296"/>
      <c r="K331" s="349"/>
      <c r="L331" s="281"/>
      <c r="M331" s="281"/>
      <c r="N331" s="281"/>
      <c r="O331" s="281"/>
      <c r="P331" s="281"/>
      <c r="Q331" s="281"/>
      <c r="R331" s="281"/>
    </row>
    <row r="332" spans="1:18" s="266" customFormat="1" ht="12">
      <c r="A332" s="385" t="str">
        <f>$B$240</f>
        <v>IV.</v>
      </c>
      <c r="B332" s="386">
        <f>COUNT($A$242:B329)+1</f>
        <v>15</v>
      </c>
      <c r="C332" s="192" t="s">
        <v>935</v>
      </c>
      <c r="D332" s="350" t="s">
        <v>137</v>
      </c>
      <c r="E332" s="351">
        <v>15</v>
      </c>
      <c r="F332" s="250"/>
      <c r="G332" s="250">
        <f>E332*F332</f>
        <v>0</v>
      </c>
      <c r="H332" s="250"/>
      <c r="I332" s="354"/>
      <c r="J332" s="296"/>
      <c r="K332" s="349"/>
      <c r="L332" s="281"/>
      <c r="M332" s="281"/>
      <c r="N332" s="281"/>
      <c r="O332" s="281"/>
      <c r="P332" s="281"/>
      <c r="Q332" s="281"/>
      <c r="R332" s="281"/>
    </row>
    <row r="333" spans="1:18" s="266" customFormat="1" ht="36">
      <c r="A333" s="385"/>
      <c r="B333" s="386"/>
      <c r="C333" s="234" t="s">
        <v>936</v>
      </c>
      <c r="D333" s="350"/>
      <c r="E333" s="351"/>
      <c r="F333" s="250"/>
      <c r="G333" s="250">
        <f>E333*F333</f>
        <v>0</v>
      </c>
      <c r="H333" s="250"/>
      <c r="I333" s="354"/>
      <c r="J333" s="296"/>
      <c r="K333" s="349"/>
      <c r="L333" s="281"/>
      <c r="M333" s="281"/>
      <c r="N333" s="281"/>
      <c r="O333" s="281"/>
      <c r="P333" s="281"/>
      <c r="Q333" s="281"/>
      <c r="R333" s="281"/>
    </row>
    <row r="334" spans="1:18" s="266" customFormat="1" ht="12">
      <c r="A334" s="385"/>
      <c r="B334" s="386"/>
      <c r="C334" s="191"/>
      <c r="D334" s="352"/>
      <c r="E334" s="353"/>
      <c r="F334" s="250"/>
      <c r="G334" s="250">
        <f>E334*F334</f>
        <v>0</v>
      </c>
      <c r="H334" s="250"/>
      <c r="I334" s="354"/>
      <c r="J334" s="296"/>
      <c r="K334" s="349"/>
      <c r="L334" s="281"/>
      <c r="M334" s="281"/>
      <c r="N334" s="281"/>
      <c r="O334" s="281"/>
      <c r="P334" s="281"/>
      <c r="Q334" s="281"/>
      <c r="R334" s="281"/>
    </row>
    <row r="335" spans="1:18" s="266" customFormat="1" ht="12">
      <c r="A335" s="385" t="str">
        <f>$B$240</f>
        <v>IV.</v>
      </c>
      <c r="B335" s="386">
        <f>COUNT($A$242:B330)+1</f>
        <v>15</v>
      </c>
      <c r="C335" s="210" t="s">
        <v>165</v>
      </c>
      <c r="D335" s="350" t="s">
        <v>101</v>
      </c>
      <c r="E335" s="351">
        <v>1</v>
      </c>
      <c r="F335" s="250"/>
      <c r="G335" s="250">
        <f t="shared" si="16"/>
        <v>0</v>
      </c>
      <c r="H335" s="250"/>
      <c r="I335" s="354"/>
      <c r="J335" s="296"/>
      <c r="K335" s="349"/>
      <c r="L335" s="281"/>
      <c r="M335" s="281"/>
      <c r="N335" s="281"/>
      <c r="O335" s="281"/>
      <c r="P335" s="281"/>
      <c r="Q335" s="281"/>
      <c r="R335" s="281"/>
    </row>
    <row r="336" spans="1:18" s="266" customFormat="1" ht="48">
      <c r="A336" s="385"/>
      <c r="B336" s="386"/>
      <c r="C336" s="191" t="s">
        <v>191</v>
      </c>
      <c r="D336" s="350"/>
      <c r="E336" s="351"/>
      <c r="F336" s="250"/>
      <c r="G336" s="250">
        <f t="shared" si="16"/>
        <v>0</v>
      </c>
      <c r="H336" s="250"/>
      <c r="I336" s="354"/>
      <c r="J336" s="296"/>
      <c r="K336" s="349"/>
      <c r="L336" s="281"/>
      <c r="M336" s="281"/>
      <c r="N336" s="281"/>
      <c r="O336" s="281"/>
      <c r="P336" s="281"/>
      <c r="Q336" s="281"/>
      <c r="R336" s="281"/>
    </row>
    <row r="337" spans="1:18" s="266" customFormat="1" ht="24">
      <c r="A337" s="385"/>
      <c r="B337" s="386"/>
      <c r="C337" s="191" t="s">
        <v>192</v>
      </c>
      <c r="D337" s="352"/>
      <c r="E337" s="353"/>
      <c r="F337" s="250"/>
      <c r="G337" s="250">
        <f t="shared" si="16"/>
        <v>0</v>
      </c>
      <c r="H337" s="250"/>
      <c r="I337" s="354"/>
      <c r="J337" s="296"/>
      <c r="K337" s="349"/>
      <c r="L337" s="281"/>
      <c r="M337" s="281"/>
      <c r="N337" s="281"/>
      <c r="O337" s="281"/>
      <c r="P337" s="281"/>
      <c r="Q337" s="281"/>
      <c r="R337" s="281"/>
    </row>
    <row r="338" spans="1:18" s="266" customFormat="1" ht="12">
      <c r="A338" s="385"/>
      <c r="B338" s="386"/>
      <c r="C338" s="191"/>
      <c r="D338" s="352"/>
      <c r="E338" s="353"/>
      <c r="F338" s="250"/>
      <c r="G338" s="250">
        <f t="shared" si="16"/>
        <v>0</v>
      </c>
      <c r="H338" s="250"/>
      <c r="I338" s="354"/>
      <c r="J338" s="296"/>
      <c r="K338" s="349"/>
      <c r="L338" s="281"/>
      <c r="M338" s="281"/>
      <c r="N338" s="281"/>
      <c r="O338" s="281"/>
      <c r="P338" s="281"/>
      <c r="Q338" s="281"/>
      <c r="R338" s="281"/>
    </row>
    <row r="339" spans="1:18" s="266" customFormat="1" ht="12">
      <c r="A339" s="385" t="str">
        <f>$B$240</f>
        <v>IV.</v>
      </c>
      <c r="B339" s="386">
        <f>COUNT($A$242:B338)+1</f>
        <v>17</v>
      </c>
      <c r="C339" s="210" t="s">
        <v>939</v>
      </c>
      <c r="D339" s="350" t="s">
        <v>101</v>
      </c>
      <c r="E339" s="351">
        <v>1</v>
      </c>
      <c r="F339" s="250"/>
      <c r="G339" s="250">
        <f t="shared" si="16"/>
        <v>0</v>
      </c>
      <c r="H339" s="250"/>
      <c r="I339" s="354"/>
      <c r="J339" s="296"/>
      <c r="K339" s="349"/>
      <c r="L339" s="281"/>
      <c r="M339" s="281"/>
      <c r="N339" s="281"/>
      <c r="O339" s="281"/>
      <c r="P339" s="281"/>
      <c r="Q339" s="281"/>
      <c r="R339" s="281"/>
    </row>
    <row r="340" spans="1:18" s="266" customFormat="1" ht="24">
      <c r="A340" s="385"/>
      <c r="B340" s="386"/>
      <c r="C340" s="191" t="s">
        <v>940</v>
      </c>
      <c r="D340" s="350"/>
      <c r="E340" s="351"/>
      <c r="F340" s="250"/>
      <c r="G340" s="250">
        <f aca="true" t="shared" si="17" ref="G340:G345">E340*F340</f>
        <v>0</v>
      </c>
      <c r="H340" s="250"/>
      <c r="I340" s="354"/>
      <c r="J340" s="296"/>
      <c r="K340" s="349"/>
      <c r="L340" s="281"/>
      <c r="M340" s="281"/>
      <c r="N340" s="281"/>
      <c r="O340" s="281"/>
      <c r="P340" s="281"/>
      <c r="Q340" s="281"/>
      <c r="R340" s="281"/>
    </row>
    <row r="341" spans="1:18" s="266" customFormat="1" ht="12">
      <c r="A341" s="385"/>
      <c r="B341" s="386"/>
      <c r="C341" s="191"/>
      <c r="D341" s="352"/>
      <c r="E341" s="353"/>
      <c r="F341" s="250"/>
      <c r="G341" s="250">
        <f t="shared" si="17"/>
        <v>0</v>
      </c>
      <c r="H341" s="250"/>
      <c r="I341" s="354"/>
      <c r="J341" s="296"/>
      <c r="K341" s="349"/>
      <c r="L341" s="281"/>
      <c r="M341" s="281"/>
      <c r="N341" s="281"/>
      <c r="O341" s="281"/>
      <c r="P341" s="281"/>
      <c r="Q341" s="281"/>
      <c r="R341" s="281"/>
    </row>
    <row r="342" spans="1:18" s="266" customFormat="1" ht="12">
      <c r="A342" s="385" t="str">
        <f>$B$240</f>
        <v>IV.</v>
      </c>
      <c r="B342" s="386">
        <f>COUNT($A$242:B341)+1</f>
        <v>18</v>
      </c>
      <c r="C342" s="210" t="s">
        <v>138</v>
      </c>
      <c r="D342" s="350" t="s">
        <v>8</v>
      </c>
      <c r="E342" s="351">
        <v>340</v>
      </c>
      <c r="F342" s="250"/>
      <c r="G342" s="250">
        <f t="shared" si="17"/>
        <v>0</v>
      </c>
      <c r="H342" s="250"/>
      <c r="I342" s="354"/>
      <c r="J342" s="296"/>
      <c r="K342" s="349"/>
      <c r="L342" s="281"/>
      <c r="M342" s="281"/>
      <c r="N342" s="281"/>
      <c r="O342" s="281"/>
      <c r="P342" s="281"/>
      <c r="Q342" s="281"/>
      <c r="R342" s="281"/>
    </row>
    <row r="343" spans="1:18" s="266" customFormat="1" ht="74.25" customHeight="1">
      <c r="A343" s="385"/>
      <c r="B343" s="386"/>
      <c r="C343" s="191" t="s">
        <v>890</v>
      </c>
      <c r="D343" s="420"/>
      <c r="E343" s="421"/>
      <c r="F343" s="250"/>
      <c r="G343" s="250">
        <f t="shared" si="17"/>
        <v>0</v>
      </c>
      <c r="H343" s="250"/>
      <c r="I343" s="354"/>
      <c r="J343" s="296"/>
      <c r="K343" s="349"/>
      <c r="L343" s="281"/>
      <c r="M343" s="281"/>
      <c r="N343" s="281"/>
      <c r="O343" s="281"/>
      <c r="P343" s="281"/>
      <c r="Q343" s="281"/>
      <c r="R343" s="281"/>
    </row>
    <row r="344" spans="1:18" s="266" customFormat="1" ht="12">
      <c r="A344" s="385"/>
      <c r="B344" s="386"/>
      <c r="C344" s="234" t="s">
        <v>174</v>
      </c>
      <c r="D344" s="350"/>
      <c r="E344" s="351"/>
      <c r="F344" s="250"/>
      <c r="G344" s="250">
        <f t="shared" si="17"/>
        <v>0</v>
      </c>
      <c r="H344" s="250"/>
      <c r="I344" s="354"/>
      <c r="J344" s="296"/>
      <c r="K344" s="349"/>
      <c r="L344" s="281"/>
      <c r="M344" s="281"/>
      <c r="N344" s="281"/>
      <c r="O344" s="281"/>
      <c r="P344" s="281"/>
      <c r="Q344" s="281"/>
      <c r="R344" s="281"/>
    </row>
    <row r="345" spans="1:18" s="266" customFormat="1" ht="12">
      <c r="A345" s="385"/>
      <c r="B345" s="386"/>
      <c r="C345" s="190"/>
      <c r="D345" s="352"/>
      <c r="E345" s="353"/>
      <c r="F345" s="250"/>
      <c r="G345" s="250">
        <f t="shared" si="17"/>
        <v>0</v>
      </c>
      <c r="H345" s="250"/>
      <c r="I345" s="354"/>
      <c r="J345" s="296"/>
      <c r="K345" s="349"/>
      <c r="L345" s="281"/>
      <c r="M345" s="281"/>
      <c r="N345" s="281"/>
      <c r="O345" s="281"/>
      <c r="P345" s="281"/>
      <c r="Q345" s="281"/>
      <c r="R345" s="281"/>
    </row>
    <row r="346" spans="1:18" s="266" customFormat="1" ht="12">
      <c r="A346" s="385" t="str">
        <f>$B$240</f>
        <v>IV.</v>
      </c>
      <c r="B346" s="386">
        <f>COUNT($A$242:B344)+1</f>
        <v>19</v>
      </c>
      <c r="C346" s="191" t="s">
        <v>139</v>
      </c>
      <c r="D346" s="350" t="s">
        <v>133</v>
      </c>
      <c r="E346" s="351">
        <v>4</v>
      </c>
      <c r="F346" s="250"/>
      <c r="G346" s="250">
        <f>SUM(G242:G344)*E346/100</f>
        <v>0</v>
      </c>
      <c r="H346" s="250"/>
      <c r="I346" s="354"/>
      <c r="J346" s="296"/>
      <c r="K346" s="349"/>
      <c r="L346" s="281"/>
      <c r="M346" s="281"/>
      <c r="N346" s="281"/>
      <c r="O346" s="281"/>
      <c r="P346" s="281"/>
      <c r="Q346" s="281"/>
      <c r="R346" s="281"/>
    </row>
    <row r="347" spans="1:18" s="266" customFormat="1" ht="12.75">
      <c r="A347" s="385"/>
      <c r="B347" s="386"/>
      <c r="C347" s="690"/>
      <c r="D347" s="350"/>
      <c r="E347" s="351"/>
      <c r="F347" s="250"/>
      <c r="G347" s="349"/>
      <c r="H347" s="250"/>
      <c r="I347" s="354"/>
      <c r="J347" s="296"/>
      <c r="K347" s="349"/>
      <c r="L347" s="281"/>
      <c r="M347" s="281"/>
      <c r="N347" s="281"/>
      <c r="O347" s="281"/>
      <c r="P347" s="281"/>
      <c r="Q347" s="281"/>
      <c r="R347" s="281"/>
    </row>
    <row r="348" spans="1:18" s="266" customFormat="1" ht="12">
      <c r="A348" s="385" t="str">
        <f>$B$240</f>
        <v>IV.</v>
      </c>
      <c r="B348" s="386">
        <f>COUNT($A$242:B346)+1</f>
        <v>20</v>
      </c>
      <c r="C348" s="691" t="s">
        <v>601</v>
      </c>
      <c r="D348" s="350" t="s">
        <v>133</v>
      </c>
      <c r="E348" s="351">
        <v>5</v>
      </c>
      <c r="F348" s="250"/>
      <c r="G348" s="250">
        <f>SUM(G242:G268)*E348/100</f>
        <v>0</v>
      </c>
      <c r="H348" s="250"/>
      <c r="I348" s="354"/>
      <c r="J348" s="296"/>
      <c r="K348" s="349"/>
      <c r="L348" s="281"/>
      <c r="M348" s="281"/>
      <c r="N348" s="281"/>
      <c r="O348" s="281"/>
      <c r="P348" s="281"/>
      <c r="Q348" s="281"/>
      <c r="R348" s="281"/>
    </row>
    <row r="349" spans="1:18" s="266" customFormat="1" ht="12">
      <c r="A349" s="385"/>
      <c r="B349" s="386"/>
      <c r="C349" s="192"/>
      <c r="D349" s="352"/>
      <c r="E349" s="353"/>
      <c r="F349" s="250"/>
      <c r="G349" s="349"/>
      <c r="H349" s="250"/>
      <c r="I349" s="354"/>
      <c r="J349" s="296"/>
      <c r="K349" s="349"/>
      <c r="L349" s="281"/>
      <c r="M349" s="281"/>
      <c r="N349" s="281"/>
      <c r="O349" s="281"/>
      <c r="P349" s="281"/>
      <c r="Q349" s="281"/>
      <c r="R349" s="281"/>
    </row>
    <row r="350" spans="1:18" s="266" customFormat="1" ht="13.5" thickBot="1">
      <c r="A350" s="422"/>
      <c r="B350" s="422"/>
      <c r="C350" s="355" t="str">
        <f>CONCATENATE(B240,"",C240," - SKUPAJ:")</f>
        <v>IV.RAZVODI - SKUPAJ:</v>
      </c>
      <c r="D350" s="231"/>
      <c r="E350" s="231"/>
      <c r="F350" s="278"/>
      <c r="G350" s="423">
        <f>SUM(G241:G348)</f>
        <v>0</v>
      </c>
      <c r="H350" s="356"/>
      <c r="I350" s="424"/>
      <c r="J350" s="295"/>
      <c r="K350" s="349"/>
      <c r="L350" s="281"/>
      <c r="M350" s="281"/>
      <c r="N350" s="281"/>
      <c r="O350" s="281"/>
      <c r="P350" s="281"/>
      <c r="Q350" s="281"/>
      <c r="R350" s="281"/>
    </row>
    <row r="351" spans="1:18" s="181" customFormat="1" ht="15">
      <c r="A351" s="634"/>
      <c r="B351" s="692"/>
      <c r="C351" s="456"/>
      <c r="D351" s="224"/>
      <c r="E351" s="224"/>
      <c r="F351" s="250"/>
      <c r="G351" s="360"/>
      <c r="H351" s="250"/>
      <c r="I351" s="354"/>
      <c r="J351" s="296"/>
      <c r="K351" s="356"/>
      <c r="L351" s="693"/>
      <c r="M351" s="693"/>
      <c r="N351" s="693"/>
      <c r="O351" s="693"/>
      <c r="P351" s="693"/>
      <c r="Q351" s="693"/>
      <c r="R351" s="693"/>
    </row>
    <row r="352" spans="1:18" ht="13.5" thickBot="1">
      <c r="A352" s="837"/>
      <c r="B352" s="838" t="s">
        <v>244</v>
      </c>
      <c r="C352" s="849" t="s">
        <v>245</v>
      </c>
      <c r="D352" s="409"/>
      <c r="E352" s="410"/>
      <c r="F352" s="412"/>
      <c r="G352" s="412"/>
      <c r="H352" s="419"/>
      <c r="I352" s="419"/>
      <c r="J352" s="852"/>
      <c r="K352" s="419"/>
      <c r="L352" s="853"/>
      <c r="M352" s="345"/>
      <c r="N352" s="722"/>
      <c r="O352" s="854"/>
      <c r="Q352" s="125"/>
      <c r="R352" s="125"/>
    </row>
    <row r="353" spans="1:16" s="266" customFormat="1" ht="12.75">
      <c r="A353" s="413"/>
      <c r="B353" s="695"/>
      <c r="C353" s="415"/>
      <c r="D353" s="416"/>
      <c r="E353" s="417"/>
      <c r="F353" s="250"/>
      <c r="G353" s="349"/>
      <c r="H353" s="349"/>
      <c r="I353" s="349"/>
      <c r="J353" s="363"/>
      <c r="K353" s="349"/>
      <c r="L353" s="357"/>
      <c r="M353" s="358"/>
      <c r="N353" s="250"/>
      <c r="O353" s="694"/>
      <c r="P353" s="281"/>
    </row>
    <row r="354" spans="1:16" s="266" customFormat="1" ht="12">
      <c r="A354" s="385" t="str">
        <f>$B$352</f>
        <v>V.</v>
      </c>
      <c r="B354" s="386">
        <f>COUNT(#REF!)+1</f>
        <v>1</v>
      </c>
      <c r="C354" s="210" t="s">
        <v>215</v>
      </c>
      <c r="D354" s="350"/>
      <c r="E354" s="351"/>
      <c r="F354" s="250"/>
      <c r="G354" s="349"/>
      <c r="H354" s="349"/>
      <c r="I354" s="354"/>
      <c r="J354" s="296"/>
      <c r="K354" s="349"/>
      <c r="L354" s="357"/>
      <c r="M354" s="358"/>
      <c r="N354" s="250"/>
      <c r="O354" s="694"/>
      <c r="P354" s="281"/>
    </row>
    <row r="355" spans="1:16" s="266" customFormat="1" ht="72">
      <c r="A355" s="385"/>
      <c r="B355" s="386"/>
      <c r="C355" s="369" t="s">
        <v>942</v>
      </c>
      <c r="D355" s="352"/>
      <c r="E355" s="353"/>
      <c r="F355" s="250"/>
      <c r="G355" s="349">
        <f aca="true" t="shared" si="18" ref="G355:G367">E355*F355</f>
        <v>0</v>
      </c>
      <c r="H355" s="349"/>
      <c r="I355" s="354"/>
      <c r="J355" s="296"/>
      <c r="K355" s="349"/>
      <c r="L355" s="357"/>
      <c r="M355" s="358"/>
      <c r="N355" s="250"/>
      <c r="O355" s="694"/>
      <c r="P355" s="281"/>
    </row>
    <row r="356" spans="1:16" s="266" customFormat="1" ht="12">
      <c r="A356" s="385"/>
      <c r="B356" s="386"/>
      <c r="C356" s="336" t="s">
        <v>216</v>
      </c>
      <c r="D356" s="352"/>
      <c r="E356" s="353"/>
      <c r="F356" s="250"/>
      <c r="G356" s="349">
        <f t="shared" si="18"/>
        <v>0</v>
      </c>
      <c r="H356" s="349"/>
      <c r="I356" s="354"/>
      <c r="J356" s="296"/>
      <c r="K356" s="349"/>
      <c r="L356" s="357"/>
      <c r="M356" s="358"/>
      <c r="N356" s="250"/>
      <c r="O356" s="694"/>
      <c r="P356" s="281"/>
    </row>
    <row r="357" spans="1:16" s="266" customFormat="1" ht="12">
      <c r="A357" s="385"/>
      <c r="B357" s="386"/>
      <c r="C357" s="213" t="s">
        <v>264</v>
      </c>
      <c r="D357" s="687" t="s">
        <v>9</v>
      </c>
      <c r="E357" s="688">
        <v>13</v>
      </c>
      <c r="F357" s="250"/>
      <c r="G357" s="349">
        <f t="shared" si="18"/>
        <v>0</v>
      </c>
      <c r="H357" s="349"/>
      <c r="I357" s="354"/>
      <c r="J357" s="296"/>
      <c r="K357" s="349"/>
      <c r="L357" s="357"/>
      <c r="M357" s="358"/>
      <c r="N357" s="250"/>
      <c r="O357" s="694"/>
      <c r="P357" s="281"/>
    </row>
    <row r="358" spans="1:16" s="266" customFormat="1" ht="12">
      <c r="A358" s="385"/>
      <c r="B358" s="386"/>
      <c r="C358" s="213" t="s">
        <v>266</v>
      </c>
      <c r="D358" s="687" t="s">
        <v>9</v>
      </c>
      <c r="E358" s="688">
        <v>5</v>
      </c>
      <c r="F358" s="250"/>
      <c r="G358" s="349">
        <f t="shared" si="18"/>
        <v>0</v>
      </c>
      <c r="H358" s="349"/>
      <c r="I358" s="354"/>
      <c r="J358" s="296"/>
      <c r="K358" s="349"/>
      <c r="L358" s="357"/>
      <c r="M358" s="358"/>
      <c r="N358" s="250"/>
      <c r="O358" s="694"/>
      <c r="P358" s="281"/>
    </row>
    <row r="359" spans="1:16" s="266" customFormat="1" ht="12">
      <c r="A359" s="385"/>
      <c r="B359" s="386"/>
      <c r="C359" s="213" t="s">
        <v>267</v>
      </c>
      <c r="D359" s="687" t="s">
        <v>9</v>
      </c>
      <c r="E359" s="688">
        <v>8</v>
      </c>
      <c r="F359" s="250"/>
      <c r="G359" s="349">
        <f t="shared" si="18"/>
        <v>0</v>
      </c>
      <c r="H359" s="349"/>
      <c r="I359" s="354"/>
      <c r="J359" s="296"/>
      <c r="K359" s="349"/>
      <c r="L359" s="357"/>
      <c r="M359" s="358"/>
      <c r="N359" s="250"/>
      <c r="O359" s="694"/>
      <c r="P359" s="281"/>
    </row>
    <row r="360" spans="1:16" s="266" customFormat="1" ht="12">
      <c r="A360" s="385"/>
      <c r="B360" s="386"/>
      <c r="C360" s="213" t="s">
        <v>314</v>
      </c>
      <c r="D360" s="687" t="s">
        <v>9</v>
      </c>
      <c r="E360" s="688">
        <v>26</v>
      </c>
      <c r="F360" s="250"/>
      <c r="G360" s="349">
        <f t="shared" si="18"/>
        <v>0</v>
      </c>
      <c r="H360" s="349"/>
      <c r="I360" s="354"/>
      <c r="J360" s="296"/>
      <c r="K360" s="349"/>
      <c r="L360" s="357"/>
      <c r="M360" s="358"/>
      <c r="N360" s="250"/>
      <c r="O360" s="694"/>
      <c r="P360" s="281"/>
    </row>
    <row r="361" spans="1:16" s="266" customFormat="1" ht="12">
      <c r="A361" s="385"/>
      <c r="B361" s="386"/>
      <c r="C361" s="336" t="s">
        <v>268</v>
      </c>
      <c r="D361" s="350" t="s">
        <v>9</v>
      </c>
      <c r="E361" s="351">
        <v>14</v>
      </c>
      <c r="F361" s="250"/>
      <c r="G361" s="349">
        <f t="shared" si="18"/>
        <v>0</v>
      </c>
      <c r="H361" s="349"/>
      <c r="I361" s="354"/>
      <c r="J361" s="296"/>
      <c r="K361" s="349"/>
      <c r="L361" s="357"/>
      <c r="M361" s="358"/>
      <c r="N361" s="250"/>
      <c r="O361" s="694"/>
      <c r="P361" s="281"/>
    </row>
    <row r="362" spans="1:16" s="266" customFormat="1" ht="12">
      <c r="A362" s="385"/>
      <c r="B362" s="386"/>
      <c r="C362" s="213" t="s">
        <v>269</v>
      </c>
      <c r="D362" s="687" t="s">
        <v>9</v>
      </c>
      <c r="E362" s="688">
        <v>6</v>
      </c>
      <c r="F362" s="250"/>
      <c r="G362" s="349">
        <f t="shared" si="18"/>
        <v>0</v>
      </c>
      <c r="H362" s="349"/>
      <c r="I362" s="354"/>
      <c r="J362" s="296"/>
      <c r="K362" s="349"/>
      <c r="L362" s="357"/>
      <c r="M362" s="358"/>
      <c r="N362" s="250"/>
      <c r="O362" s="694"/>
      <c r="P362" s="281"/>
    </row>
    <row r="363" spans="1:16" s="266" customFormat="1" ht="12">
      <c r="A363" s="385"/>
      <c r="B363" s="386"/>
      <c r="C363" s="336" t="s">
        <v>627</v>
      </c>
      <c r="D363" s="350" t="s">
        <v>9</v>
      </c>
      <c r="E363" s="351">
        <v>3</v>
      </c>
      <c r="F363" s="250"/>
      <c r="G363" s="349">
        <f>E363*F363</f>
        <v>0</v>
      </c>
      <c r="H363" s="349"/>
      <c r="I363" s="354"/>
      <c r="J363" s="296"/>
      <c r="K363" s="349"/>
      <c r="L363" s="357"/>
      <c r="M363" s="358"/>
      <c r="N363" s="250"/>
      <c r="O363" s="281"/>
      <c r="P363" s="281"/>
    </row>
    <row r="364" spans="1:16" s="266" customFormat="1" ht="12">
      <c r="A364" s="385"/>
      <c r="B364" s="386"/>
      <c r="C364" s="213" t="s">
        <v>265</v>
      </c>
      <c r="D364" s="687" t="s">
        <v>9</v>
      </c>
      <c r="E364" s="688">
        <v>6</v>
      </c>
      <c r="F364" s="250"/>
      <c r="G364" s="349">
        <f t="shared" si="18"/>
        <v>0</v>
      </c>
      <c r="H364" s="349"/>
      <c r="I364" s="354"/>
      <c r="J364" s="296"/>
      <c r="K364" s="349"/>
      <c r="L364" s="357"/>
      <c r="M364" s="358"/>
      <c r="N364" s="250"/>
      <c r="O364" s="694"/>
      <c r="P364" s="281"/>
    </row>
    <row r="365" spans="1:16" s="266" customFormat="1" ht="12">
      <c r="A365" s="385"/>
      <c r="B365" s="386"/>
      <c r="C365" s="213" t="s">
        <v>315</v>
      </c>
      <c r="D365" s="687" t="s">
        <v>9</v>
      </c>
      <c r="E365" s="688">
        <v>8</v>
      </c>
      <c r="F365" s="250"/>
      <c r="G365" s="349">
        <f t="shared" si="18"/>
        <v>0</v>
      </c>
      <c r="H365" s="349"/>
      <c r="I365" s="354"/>
      <c r="J365" s="296"/>
      <c r="K365" s="349"/>
      <c r="L365" s="357"/>
      <c r="M365" s="358"/>
      <c r="N365" s="250"/>
      <c r="O365" s="694"/>
      <c r="P365" s="281"/>
    </row>
    <row r="366" spans="1:16" s="266" customFormat="1" ht="12">
      <c r="A366" s="385"/>
      <c r="B366" s="386"/>
      <c r="C366" s="213" t="s">
        <v>316</v>
      </c>
      <c r="D366" s="687" t="s">
        <v>9</v>
      </c>
      <c r="E366" s="688">
        <v>1</v>
      </c>
      <c r="F366" s="250"/>
      <c r="G366" s="349">
        <f t="shared" si="18"/>
        <v>0</v>
      </c>
      <c r="H366" s="349"/>
      <c r="I366" s="354"/>
      <c r="J366" s="296"/>
      <c r="K366" s="349"/>
      <c r="L366" s="357"/>
      <c r="M366" s="358"/>
      <c r="N366" s="250"/>
      <c r="O366" s="694"/>
      <c r="P366" s="281"/>
    </row>
    <row r="367" spans="1:16" s="266" customFormat="1" ht="12">
      <c r="A367" s="385"/>
      <c r="B367" s="386"/>
      <c r="C367" s="213" t="s">
        <v>317</v>
      </c>
      <c r="D367" s="687" t="s">
        <v>9</v>
      </c>
      <c r="E367" s="688">
        <v>3</v>
      </c>
      <c r="F367" s="250"/>
      <c r="G367" s="349">
        <f t="shared" si="18"/>
        <v>0</v>
      </c>
      <c r="H367" s="349"/>
      <c r="I367" s="354"/>
      <c r="J367" s="296"/>
      <c r="K367" s="349"/>
      <c r="L367" s="357"/>
      <c r="M367" s="358"/>
      <c r="N367" s="250"/>
      <c r="O367" s="694"/>
      <c r="P367" s="281"/>
    </row>
    <row r="368" spans="1:16" s="266" customFormat="1" ht="12">
      <c r="A368" s="385"/>
      <c r="B368" s="386"/>
      <c r="C368" s="234"/>
      <c r="D368" s="647"/>
      <c r="E368" s="648"/>
      <c r="F368" s="250"/>
      <c r="G368" s="349"/>
      <c r="H368" s="349"/>
      <c r="I368" s="349"/>
      <c r="J368" s="363"/>
      <c r="K368" s="349"/>
      <c r="L368" s="357"/>
      <c r="M368" s="358"/>
      <c r="N368" s="250"/>
      <c r="O368" s="694"/>
      <c r="P368" s="281"/>
    </row>
    <row r="369" spans="1:16" s="266" customFormat="1" ht="12">
      <c r="A369" s="385" t="str">
        <f>$B$352</f>
        <v>V.</v>
      </c>
      <c r="B369" s="386">
        <f>COUNT($A354:B$367)+1</f>
        <v>2</v>
      </c>
      <c r="C369" s="210" t="s">
        <v>941</v>
      </c>
      <c r="D369" s="350"/>
      <c r="E369" s="696"/>
      <c r="F369" s="250"/>
      <c r="G369" s="349">
        <f aca="true" t="shared" si="19" ref="G369:G378">E369*F369</f>
        <v>0</v>
      </c>
      <c r="H369" s="250"/>
      <c r="I369" s="349"/>
      <c r="J369" s="363"/>
      <c r="K369" s="349"/>
      <c r="L369" s="357"/>
      <c r="M369" s="358"/>
      <c r="N369" s="250"/>
      <c r="O369" s="694"/>
      <c r="P369" s="281"/>
    </row>
    <row r="370" spans="1:16" s="266" customFormat="1" ht="49.5" customHeight="1">
      <c r="A370" s="385"/>
      <c r="B370" s="386"/>
      <c r="C370" s="191" t="s">
        <v>943</v>
      </c>
      <c r="D370" s="350"/>
      <c r="E370" s="351"/>
      <c r="F370" s="250"/>
      <c r="G370" s="349">
        <f t="shared" si="19"/>
        <v>0</v>
      </c>
      <c r="H370" s="250"/>
      <c r="I370" s="349"/>
      <c r="J370" s="363"/>
      <c r="K370" s="349"/>
      <c r="L370" s="357"/>
      <c r="M370" s="358"/>
      <c r="N370" s="250"/>
      <c r="O370" s="694"/>
      <c r="P370" s="281"/>
    </row>
    <row r="371" spans="1:16" s="266" customFormat="1" ht="12">
      <c r="A371" s="385"/>
      <c r="B371" s="386"/>
      <c r="C371" s="234" t="s">
        <v>217</v>
      </c>
      <c r="D371" s="350"/>
      <c r="E371" s="351"/>
      <c r="F371" s="250"/>
      <c r="G371" s="349">
        <f t="shared" si="19"/>
        <v>0</v>
      </c>
      <c r="H371" s="250"/>
      <c r="I371" s="349"/>
      <c r="J371" s="363"/>
      <c r="K371" s="349"/>
      <c r="L371" s="357"/>
      <c r="M371" s="358"/>
      <c r="N371" s="250"/>
      <c r="O371" s="694"/>
      <c r="P371" s="281"/>
    </row>
    <row r="372" spans="1:16" s="266" customFormat="1" ht="12">
      <c r="A372" s="385"/>
      <c r="B372" s="386"/>
      <c r="C372" s="213" t="s">
        <v>179</v>
      </c>
      <c r="D372" s="350" t="s">
        <v>101</v>
      </c>
      <c r="E372" s="351">
        <f>SUM(E357:E367)</f>
        <v>93</v>
      </c>
      <c r="F372" s="250"/>
      <c r="G372" s="349">
        <f t="shared" si="19"/>
        <v>0</v>
      </c>
      <c r="H372" s="349"/>
      <c r="I372" s="349"/>
      <c r="J372" s="363"/>
      <c r="K372" s="349"/>
      <c r="L372" s="357"/>
      <c r="M372" s="358"/>
      <c r="N372" s="250"/>
      <c r="O372" s="694"/>
      <c r="P372" s="281"/>
    </row>
    <row r="373" spans="1:16" s="266" customFormat="1" ht="12">
      <c r="A373" s="385"/>
      <c r="B373" s="386"/>
      <c r="C373" s="213"/>
      <c r="D373" s="350"/>
      <c r="E373" s="696"/>
      <c r="F373" s="250"/>
      <c r="G373" s="349">
        <f>E373*F373</f>
        <v>0</v>
      </c>
      <c r="H373" s="349"/>
      <c r="I373" s="349"/>
      <c r="J373" s="363"/>
      <c r="K373" s="349"/>
      <c r="L373" s="357"/>
      <c r="M373" s="358"/>
      <c r="N373" s="250"/>
      <c r="O373" s="694"/>
      <c r="P373" s="281"/>
    </row>
    <row r="374" spans="1:16" s="266" customFormat="1" ht="12">
      <c r="A374" s="385" t="str">
        <f>$B$352</f>
        <v>V.</v>
      </c>
      <c r="B374" s="386">
        <f>COUNT($A$354:B373)+1</f>
        <v>3</v>
      </c>
      <c r="C374" s="667" t="s">
        <v>937</v>
      </c>
      <c r="D374" s="350" t="s">
        <v>9</v>
      </c>
      <c r="E374" s="351">
        <v>93</v>
      </c>
      <c r="F374" s="250"/>
      <c r="G374" s="349">
        <f>E374*F374</f>
        <v>0</v>
      </c>
      <c r="H374" s="349"/>
      <c r="I374" s="349"/>
      <c r="J374" s="363"/>
      <c r="K374" s="349"/>
      <c r="L374" s="357"/>
      <c r="M374" s="358"/>
      <c r="N374" s="250"/>
      <c r="O374" s="694"/>
      <c r="P374" s="281"/>
    </row>
    <row r="375" spans="1:16" s="266" customFormat="1" ht="24">
      <c r="A375" s="385"/>
      <c r="B375" s="386"/>
      <c r="C375" s="213" t="s">
        <v>938</v>
      </c>
      <c r="D375" s="350"/>
      <c r="E375" s="696"/>
      <c r="F375" s="250"/>
      <c r="G375" s="349">
        <f>E375*F375</f>
        <v>0</v>
      </c>
      <c r="H375" s="349"/>
      <c r="I375" s="349"/>
      <c r="J375" s="363"/>
      <c r="K375" s="349"/>
      <c r="L375" s="357"/>
      <c r="M375" s="358"/>
      <c r="N375" s="250"/>
      <c r="O375" s="694"/>
      <c r="P375" s="281"/>
    </row>
    <row r="376" spans="1:16" s="266" customFormat="1" ht="12">
      <c r="A376" s="385"/>
      <c r="B376" s="386"/>
      <c r="C376" s="213"/>
      <c r="D376" s="647"/>
      <c r="E376" s="648"/>
      <c r="F376" s="250"/>
      <c r="G376" s="349">
        <f>E376*F376</f>
        <v>0</v>
      </c>
      <c r="H376" s="349"/>
      <c r="I376" s="349"/>
      <c r="J376" s="363"/>
      <c r="K376" s="349"/>
      <c r="L376" s="357"/>
      <c r="M376" s="358"/>
      <c r="N376" s="250"/>
      <c r="O376" s="694"/>
      <c r="P376" s="281"/>
    </row>
    <row r="377" spans="1:16" s="266" customFormat="1" ht="12">
      <c r="A377" s="385" t="str">
        <f>$B$352</f>
        <v>V.</v>
      </c>
      <c r="B377" s="386">
        <f>COUNT($A$354:B376)+1</f>
        <v>4</v>
      </c>
      <c r="C377" s="210" t="s">
        <v>171</v>
      </c>
      <c r="D377" s="350" t="s">
        <v>9</v>
      </c>
      <c r="E377" s="351">
        <v>1</v>
      </c>
      <c r="F377" s="250"/>
      <c r="G377" s="349">
        <f t="shared" si="19"/>
        <v>0</v>
      </c>
      <c r="H377" s="250"/>
      <c r="I377" s="349"/>
      <c r="J377" s="363"/>
      <c r="K377" s="349"/>
      <c r="L377" s="357"/>
      <c r="M377" s="358"/>
      <c r="N377" s="250"/>
      <c r="O377" s="694"/>
      <c r="P377" s="281"/>
    </row>
    <row r="378" spans="1:16" s="266" customFormat="1" ht="33.75" customHeight="1">
      <c r="A378" s="385"/>
      <c r="B378" s="386"/>
      <c r="C378" s="191" t="s">
        <v>944</v>
      </c>
      <c r="D378" s="350"/>
      <c r="E378" s="351"/>
      <c r="F378" s="250"/>
      <c r="G378" s="250">
        <f t="shared" si="19"/>
        <v>0</v>
      </c>
      <c r="H378" s="250"/>
      <c r="I378" s="349"/>
      <c r="J378" s="363"/>
      <c r="K378" s="349"/>
      <c r="L378" s="357"/>
      <c r="M378" s="358"/>
      <c r="N378" s="250"/>
      <c r="O378" s="694"/>
      <c r="P378" s="281"/>
    </row>
    <row r="379" spans="1:16" s="266" customFormat="1" ht="12">
      <c r="A379" s="387"/>
      <c r="B379" s="386"/>
      <c r="C379" s="698"/>
      <c r="D379" s="420"/>
      <c r="E379" s="699"/>
      <c r="F379" s="700"/>
      <c r="G379" s="250"/>
      <c r="H379" s="349"/>
      <c r="I379" s="349"/>
      <c r="J379" s="363"/>
      <c r="K379" s="349"/>
      <c r="L379" s="357"/>
      <c r="M379" s="358"/>
      <c r="N379" s="250"/>
      <c r="O379" s="694"/>
      <c r="P379" s="281"/>
    </row>
    <row r="380" spans="1:16" s="266" customFormat="1" ht="13.5" thickBot="1">
      <c r="A380" s="701"/>
      <c r="B380" s="422"/>
      <c r="C380" s="355" t="str">
        <f>CONCATENATE(B352," ",C352," - SKUPAJ:")</f>
        <v>V. RADIATORJI - SKUPAJ:</v>
      </c>
      <c r="D380" s="231"/>
      <c r="E380" s="231"/>
      <c r="F380" s="702"/>
      <c r="G380" s="423">
        <f>SUM(G353:G379)</f>
        <v>0</v>
      </c>
      <c r="H380" s="349"/>
      <c r="I380" s="349"/>
      <c r="J380" s="363"/>
      <c r="K380" s="349"/>
      <c r="L380" s="357"/>
      <c r="M380" s="358"/>
      <c r="N380" s="250"/>
      <c r="O380" s="694"/>
      <c r="P380" s="281"/>
    </row>
    <row r="381" spans="1:16" s="266" customFormat="1" ht="12">
      <c r="A381" s="703"/>
      <c r="B381" s="703"/>
      <c r="C381" s="704"/>
      <c r="D381" s="352"/>
      <c r="E381" s="705"/>
      <c r="F381" s="706"/>
      <c r="G381" s="349"/>
      <c r="H381" s="349"/>
      <c r="I381" s="349"/>
      <c r="J381" s="363"/>
      <c r="K381" s="349"/>
      <c r="L381" s="357"/>
      <c r="M381" s="358"/>
      <c r="N381" s="250"/>
      <c r="O381" s="694"/>
      <c r="P381" s="281"/>
    </row>
    <row r="382" spans="1:16" s="125" customFormat="1" ht="13.5" thickBot="1">
      <c r="A382" s="837"/>
      <c r="B382" s="838" t="s">
        <v>312</v>
      </c>
      <c r="C382" s="849" t="s">
        <v>246</v>
      </c>
      <c r="D382" s="409"/>
      <c r="E382" s="410"/>
      <c r="F382" s="412"/>
      <c r="G382" s="412"/>
      <c r="H382" s="419"/>
      <c r="I382" s="419"/>
      <c r="J382" s="852"/>
      <c r="K382" s="419"/>
      <c r="L382" s="853"/>
      <c r="M382" s="345"/>
      <c r="N382" s="722"/>
      <c r="O382" s="854"/>
      <c r="P382" s="282"/>
    </row>
    <row r="383" spans="1:16" s="266" customFormat="1" ht="12.75">
      <c r="A383" s="413"/>
      <c r="B383" s="695"/>
      <c r="C383" s="415"/>
      <c r="D383" s="416"/>
      <c r="E383" s="417"/>
      <c r="F383" s="250"/>
      <c r="G383" s="349"/>
      <c r="H383" s="349"/>
      <c r="I383" s="349"/>
      <c r="J383" s="363"/>
      <c r="K383" s="349"/>
      <c r="L383" s="357"/>
      <c r="M383" s="358"/>
      <c r="N383" s="250"/>
      <c r="O383" s="694"/>
      <c r="P383" s="281"/>
    </row>
    <row r="384" spans="1:16" s="266" customFormat="1" ht="12.75">
      <c r="A384" s="413"/>
      <c r="B384" s="695"/>
      <c r="C384" s="631" t="s">
        <v>113</v>
      </c>
      <c r="D384" s="416"/>
      <c r="E384" s="417"/>
      <c r="F384" s="250"/>
      <c r="G384" s="349"/>
      <c r="H384" s="349"/>
      <c r="I384" s="349"/>
      <c r="J384" s="363"/>
      <c r="K384" s="349"/>
      <c r="L384" s="357"/>
      <c r="M384" s="358"/>
      <c r="N384" s="250"/>
      <c r="O384" s="694"/>
      <c r="P384" s="281"/>
    </row>
    <row r="385" spans="1:16" s="266" customFormat="1" ht="38.25">
      <c r="A385" s="413"/>
      <c r="B385" s="695"/>
      <c r="C385" s="631" t="s">
        <v>945</v>
      </c>
      <c r="D385" s="416"/>
      <c r="E385" s="417"/>
      <c r="F385" s="250"/>
      <c r="G385" s="349"/>
      <c r="H385" s="349"/>
      <c r="I385" s="349"/>
      <c r="J385" s="363"/>
      <c r="K385" s="349"/>
      <c r="L385" s="357"/>
      <c r="M385" s="358"/>
      <c r="N385" s="250"/>
      <c r="O385" s="694"/>
      <c r="P385" s="281"/>
    </row>
    <row r="386" spans="1:16" s="266" customFormat="1" ht="12.75">
      <c r="A386" s="413"/>
      <c r="B386" s="695"/>
      <c r="C386" s="415"/>
      <c r="D386" s="416"/>
      <c r="E386" s="417"/>
      <c r="F386" s="250"/>
      <c r="G386" s="349"/>
      <c r="H386" s="349"/>
      <c r="I386" s="349"/>
      <c r="J386" s="363"/>
      <c r="K386" s="349"/>
      <c r="L386" s="357"/>
      <c r="M386" s="358"/>
      <c r="N386" s="250"/>
      <c r="O386" s="694"/>
      <c r="P386" s="281"/>
    </row>
    <row r="387" spans="1:16" s="266" customFormat="1" ht="12">
      <c r="A387" s="385" t="str">
        <f>$B$382</f>
        <v>VI.</v>
      </c>
      <c r="B387" s="386">
        <f>COUNT($A$382:B383)+1</f>
        <v>1</v>
      </c>
      <c r="C387" s="210" t="s">
        <v>249</v>
      </c>
      <c r="D387" s="350"/>
      <c r="E387" s="351"/>
      <c r="F387" s="250"/>
      <c r="G387" s="250">
        <f aca="true" t="shared" si="20" ref="G387:G418">E387*F387</f>
        <v>0</v>
      </c>
      <c r="H387" s="349"/>
      <c r="I387" s="354"/>
      <c r="J387" s="296"/>
      <c r="K387" s="349"/>
      <c r="L387" s="357"/>
      <c r="M387" s="358"/>
      <c r="N387" s="250"/>
      <c r="O387" s="694"/>
      <c r="P387" s="281"/>
    </row>
    <row r="388" spans="1:16" s="266" customFormat="1" ht="120">
      <c r="A388" s="387"/>
      <c r="B388" s="697"/>
      <c r="C388" s="393" t="s">
        <v>256</v>
      </c>
      <c r="D388" s="352"/>
      <c r="E388" s="353"/>
      <c r="F388" s="250"/>
      <c r="G388" s="250">
        <f t="shared" si="20"/>
        <v>0</v>
      </c>
      <c r="H388" s="349"/>
      <c r="I388" s="354"/>
      <c r="J388" s="296"/>
      <c r="K388" s="349"/>
      <c r="L388" s="357"/>
      <c r="M388" s="358"/>
      <c r="N388" s="250"/>
      <c r="O388" s="694"/>
      <c r="P388" s="281"/>
    </row>
    <row r="389" spans="1:16" s="266" customFormat="1" ht="12">
      <c r="A389" s="387"/>
      <c r="B389" s="697"/>
      <c r="C389" s="685" t="s">
        <v>184</v>
      </c>
      <c r="D389" s="352"/>
      <c r="E389" s="353"/>
      <c r="F389" s="250"/>
      <c r="G389" s="250">
        <f t="shared" si="20"/>
        <v>0</v>
      </c>
      <c r="H389" s="349"/>
      <c r="I389" s="354"/>
      <c r="J389" s="296"/>
      <c r="K389" s="349"/>
      <c r="L389" s="357"/>
      <c r="M389" s="358"/>
      <c r="N389" s="250"/>
      <c r="O389" s="694"/>
      <c r="P389" s="281"/>
    </row>
    <row r="390" spans="1:16" s="266" customFormat="1" ht="12">
      <c r="A390" s="387"/>
      <c r="B390" s="697"/>
      <c r="C390" s="193" t="s">
        <v>180</v>
      </c>
      <c r="D390" s="350" t="s">
        <v>9</v>
      </c>
      <c r="E390" s="351">
        <v>2</v>
      </c>
      <c r="F390" s="250"/>
      <c r="G390" s="250">
        <f>E390*F390</f>
        <v>0</v>
      </c>
      <c r="H390" s="254"/>
      <c r="I390" s="354"/>
      <c r="J390" s="296"/>
      <c r="K390" s="349"/>
      <c r="L390" s="357"/>
      <c r="M390" s="358"/>
      <c r="N390" s="250"/>
      <c r="O390" s="694"/>
      <c r="P390" s="281"/>
    </row>
    <row r="391" spans="1:16" s="266" customFormat="1" ht="12">
      <c r="A391" s="387"/>
      <c r="B391" s="697"/>
      <c r="C391" s="193" t="s">
        <v>156</v>
      </c>
      <c r="D391" s="350" t="s">
        <v>9</v>
      </c>
      <c r="E391" s="351">
        <v>2</v>
      </c>
      <c r="F391" s="250"/>
      <c r="G391" s="250">
        <f t="shared" si="20"/>
        <v>0</v>
      </c>
      <c r="H391" s="254"/>
      <c r="I391" s="354"/>
      <c r="J391" s="296"/>
      <c r="K391" s="349"/>
      <c r="L391" s="357"/>
      <c r="M391" s="358"/>
      <c r="N391" s="250"/>
      <c r="O391" s="694"/>
      <c r="P391" s="281"/>
    </row>
    <row r="392" spans="1:16" s="266" customFormat="1" ht="12">
      <c r="A392" s="387"/>
      <c r="B392" s="697"/>
      <c r="C392" s="193" t="s">
        <v>181</v>
      </c>
      <c r="D392" s="350" t="s">
        <v>9</v>
      </c>
      <c r="E392" s="351">
        <v>1</v>
      </c>
      <c r="F392" s="250"/>
      <c r="G392" s="250">
        <f t="shared" si="20"/>
        <v>0</v>
      </c>
      <c r="H392" s="254"/>
      <c r="I392" s="354"/>
      <c r="J392" s="296"/>
      <c r="K392" s="349"/>
      <c r="L392" s="357"/>
      <c r="M392" s="358"/>
      <c r="N392" s="250"/>
      <c r="O392" s="694"/>
      <c r="P392" s="281"/>
    </row>
    <row r="393" spans="1:16" s="266" customFormat="1" ht="12">
      <c r="A393" s="387"/>
      <c r="B393" s="697"/>
      <c r="C393" s="193" t="s">
        <v>182</v>
      </c>
      <c r="D393" s="350" t="s">
        <v>9</v>
      </c>
      <c r="E393" s="351">
        <v>1</v>
      </c>
      <c r="F393" s="250"/>
      <c r="G393" s="250">
        <f t="shared" si="20"/>
        <v>0</v>
      </c>
      <c r="H393" s="254"/>
      <c r="I393" s="354"/>
      <c r="J393" s="296"/>
      <c r="K393" s="349"/>
      <c r="L393" s="357"/>
      <c r="M393" s="358"/>
      <c r="N393" s="250"/>
      <c r="O393" s="694"/>
      <c r="P393" s="281"/>
    </row>
    <row r="394" spans="1:16" s="266" customFormat="1" ht="12">
      <c r="A394" s="387"/>
      <c r="B394" s="697"/>
      <c r="C394" s="234"/>
      <c r="D394" s="647"/>
      <c r="E394" s="648"/>
      <c r="F394" s="250"/>
      <c r="G394" s="250">
        <f t="shared" si="20"/>
        <v>0</v>
      </c>
      <c r="H394" s="254"/>
      <c r="I394" s="354"/>
      <c r="J394" s="296"/>
      <c r="K394" s="349"/>
      <c r="L394" s="357"/>
      <c r="M394" s="358"/>
      <c r="N394" s="250"/>
      <c r="O394" s="694"/>
      <c r="P394" s="281"/>
    </row>
    <row r="395" spans="1:16" s="266" customFormat="1" ht="12">
      <c r="A395" s="385" t="str">
        <f>$B$382</f>
        <v>VI.</v>
      </c>
      <c r="B395" s="386">
        <f>COUNT($A$382:B394)+1</f>
        <v>2</v>
      </c>
      <c r="C395" s="210" t="s">
        <v>946</v>
      </c>
      <c r="D395" s="350"/>
      <c r="E395" s="351"/>
      <c r="F395" s="250"/>
      <c r="G395" s="250">
        <f t="shared" si="20"/>
        <v>0</v>
      </c>
      <c r="H395" s="254"/>
      <c r="I395" s="354"/>
      <c r="J395" s="296"/>
      <c r="K395" s="349"/>
      <c r="L395" s="357"/>
      <c r="M395" s="358"/>
      <c r="N395" s="250"/>
      <c r="O395" s="694"/>
      <c r="P395" s="281"/>
    </row>
    <row r="396" spans="1:16" s="266" customFormat="1" ht="36">
      <c r="A396" s="387"/>
      <c r="B396" s="697"/>
      <c r="C396" s="336" t="s">
        <v>599</v>
      </c>
      <c r="D396" s="352"/>
      <c r="E396" s="353"/>
      <c r="F396" s="250"/>
      <c r="G396" s="250">
        <f t="shared" si="20"/>
        <v>0</v>
      </c>
      <c r="H396" s="254"/>
      <c r="I396" s="354"/>
      <c r="J396" s="296"/>
      <c r="K396" s="349"/>
      <c r="L396" s="357"/>
      <c r="M396" s="358"/>
      <c r="N396" s="250"/>
      <c r="O396" s="694"/>
      <c r="P396" s="281"/>
    </row>
    <row r="397" spans="1:16" s="266" customFormat="1" ht="12">
      <c r="A397" s="387"/>
      <c r="B397" s="697"/>
      <c r="C397" s="685" t="s">
        <v>608</v>
      </c>
      <c r="D397" s="352"/>
      <c r="E397" s="353"/>
      <c r="F397" s="250"/>
      <c r="G397" s="250">
        <f t="shared" si="20"/>
        <v>0</v>
      </c>
      <c r="H397" s="254"/>
      <c r="I397" s="354"/>
      <c r="J397" s="296"/>
      <c r="K397" s="349"/>
      <c r="L397" s="357"/>
      <c r="M397" s="358"/>
      <c r="N397" s="250"/>
      <c r="O397" s="694"/>
      <c r="P397" s="281"/>
    </row>
    <row r="398" spans="1:16" s="266" customFormat="1" ht="12">
      <c r="A398" s="387"/>
      <c r="B398" s="697"/>
      <c r="C398" s="193" t="s">
        <v>156</v>
      </c>
      <c r="D398" s="350" t="s">
        <v>9</v>
      </c>
      <c r="E398" s="351">
        <v>1</v>
      </c>
      <c r="F398" s="250"/>
      <c r="G398" s="250">
        <f t="shared" si="20"/>
        <v>0</v>
      </c>
      <c r="H398" s="254"/>
      <c r="I398" s="354"/>
      <c r="J398" s="296"/>
      <c r="K398" s="349"/>
      <c r="L398" s="357"/>
      <c r="M398" s="358"/>
      <c r="N398" s="250"/>
      <c r="O398" s="694"/>
      <c r="P398" s="281"/>
    </row>
    <row r="399" spans="1:16" s="266" customFormat="1" ht="12">
      <c r="A399" s="387"/>
      <c r="B399" s="697"/>
      <c r="C399" s="193"/>
      <c r="D399" s="350"/>
      <c r="E399" s="351"/>
      <c r="F399" s="250"/>
      <c r="G399" s="250">
        <f t="shared" si="20"/>
        <v>0</v>
      </c>
      <c r="H399" s="254"/>
      <c r="I399" s="354"/>
      <c r="J399" s="296"/>
      <c r="K399" s="349"/>
      <c r="L399" s="357"/>
      <c r="M399" s="358"/>
      <c r="N399" s="250"/>
      <c r="O399" s="694"/>
      <c r="P399" s="281"/>
    </row>
    <row r="400" spans="1:16" s="266" customFormat="1" ht="12">
      <c r="A400" s="385" t="str">
        <f>$B$382</f>
        <v>VI.</v>
      </c>
      <c r="B400" s="386">
        <f>COUNT($A$382:B399)+1</f>
        <v>3</v>
      </c>
      <c r="C400" s="210" t="s">
        <v>250</v>
      </c>
      <c r="D400" s="350"/>
      <c r="E400" s="351"/>
      <c r="F400" s="250"/>
      <c r="G400" s="250">
        <f>E400*F400</f>
        <v>0</v>
      </c>
      <c r="H400" s="254"/>
      <c r="I400" s="354"/>
      <c r="J400" s="296"/>
      <c r="K400" s="349"/>
      <c r="L400" s="357"/>
      <c r="M400" s="358"/>
      <c r="N400" s="250"/>
      <c r="O400" s="694"/>
      <c r="P400" s="281"/>
    </row>
    <row r="401" spans="1:16" s="266" customFormat="1" ht="36">
      <c r="A401" s="387"/>
      <c r="B401" s="697"/>
      <c r="C401" s="336" t="s">
        <v>948</v>
      </c>
      <c r="D401" s="352"/>
      <c r="E401" s="353"/>
      <c r="F401" s="250"/>
      <c r="G401" s="250">
        <f>E401*F401</f>
        <v>0</v>
      </c>
      <c r="H401" s="254"/>
      <c r="I401" s="354"/>
      <c r="J401" s="296"/>
      <c r="K401" s="349"/>
      <c r="L401" s="357"/>
      <c r="M401" s="358"/>
      <c r="N401" s="250"/>
      <c r="O401" s="694"/>
      <c r="P401" s="281"/>
    </row>
    <row r="402" spans="1:16" s="266" customFormat="1" ht="12">
      <c r="A402" s="387"/>
      <c r="B402" s="697"/>
      <c r="C402" s="234" t="s">
        <v>168</v>
      </c>
      <c r="D402" s="352"/>
      <c r="E402" s="353"/>
      <c r="F402" s="250"/>
      <c r="G402" s="250">
        <f>E402*F402</f>
        <v>0</v>
      </c>
      <c r="H402" s="254"/>
      <c r="I402" s="354"/>
      <c r="J402" s="296"/>
      <c r="K402" s="349"/>
      <c r="L402" s="357"/>
      <c r="M402" s="358"/>
      <c r="N402" s="250"/>
      <c r="O402" s="694"/>
      <c r="P402" s="281"/>
    </row>
    <row r="403" spans="1:16" s="266" customFormat="1" ht="12">
      <c r="A403" s="387"/>
      <c r="B403" s="697"/>
      <c r="C403" s="193" t="s">
        <v>156</v>
      </c>
      <c r="D403" s="350" t="s">
        <v>9</v>
      </c>
      <c r="E403" s="351">
        <v>6</v>
      </c>
      <c r="F403" s="250"/>
      <c r="G403" s="250">
        <f>E403*F403</f>
        <v>0</v>
      </c>
      <c r="H403" s="254"/>
      <c r="I403" s="354"/>
      <c r="J403" s="296"/>
      <c r="K403" s="349"/>
      <c r="L403" s="357"/>
      <c r="M403" s="358"/>
      <c r="N403" s="250"/>
      <c r="O403" s="694"/>
      <c r="P403" s="281"/>
    </row>
    <row r="404" spans="1:16" s="266" customFormat="1" ht="12">
      <c r="A404" s="387"/>
      <c r="B404" s="697"/>
      <c r="C404" s="193" t="s">
        <v>182</v>
      </c>
      <c r="D404" s="350" t="s">
        <v>9</v>
      </c>
      <c r="E404" s="351">
        <v>2</v>
      </c>
      <c r="F404" s="250"/>
      <c r="G404" s="250">
        <f>E404*F404</f>
        <v>0</v>
      </c>
      <c r="H404" s="254"/>
      <c r="I404" s="354"/>
      <c r="J404" s="296"/>
      <c r="K404" s="349"/>
      <c r="L404" s="357"/>
      <c r="M404" s="358"/>
      <c r="N404" s="250"/>
      <c r="O404" s="694"/>
      <c r="P404" s="281"/>
    </row>
    <row r="405" spans="1:16" s="266" customFormat="1" ht="12">
      <c r="A405" s="387"/>
      <c r="B405" s="697"/>
      <c r="C405" s="193"/>
      <c r="D405" s="350"/>
      <c r="E405" s="351"/>
      <c r="F405" s="250"/>
      <c r="G405" s="250"/>
      <c r="H405" s="254"/>
      <c r="I405" s="354"/>
      <c r="J405" s="296"/>
      <c r="K405" s="349"/>
      <c r="L405" s="357"/>
      <c r="M405" s="358"/>
      <c r="N405" s="250"/>
      <c r="O405" s="694"/>
      <c r="P405" s="281"/>
    </row>
    <row r="406" spans="1:16" s="266" customFormat="1" ht="12">
      <c r="A406" s="385" t="str">
        <f>$B$382</f>
        <v>VI.</v>
      </c>
      <c r="B406" s="386">
        <f>COUNT($A$382:B405)+1</f>
        <v>4</v>
      </c>
      <c r="C406" s="210" t="s">
        <v>258</v>
      </c>
      <c r="D406" s="350"/>
      <c r="E406" s="351"/>
      <c r="F406" s="250"/>
      <c r="G406" s="250">
        <f t="shared" si="20"/>
        <v>0</v>
      </c>
      <c r="H406" s="254"/>
      <c r="I406" s="354"/>
      <c r="J406" s="296"/>
      <c r="K406" s="349"/>
      <c r="L406" s="357"/>
      <c r="M406" s="358"/>
      <c r="N406" s="250"/>
      <c r="O406" s="694"/>
      <c r="P406" s="281"/>
    </row>
    <row r="407" spans="1:16" s="266" customFormat="1" ht="36">
      <c r="A407" s="387"/>
      <c r="B407" s="697"/>
      <c r="C407" s="191" t="s">
        <v>907</v>
      </c>
      <c r="D407" s="350"/>
      <c r="E407" s="351"/>
      <c r="F407" s="250"/>
      <c r="G407" s="250">
        <f t="shared" si="20"/>
        <v>0</v>
      </c>
      <c r="H407" s="254"/>
      <c r="I407" s="354"/>
      <c r="J407" s="296"/>
      <c r="K407" s="349"/>
      <c r="L407" s="357"/>
      <c r="M407" s="358"/>
      <c r="N407" s="250"/>
      <c r="O407" s="694"/>
      <c r="P407" s="281"/>
    </row>
    <row r="408" spans="1:16" s="266" customFormat="1" ht="12">
      <c r="A408" s="387"/>
      <c r="B408" s="697"/>
      <c r="C408" s="234" t="s">
        <v>257</v>
      </c>
      <c r="D408" s="350"/>
      <c r="E408" s="351"/>
      <c r="F408" s="250"/>
      <c r="G408" s="250">
        <f t="shared" si="20"/>
        <v>0</v>
      </c>
      <c r="H408" s="254"/>
      <c r="I408" s="354"/>
      <c r="J408" s="296"/>
      <c r="K408" s="349"/>
      <c r="L408" s="357"/>
      <c r="M408" s="358"/>
      <c r="N408" s="250"/>
      <c r="O408" s="694"/>
      <c r="P408" s="281"/>
    </row>
    <row r="409" spans="1:16" s="266" customFormat="1" ht="12">
      <c r="A409" s="387"/>
      <c r="B409" s="697"/>
      <c r="C409" s="193" t="s">
        <v>180</v>
      </c>
      <c r="D409" s="350" t="s">
        <v>9</v>
      </c>
      <c r="E409" s="351">
        <v>4</v>
      </c>
      <c r="F409" s="250"/>
      <c r="G409" s="250">
        <f t="shared" si="20"/>
        <v>0</v>
      </c>
      <c r="H409" s="254"/>
      <c r="I409" s="354"/>
      <c r="J409" s="296"/>
      <c r="K409" s="349"/>
      <c r="L409" s="357"/>
      <c r="M409" s="358"/>
      <c r="N409" s="250"/>
      <c r="O409" s="694"/>
      <c r="P409" s="281"/>
    </row>
    <row r="410" spans="1:16" s="266" customFormat="1" ht="12">
      <c r="A410" s="387"/>
      <c r="B410" s="697"/>
      <c r="C410" s="193" t="s">
        <v>156</v>
      </c>
      <c r="D410" s="350" t="s">
        <v>9</v>
      </c>
      <c r="E410" s="351">
        <v>6</v>
      </c>
      <c r="F410" s="250"/>
      <c r="G410" s="250">
        <f>E410*F410</f>
        <v>0</v>
      </c>
      <c r="H410" s="254"/>
      <c r="I410" s="354"/>
      <c r="J410" s="296"/>
      <c r="K410" s="349"/>
      <c r="L410" s="357"/>
      <c r="M410" s="358"/>
      <c r="N410" s="250"/>
      <c r="O410" s="694"/>
      <c r="P410" s="281"/>
    </row>
    <row r="411" spans="1:16" s="266" customFormat="1" ht="12">
      <c r="A411" s="387"/>
      <c r="B411" s="697"/>
      <c r="C411" s="193" t="s">
        <v>182</v>
      </c>
      <c r="D411" s="350" t="s">
        <v>9</v>
      </c>
      <c r="E411" s="351">
        <v>2</v>
      </c>
      <c r="F411" s="250"/>
      <c r="G411" s="250">
        <f t="shared" si="20"/>
        <v>0</v>
      </c>
      <c r="H411" s="254"/>
      <c r="I411" s="354"/>
      <c r="J411" s="296"/>
      <c r="K411" s="349"/>
      <c r="L411" s="357"/>
      <c r="M411" s="358"/>
      <c r="N411" s="250"/>
      <c r="O411" s="694"/>
      <c r="P411" s="281"/>
    </row>
    <row r="412" spans="1:16" s="266" customFormat="1" ht="12">
      <c r="A412" s="387"/>
      <c r="B412" s="697"/>
      <c r="C412" s="193"/>
      <c r="D412" s="350"/>
      <c r="E412" s="351"/>
      <c r="F412" s="250"/>
      <c r="G412" s="250">
        <f t="shared" si="20"/>
        <v>0</v>
      </c>
      <c r="H412" s="254"/>
      <c r="I412" s="354"/>
      <c r="J412" s="296"/>
      <c r="K412" s="349"/>
      <c r="L412" s="357"/>
      <c r="M412" s="358"/>
      <c r="N412" s="250"/>
      <c r="O412" s="694"/>
      <c r="P412" s="281"/>
    </row>
    <row r="413" spans="1:16" s="266" customFormat="1" ht="12">
      <c r="A413" s="385" t="str">
        <f>$B$382</f>
        <v>VI.</v>
      </c>
      <c r="B413" s="386">
        <f>COUNT($A$382:B412)+1</f>
        <v>5</v>
      </c>
      <c r="C413" s="331" t="s">
        <v>259</v>
      </c>
      <c r="D413" s="352"/>
      <c r="E413" s="353"/>
      <c r="F413" s="250"/>
      <c r="G413" s="250">
        <f t="shared" si="20"/>
        <v>0</v>
      </c>
      <c r="H413" s="254"/>
      <c r="I413" s="354"/>
      <c r="J413" s="296"/>
      <c r="K413" s="349"/>
      <c r="L413" s="357"/>
      <c r="M413" s="358"/>
      <c r="N413" s="250"/>
      <c r="O413" s="694"/>
      <c r="P413" s="281"/>
    </row>
    <row r="414" spans="1:16" s="266" customFormat="1" ht="36">
      <c r="A414" s="387"/>
      <c r="B414" s="697"/>
      <c r="C414" s="309" t="s">
        <v>949</v>
      </c>
      <c r="D414" s="352"/>
      <c r="E414" s="353"/>
      <c r="F414" s="250"/>
      <c r="G414" s="250">
        <f t="shared" si="20"/>
        <v>0</v>
      </c>
      <c r="H414" s="254"/>
      <c r="I414" s="354"/>
      <c r="J414" s="296"/>
      <c r="K414" s="349"/>
      <c r="L414" s="357"/>
      <c r="M414" s="358"/>
      <c r="N414" s="250"/>
      <c r="O414" s="694"/>
      <c r="P414" s="281"/>
    </row>
    <row r="415" spans="1:16" s="266" customFormat="1" ht="12">
      <c r="A415" s="387"/>
      <c r="B415" s="697"/>
      <c r="C415" s="193" t="s">
        <v>156</v>
      </c>
      <c r="D415" s="350" t="s">
        <v>9</v>
      </c>
      <c r="E415" s="351">
        <v>2</v>
      </c>
      <c r="F415" s="250"/>
      <c r="G415" s="250">
        <f t="shared" si="20"/>
        <v>0</v>
      </c>
      <c r="H415" s="254"/>
      <c r="I415" s="354"/>
      <c r="J415" s="296"/>
      <c r="K415" s="349"/>
      <c r="L415" s="357"/>
      <c r="M415" s="358"/>
      <c r="N415" s="250"/>
      <c r="O415" s="694"/>
      <c r="P415" s="281"/>
    </row>
    <row r="416" spans="1:16" s="266" customFormat="1" ht="12">
      <c r="A416" s="387"/>
      <c r="B416" s="697"/>
      <c r="C416" s="193" t="s">
        <v>182</v>
      </c>
      <c r="D416" s="350" t="s">
        <v>9</v>
      </c>
      <c r="E416" s="351">
        <v>1</v>
      </c>
      <c r="F416" s="250"/>
      <c r="G416" s="250">
        <f>E416*F416</f>
        <v>0</v>
      </c>
      <c r="H416" s="254"/>
      <c r="I416" s="354"/>
      <c r="J416" s="296"/>
      <c r="K416" s="349"/>
      <c r="L416" s="357"/>
      <c r="M416" s="358"/>
      <c r="N416" s="250"/>
      <c r="O416" s="694"/>
      <c r="P416" s="281"/>
    </row>
    <row r="417" spans="1:16" s="266" customFormat="1" ht="12">
      <c r="A417" s="387"/>
      <c r="B417" s="697"/>
      <c r="C417" s="193"/>
      <c r="D417" s="350"/>
      <c r="E417" s="351"/>
      <c r="F417" s="250"/>
      <c r="G417" s="250">
        <f t="shared" si="20"/>
        <v>0</v>
      </c>
      <c r="H417" s="254"/>
      <c r="I417" s="354"/>
      <c r="J417" s="296"/>
      <c r="K417" s="349"/>
      <c r="L417" s="357"/>
      <c r="M417" s="358"/>
      <c r="N417" s="250"/>
      <c r="O417" s="694"/>
      <c r="P417" s="281"/>
    </row>
    <row r="418" spans="1:16" s="266" customFormat="1" ht="12">
      <c r="A418" s="385" t="str">
        <f>$B$382</f>
        <v>VI.</v>
      </c>
      <c r="B418" s="386">
        <f>COUNT($A$382:B417)+1</f>
        <v>6</v>
      </c>
      <c r="C418" s="210" t="s">
        <v>251</v>
      </c>
      <c r="D418" s="350"/>
      <c r="E418" s="351"/>
      <c r="F418" s="250"/>
      <c r="G418" s="250">
        <f t="shared" si="20"/>
        <v>0</v>
      </c>
      <c r="H418" s="254"/>
      <c r="I418" s="354"/>
      <c r="J418" s="296"/>
      <c r="K418" s="349"/>
      <c r="L418" s="357"/>
      <c r="M418" s="358"/>
      <c r="N418" s="250"/>
      <c r="O418" s="694"/>
      <c r="P418" s="281"/>
    </row>
    <row r="419" spans="1:16" s="266" customFormat="1" ht="36">
      <c r="A419" s="387"/>
      <c r="B419" s="697"/>
      <c r="C419" s="191" t="s">
        <v>262</v>
      </c>
      <c r="D419" s="352"/>
      <c r="E419" s="353"/>
      <c r="F419" s="250"/>
      <c r="G419" s="250">
        <f>E419*F419</f>
        <v>0</v>
      </c>
      <c r="H419" s="254"/>
      <c r="I419" s="354"/>
      <c r="J419" s="296"/>
      <c r="K419" s="349"/>
      <c r="L419" s="357"/>
      <c r="M419" s="358"/>
      <c r="N419" s="250"/>
      <c r="O419" s="694"/>
      <c r="P419" s="281"/>
    </row>
    <row r="420" spans="1:16" s="266" customFormat="1" ht="12">
      <c r="A420" s="387"/>
      <c r="B420" s="697"/>
      <c r="C420" s="234" t="s">
        <v>257</v>
      </c>
      <c r="D420" s="352"/>
      <c r="E420" s="353"/>
      <c r="F420" s="250"/>
      <c r="G420" s="250">
        <f>E420*F420</f>
        <v>0</v>
      </c>
      <c r="H420" s="254"/>
      <c r="I420" s="354"/>
      <c r="J420" s="296"/>
      <c r="K420" s="349"/>
      <c r="L420" s="357"/>
      <c r="M420" s="358"/>
      <c r="N420" s="250"/>
      <c r="O420" s="694"/>
      <c r="P420" s="281"/>
    </row>
    <row r="421" spans="1:16" s="266" customFormat="1" ht="12">
      <c r="A421" s="387"/>
      <c r="B421" s="697"/>
      <c r="C421" s="193" t="s">
        <v>156</v>
      </c>
      <c r="D421" s="350" t="s">
        <v>9</v>
      </c>
      <c r="E421" s="351">
        <v>4</v>
      </c>
      <c r="F421" s="250"/>
      <c r="G421" s="250">
        <f>E421*F421</f>
        <v>0</v>
      </c>
      <c r="H421" s="254"/>
      <c r="I421" s="354"/>
      <c r="J421" s="296"/>
      <c r="K421" s="349"/>
      <c r="L421" s="357"/>
      <c r="M421" s="358"/>
      <c r="N421" s="250"/>
      <c r="O421" s="694"/>
      <c r="P421" s="281"/>
    </row>
    <row r="422" spans="1:16" s="266" customFormat="1" ht="12">
      <c r="A422" s="387"/>
      <c r="B422" s="697"/>
      <c r="C422" s="193" t="s">
        <v>182</v>
      </c>
      <c r="D422" s="350" t="s">
        <v>9</v>
      </c>
      <c r="E422" s="351">
        <v>2</v>
      </c>
      <c r="F422" s="250"/>
      <c r="G422" s="250">
        <f>E422*F422</f>
        <v>0</v>
      </c>
      <c r="H422" s="254"/>
      <c r="I422" s="354"/>
      <c r="J422" s="296"/>
      <c r="K422" s="349"/>
      <c r="L422" s="357"/>
      <c r="M422" s="358"/>
      <c r="N422" s="250"/>
      <c r="O422" s="694"/>
      <c r="P422" s="281"/>
    </row>
    <row r="423" spans="1:16" s="266" customFormat="1" ht="12">
      <c r="A423" s="387"/>
      <c r="B423" s="697"/>
      <c r="C423" s="234"/>
      <c r="D423" s="647"/>
      <c r="E423" s="648"/>
      <c r="F423" s="250"/>
      <c r="G423" s="250">
        <f>E423*F423</f>
        <v>0</v>
      </c>
      <c r="H423" s="254"/>
      <c r="I423" s="354"/>
      <c r="J423" s="296"/>
      <c r="K423" s="349"/>
      <c r="L423" s="357"/>
      <c r="M423" s="358"/>
      <c r="N423" s="250"/>
      <c r="O423" s="694"/>
      <c r="P423" s="281"/>
    </row>
    <row r="424" spans="1:16" s="266" customFormat="1" ht="12">
      <c r="A424" s="385" t="str">
        <f>$B$382</f>
        <v>VI.</v>
      </c>
      <c r="B424" s="386">
        <f>COUNT($A$382:B423)+1</f>
        <v>7</v>
      </c>
      <c r="C424" s="210" t="s">
        <v>166</v>
      </c>
      <c r="D424" s="350" t="s">
        <v>9</v>
      </c>
      <c r="E424" s="351">
        <v>6</v>
      </c>
      <c r="F424" s="250"/>
      <c r="G424" s="250">
        <f aca="true" t="shared" si="21" ref="G424:G431">E424*F424</f>
        <v>0</v>
      </c>
      <c r="H424" s="250"/>
      <c r="I424" s="354"/>
      <c r="J424" s="363"/>
      <c r="K424" s="349"/>
      <c r="L424" s="357"/>
      <c r="M424" s="358"/>
      <c r="N424" s="250"/>
      <c r="O424" s="694"/>
      <c r="P424" s="281"/>
    </row>
    <row r="425" spans="1:16" s="266" customFormat="1" ht="36">
      <c r="A425" s="387"/>
      <c r="B425" s="697"/>
      <c r="C425" s="393" t="s">
        <v>193</v>
      </c>
      <c r="D425" s="350"/>
      <c r="E425" s="351"/>
      <c r="F425" s="250"/>
      <c r="G425" s="250">
        <f t="shared" si="21"/>
        <v>0</v>
      </c>
      <c r="H425" s="250"/>
      <c r="I425" s="354"/>
      <c r="J425" s="363"/>
      <c r="K425" s="349"/>
      <c r="L425" s="357"/>
      <c r="M425" s="358"/>
      <c r="N425" s="250"/>
      <c r="O425" s="694"/>
      <c r="P425" s="281"/>
    </row>
    <row r="426" spans="1:16" s="266" customFormat="1" ht="12">
      <c r="A426" s="387"/>
      <c r="B426" s="697"/>
      <c r="C426" s="685" t="s">
        <v>194</v>
      </c>
      <c r="D426" s="350"/>
      <c r="E426" s="351"/>
      <c r="F426" s="250"/>
      <c r="G426" s="250">
        <f t="shared" si="21"/>
        <v>0</v>
      </c>
      <c r="H426" s="250"/>
      <c r="I426" s="354"/>
      <c r="J426" s="363"/>
      <c r="K426" s="349"/>
      <c r="L426" s="357"/>
      <c r="M426" s="358"/>
      <c r="N426" s="250"/>
      <c r="O426" s="694"/>
      <c r="P426" s="281"/>
    </row>
    <row r="427" spans="1:16" s="266" customFormat="1" ht="12">
      <c r="A427" s="387"/>
      <c r="B427" s="697"/>
      <c r="C427" s="191"/>
      <c r="D427" s="352"/>
      <c r="E427" s="353"/>
      <c r="F427" s="250"/>
      <c r="G427" s="250">
        <f t="shared" si="21"/>
        <v>0</v>
      </c>
      <c r="H427" s="250"/>
      <c r="I427" s="354"/>
      <c r="J427" s="363"/>
      <c r="K427" s="349"/>
      <c r="L427" s="357"/>
      <c r="M427" s="358"/>
      <c r="N427" s="250"/>
      <c r="O427" s="694"/>
      <c r="P427" s="281"/>
    </row>
    <row r="428" spans="1:16" s="266" customFormat="1" ht="12">
      <c r="A428" s="385" t="str">
        <f>$B$382</f>
        <v>VI.</v>
      </c>
      <c r="B428" s="386">
        <f>COUNT($A$382:B427)+1</f>
        <v>8</v>
      </c>
      <c r="C428" s="210" t="s">
        <v>167</v>
      </c>
      <c r="D428" s="350" t="s">
        <v>9</v>
      </c>
      <c r="E428" s="351">
        <v>6</v>
      </c>
      <c r="F428" s="250"/>
      <c r="G428" s="250">
        <f t="shared" si="21"/>
        <v>0</v>
      </c>
      <c r="H428" s="250"/>
      <c r="I428" s="354"/>
      <c r="J428" s="363"/>
      <c r="K428" s="349"/>
      <c r="L428" s="357"/>
      <c r="M428" s="358"/>
      <c r="N428" s="250"/>
      <c r="O428" s="694"/>
      <c r="P428" s="281"/>
    </row>
    <row r="429" spans="1:16" s="266" customFormat="1" ht="25.5" customHeight="1">
      <c r="A429" s="387"/>
      <c r="B429" s="697"/>
      <c r="C429" s="393" t="s">
        <v>189</v>
      </c>
      <c r="D429" s="350"/>
      <c r="E429" s="351"/>
      <c r="F429" s="250"/>
      <c r="G429" s="250">
        <f t="shared" si="21"/>
        <v>0</v>
      </c>
      <c r="H429" s="250"/>
      <c r="I429" s="354"/>
      <c r="J429" s="363"/>
      <c r="K429" s="349"/>
      <c r="L429" s="357"/>
      <c r="M429" s="358"/>
      <c r="N429" s="250"/>
      <c r="O429" s="694"/>
      <c r="P429" s="281"/>
    </row>
    <row r="430" spans="1:16" s="266" customFormat="1" ht="12">
      <c r="A430" s="387"/>
      <c r="B430" s="697"/>
      <c r="C430" s="685" t="s">
        <v>190</v>
      </c>
      <c r="D430" s="350"/>
      <c r="E430" s="351"/>
      <c r="F430" s="250"/>
      <c r="G430" s="250">
        <f t="shared" si="21"/>
        <v>0</v>
      </c>
      <c r="H430" s="250"/>
      <c r="I430" s="354"/>
      <c r="J430" s="363"/>
      <c r="K430" s="349"/>
      <c r="L430" s="357"/>
      <c r="M430" s="358"/>
      <c r="N430" s="250"/>
      <c r="O430" s="694"/>
      <c r="P430" s="281"/>
    </row>
    <row r="431" spans="1:16" s="266" customFormat="1" ht="12">
      <c r="A431" s="387"/>
      <c r="B431" s="697"/>
      <c r="C431" s="191"/>
      <c r="D431" s="352"/>
      <c r="E431" s="353"/>
      <c r="F431" s="250"/>
      <c r="G431" s="250">
        <f t="shared" si="21"/>
        <v>0</v>
      </c>
      <c r="H431" s="250"/>
      <c r="I431" s="354"/>
      <c r="J431" s="363"/>
      <c r="K431" s="349"/>
      <c r="L431" s="357"/>
      <c r="M431" s="358"/>
      <c r="N431" s="250"/>
      <c r="O431" s="694"/>
      <c r="P431" s="281"/>
    </row>
    <row r="432" spans="1:16" s="266" customFormat="1" ht="12">
      <c r="A432" s="385" t="str">
        <f>$B$382</f>
        <v>VI.</v>
      </c>
      <c r="B432" s="386">
        <f>COUNT($A$382:B431)+1</f>
        <v>9</v>
      </c>
      <c r="C432" s="210" t="s">
        <v>169</v>
      </c>
      <c r="D432" s="350" t="s">
        <v>9</v>
      </c>
      <c r="E432" s="351">
        <v>6</v>
      </c>
      <c r="F432" s="250"/>
      <c r="G432" s="250">
        <f aca="true" t="shared" si="22" ref="G432:G438">E432*F432</f>
        <v>0</v>
      </c>
      <c r="H432" s="250"/>
      <c r="I432" s="354"/>
      <c r="J432" s="363"/>
      <c r="K432" s="349"/>
      <c r="L432" s="357"/>
      <c r="M432" s="358"/>
      <c r="N432" s="250"/>
      <c r="O432" s="694"/>
      <c r="P432" s="281"/>
    </row>
    <row r="433" spans="1:16" s="266" customFormat="1" ht="36">
      <c r="A433" s="387"/>
      <c r="B433" s="697"/>
      <c r="C433" s="309" t="s">
        <v>185</v>
      </c>
      <c r="D433" s="350"/>
      <c r="E433" s="351"/>
      <c r="F433" s="250"/>
      <c r="G433" s="250">
        <f t="shared" si="22"/>
        <v>0</v>
      </c>
      <c r="H433" s="250"/>
      <c r="I433" s="354"/>
      <c r="J433" s="363"/>
      <c r="K433" s="349"/>
      <c r="L433" s="357"/>
      <c r="M433" s="358"/>
      <c r="N433" s="250"/>
      <c r="O433" s="694"/>
      <c r="P433" s="281"/>
    </row>
    <row r="434" spans="1:16" s="266" customFormat="1" ht="12">
      <c r="A434" s="387"/>
      <c r="B434" s="697"/>
      <c r="C434" s="234" t="s">
        <v>172</v>
      </c>
      <c r="D434" s="350"/>
      <c r="E434" s="351"/>
      <c r="F434" s="250"/>
      <c r="G434" s="250">
        <f t="shared" si="22"/>
        <v>0</v>
      </c>
      <c r="H434" s="250"/>
      <c r="I434" s="354"/>
      <c r="J434" s="363"/>
      <c r="K434" s="349"/>
      <c r="L434" s="357"/>
      <c r="M434" s="358"/>
      <c r="N434" s="250"/>
      <c r="O434" s="694"/>
      <c r="P434" s="281"/>
    </row>
    <row r="435" spans="1:16" s="266" customFormat="1" ht="12">
      <c r="A435" s="387"/>
      <c r="B435" s="697"/>
      <c r="C435" s="191"/>
      <c r="D435" s="352"/>
      <c r="E435" s="353"/>
      <c r="F435" s="250"/>
      <c r="G435" s="250">
        <f t="shared" si="22"/>
        <v>0</v>
      </c>
      <c r="H435" s="250"/>
      <c r="I435" s="354"/>
      <c r="J435" s="363"/>
      <c r="K435" s="349"/>
      <c r="L435" s="357"/>
      <c r="M435" s="358"/>
      <c r="N435" s="250"/>
      <c r="O435" s="694"/>
      <c r="P435" s="281"/>
    </row>
    <row r="436" spans="1:16" s="266" customFormat="1" ht="12">
      <c r="A436" s="385" t="str">
        <f>$B$382</f>
        <v>VI.</v>
      </c>
      <c r="B436" s="386">
        <f>COUNT($A$382:B435)+1</f>
        <v>10</v>
      </c>
      <c r="C436" s="210" t="s">
        <v>170</v>
      </c>
      <c r="D436" s="350" t="s">
        <v>9</v>
      </c>
      <c r="E436" s="351">
        <v>3</v>
      </c>
      <c r="F436" s="250"/>
      <c r="G436" s="250">
        <f t="shared" si="22"/>
        <v>0</v>
      </c>
      <c r="H436" s="250"/>
      <c r="I436" s="354"/>
      <c r="J436" s="363"/>
      <c r="K436" s="349"/>
      <c r="L436" s="357"/>
      <c r="M436" s="358"/>
      <c r="N436" s="250"/>
      <c r="O436" s="694"/>
      <c r="P436" s="281"/>
    </row>
    <row r="437" spans="1:16" s="266" customFormat="1" ht="48">
      <c r="A437" s="387"/>
      <c r="B437" s="697"/>
      <c r="C437" s="309" t="s">
        <v>186</v>
      </c>
      <c r="D437" s="350"/>
      <c r="E437" s="351"/>
      <c r="F437" s="250"/>
      <c r="G437" s="250">
        <f t="shared" si="22"/>
        <v>0</v>
      </c>
      <c r="H437" s="250"/>
      <c r="I437" s="354"/>
      <c r="J437" s="363"/>
      <c r="K437" s="349"/>
      <c r="L437" s="357"/>
      <c r="M437" s="358"/>
      <c r="N437" s="250"/>
      <c r="O437" s="694"/>
      <c r="P437" s="281"/>
    </row>
    <row r="438" spans="1:16" s="266" customFormat="1" ht="12">
      <c r="A438" s="387"/>
      <c r="B438" s="697"/>
      <c r="C438" s="234" t="s">
        <v>172</v>
      </c>
      <c r="D438" s="350"/>
      <c r="E438" s="351"/>
      <c r="F438" s="250"/>
      <c r="G438" s="250">
        <f t="shared" si="22"/>
        <v>0</v>
      </c>
      <c r="H438" s="250"/>
      <c r="I438" s="354"/>
      <c r="J438" s="363"/>
      <c r="K438" s="349"/>
      <c r="L438" s="357"/>
      <c r="M438" s="358"/>
      <c r="N438" s="250"/>
      <c r="O438" s="694"/>
      <c r="P438" s="281"/>
    </row>
    <row r="439" spans="1:16" s="266" customFormat="1" ht="12">
      <c r="A439" s="385"/>
      <c r="B439" s="386"/>
      <c r="C439" s="191"/>
      <c r="D439" s="352"/>
      <c r="E439" s="353"/>
      <c r="F439" s="250"/>
      <c r="G439" s="250">
        <f aca="true" t="shared" si="23" ref="G439:G446">E439*F439</f>
        <v>0</v>
      </c>
      <c r="H439" s="250"/>
      <c r="I439" s="354"/>
      <c r="J439" s="363"/>
      <c r="K439" s="349"/>
      <c r="L439" s="357"/>
      <c r="M439" s="358"/>
      <c r="N439" s="250"/>
      <c r="O439" s="694"/>
      <c r="P439" s="281"/>
    </row>
    <row r="440" spans="1:16" s="266" customFormat="1" ht="12">
      <c r="A440" s="385" t="str">
        <f>$B$382</f>
        <v>VI.</v>
      </c>
      <c r="B440" s="386">
        <f>COUNT($A$382:B439)+1</f>
        <v>11</v>
      </c>
      <c r="C440" s="210" t="s">
        <v>165</v>
      </c>
      <c r="D440" s="350" t="s">
        <v>9</v>
      </c>
      <c r="E440" s="351">
        <v>1</v>
      </c>
      <c r="F440" s="250"/>
      <c r="G440" s="250">
        <f t="shared" si="23"/>
        <v>0</v>
      </c>
      <c r="H440" s="250"/>
      <c r="I440" s="354"/>
      <c r="J440" s="363"/>
      <c r="K440" s="349"/>
      <c r="L440" s="357"/>
      <c r="M440" s="358"/>
      <c r="N440" s="250"/>
      <c r="O440" s="694"/>
      <c r="P440" s="281"/>
    </row>
    <row r="441" spans="1:16" s="266" customFormat="1" ht="48">
      <c r="A441" s="387"/>
      <c r="B441" s="697"/>
      <c r="C441" s="191" t="s">
        <v>191</v>
      </c>
      <c r="D441" s="350"/>
      <c r="E441" s="351"/>
      <c r="F441" s="250"/>
      <c r="G441" s="250">
        <f t="shared" si="23"/>
        <v>0</v>
      </c>
      <c r="H441" s="250"/>
      <c r="I441" s="354"/>
      <c r="J441" s="363"/>
      <c r="K441" s="349"/>
      <c r="L441" s="357"/>
      <c r="M441" s="358"/>
      <c r="N441" s="250"/>
      <c r="O441" s="694"/>
      <c r="P441" s="281"/>
    </row>
    <row r="442" spans="1:16" s="266" customFormat="1" ht="24">
      <c r="A442" s="385"/>
      <c r="B442" s="386"/>
      <c r="C442" s="191" t="s">
        <v>192</v>
      </c>
      <c r="D442" s="352"/>
      <c r="E442" s="353"/>
      <c r="F442" s="250"/>
      <c r="G442" s="250">
        <f t="shared" si="23"/>
        <v>0</v>
      </c>
      <c r="H442" s="250"/>
      <c r="I442" s="354"/>
      <c r="J442" s="363"/>
      <c r="K442" s="349"/>
      <c r="L442" s="357"/>
      <c r="M442" s="358"/>
      <c r="N442" s="250"/>
      <c r="O442" s="694"/>
      <c r="P442" s="281"/>
    </row>
    <row r="443" spans="1:16" s="266" customFormat="1" ht="12">
      <c r="A443" s="385"/>
      <c r="B443" s="386"/>
      <c r="C443" s="191"/>
      <c r="D443" s="352"/>
      <c r="E443" s="353"/>
      <c r="F443" s="250"/>
      <c r="G443" s="250">
        <f t="shared" si="23"/>
        <v>0</v>
      </c>
      <c r="H443" s="250"/>
      <c r="I443" s="354"/>
      <c r="J443" s="363"/>
      <c r="K443" s="349"/>
      <c r="L443" s="357"/>
      <c r="M443" s="358"/>
      <c r="N443" s="250"/>
      <c r="O443" s="694"/>
      <c r="P443" s="281"/>
    </row>
    <row r="444" spans="1:16" s="266" customFormat="1" ht="12">
      <c r="A444" s="385" t="str">
        <f>$B$382</f>
        <v>VI.</v>
      </c>
      <c r="B444" s="386">
        <f>COUNT($A$382:B443)+1</f>
        <v>12</v>
      </c>
      <c r="C444" s="210" t="s">
        <v>171</v>
      </c>
      <c r="D444" s="350" t="s">
        <v>101</v>
      </c>
      <c r="E444" s="351">
        <v>1</v>
      </c>
      <c r="F444" s="250"/>
      <c r="G444" s="250">
        <f t="shared" si="23"/>
        <v>0</v>
      </c>
      <c r="H444" s="250"/>
      <c r="I444" s="354"/>
      <c r="J444" s="363"/>
      <c r="K444" s="349"/>
      <c r="L444" s="357"/>
      <c r="M444" s="358"/>
      <c r="N444" s="250"/>
      <c r="O444" s="694"/>
      <c r="P444" s="281"/>
    </row>
    <row r="445" spans="1:16" s="266" customFormat="1" ht="27.75" customHeight="1">
      <c r="A445" s="385"/>
      <c r="B445" s="697"/>
      <c r="C445" s="191" t="s">
        <v>218</v>
      </c>
      <c r="D445" s="350"/>
      <c r="E445" s="351"/>
      <c r="F445" s="250"/>
      <c r="G445" s="250">
        <f t="shared" si="23"/>
        <v>0</v>
      </c>
      <c r="H445" s="250"/>
      <c r="I445" s="354"/>
      <c r="J445" s="363"/>
      <c r="K445" s="349"/>
      <c r="L445" s="357"/>
      <c r="M445" s="358"/>
      <c r="N445" s="250"/>
      <c r="O445" s="694"/>
      <c r="P445" s="281"/>
    </row>
    <row r="446" spans="1:16" s="266" customFormat="1" ht="12">
      <c r="A446" s="385"/>
      <c r="B446" s="386"/>
      <c r="C446" s="191"/>
      <c r="D446" s="352"/>
      <c r="E446" s="353"/>
      <c r="F446" s="250"/>
      <c r="G446" s="250">
        <f t="shared" si="23"/>
        <v>0</v>
      </c>
      <c r="H446" s="250"/>
      <c r="I446" s="354"/>
      <c r="J446" s="363"/>
      <c r="K446" s="349"/>
      <c r="L446" s="357"/>
      <c r="M446" s="358"/>
      <c r="N446" s="250"/>
      <c r="O446" s="694"/>
      <c r="P446" s="281"/>
    </row>
    <row r="447" spans="1:16" s="266" customFormat="1" ht="12">
      <c r="A447" s="385" t="str">
        <f>$B$382</f>
        <v>VI.</v>
      </c>
      <c r="B447" s="386">
        <f>COUNT($A$382:B446)+1</f>
        <v>13</v>
      </c>
      <c r="C447" s="210" t="s">
        <v>138</v>
      </c>
      <c r="D447" s="350" t="s">
        <v>8</v>
      </c>
      <c r="E447" s="351">
        <v>26</v>
      </c>
      <c r="F447" s="250"/>
      <c r="G447" s="250">
        <f>E447*F447</f>
        <v>0</v>
      </c>
      <c r="H447" s="349"/>
      <c r="I447" s="349"/>
      <c r="J447" s="363"/>
      <c r="K447" s="349"/>
      <c r="L447" s="357"/>
      <c r="M447" s="358"/>
      <c r="N447" s="250"/>
      <c r="O447" s="694"/>
      <c r="P447" s="281"/>
    </row>
    <row r="448" spans="1:16" s="266" customFormat="1" ht="75.75" customHeight="1">
      <c r="A448" s="385"/>
      <c r="B448" s="697"/>
      <c r="C448" s="191" t="s">
        <v>173</v>
      </c>
      <c r="D448" s="420"/>
      <c r="E448" s="421"/>
      <c r="F448" s="250"/>
      <c r="G448" s="349"/>
      <c r="H448" s="349"/>
      <c r="I448" s="349"/>
      <c r="J448" s="363"/>
      <c r="K448" s="349"/>
      <c r="L448" s="357"/>
      <c r="M448" s="358"/>
      <c r="N448" s="250"/>
      <c r="O448" s="694"/>
      <c r="P448" s="281"/>
    </row>
    <row r="449" spans="1:16" s="266" customFormat="1" ht="12">
      <c r="A449" s="385"/>
      <c r="B449" s="697"/>
      <c r="C449" s="234" t="s">
        <v>174</v>
      </c>
      <c r="D449" s="350"/>
      <c r="E449" s="351"/>
      <c r="F449" s="250"/>
      <c r="G449" s="349"/>
      <c r="H449" s="349"/>
      <c r="I449" s="349"/>
      <c r="J449" s="363"/>
      <c r="K449" s="349"/>
      <c r="L449" s="357"/>
      <c r="M449" s="358"/>
      <c r="N449" s="250"/>
      <c r="O449" s="694"/>
      <c r="P449" s="281"/>
    </row>
    <row r="450" spans="1:16" s="266" customFormat="1" ht="12">
      <c r="A450" s="387"/>
      <c r="B450" s="386"/>
      <c r="C450" s="698"/>
      <c r="D450" s="420"/>
      <c r="E450" s="699"/>
      <c r="F450" s="700"/>
      <c r="G450" s="250"/>
      <c r="H450" s="349"/>
      <c r="I450" s="349"/>
      <c r="J450" s="363"/>
      <c r="K450" s="349"/>
      <c r="L450" s="357"/>
      <c r="M450" s="358"/>
      <c r="N450" s="250"/>
      <c r="O450" s="694"/>
      <c r="P450" s="281"/>
    </row>
    <row r="451" spans="1:16" s="266" customFormat="1" ht="13.5" thickBot="1">
      <c r="A451" s="701"/>
      <c r="B451" s="422"/>
      <c r="C451" s="355" t="str">
        <f>CONCATENATE(B382," ",C382," - SKUPAJ:")</f>
        <v>VI. HIDRAVLIKA KLIMATI - SKUPAJ:</v>
      </c>
      <c r="D451" s="231"/>
      <c r="E451" s="231"/>
      <c r="F451" s="702"/>
      <c r="G451" s="423">
        <f>SUM(G383:G450)</f>
        <v>0</v>
      </c>
      <c r="H451" s="349"/>
      <c r="I451" s="349"/>
      <c r="J451" s="363"/>
      <c r="K451" s="349"/>
      <c r="L451" s="357"/>
      <c r="M451" s="358"/>
      <c r="N451" s="250"/>
      <c r="O451" s="694"/>
      <c r="P451" s="281"/>
    </row>
    <row r="452" spans="1:16" s="266" customFormat="1" ht="12">
      <c r="A452" s="703"/>
      <c r="B452" s="703"/>
      <c r="C452" s="704"/>
      <c r="D452" s="352"/>
      <c r="E452" s="705"/>
      <c r="F452" s="706"/>
      <c r="G452" s="349"/>
      <c r="H452" s="349"/>
      <c r="I452" s="349"/>
      <c r="J452" s="363"/>
      <c r="K452" s="349"/>
      <c r="L452" s="357"/>
      <c r="M452" s="358"/>
      <c r="N452" s="250"/>
      <c r="O452" s="694"/>
      <c r="P452" s="281"/>
    </row>
    <row r="453" spans="1:16" s="125" customFormat="1" ht="13.5" thickBot="1">
      <c r="A453" s="837"/>
      <c r="B453" s="838" t="s">
        <v>313</v>
      </c>
      <c r="C453" s="849" t="s">
        <v>308</v>
      </c>
      <c r="D453" s="409"/>
      <c r="E453" s="410"/>
      <c r="F453" s="412"/>
      <c r="G453" s="412"/>
      <c r="H453" s="419"/>
      <c r="I453" s="419"/>
      <c r="J453" s="852"/>
      <c r="K453" s="419"/>
      <c r="L453" s="853"/>
      <c r="M453" s="345"/>
      <c r="N453" s="722"/>
      <c r="O453" s="854"/>
      <c r="P453" s="282"/>
    </row>
    <row r="454" spans="1:16" s="266" customFormat="1" ht="12.75">
      <c r="A454" s="413"/>
      <c r="B454" s="695"/>
      <c r="C454" s="415"/>
      <c r="D454" s="416"/>
      <c r="E454" s="417"/>
      <c r="F454" s="250"/>
      <c r="G454" s="349"/>
      <c r="H454" s="349"/>
      <c r="I454" s="349"/>
      <c r="J454" s="363"/>
      <c r="K454" s="349"/>
      <c r="L454" s="357"/>
      <c r="M454" s="358"/>
      <c r="N454" s="250"/>
      <c r="O454" s="694"/>
      <c r="P454" s="281"/>
    </row>
    <row r="455" spans="1:16" s="266" customFormat="1" ht="12">
      <c r="A455" s="385" t="str">
        <f>$B$453</f>
        <v>VII.</v>
      </c>
      <c r="B455" s="386">
        <f>COUNT(#REF!)+1</f>
        <v>1</v>
      </c>
      <c r="C455" s="210" t="s">
        <v>354</v>
      </c>
      <c r="D455" s="350"/>
      <c r="E455" s="351"/>
      <c r="F455" s="250"/>
      <c r="G455" s="349"/>
      <c r="H455" s="349"/>
      <c r="I455" s="354"/>
      <c r="J455" s="296"/>
      <c r="K455" s="349"/>
      <c r="L455" s="357"/>
      <c r="M455" s="358"/>
      <c r="N455" s="250"/>
      <c r="O455" s="694"/>
      <c r="P455" s="281"/>
    </row>
    <row r="456" spans="1:16" s="266" customFormat="1" ht="121.5" customHeight="1">
      <c r="A456" s="385"/>
      <c r="B456" s="386"/>
      <c r="C456" s="191" t="s">
        <v>953</v>
      </c>
      <c r="D456" s="352"/>
      <c r="E456" s="353"/>
      <c r="F456" s="250"/>
      <c r="G456" s="349">
        <f>E456*F456</f>
        <v>0</v>
      </c>
      <c r="H456" s="349"/>
      <c r="I456" s="354"/>
      <c r="J456" s="296"/>
      <c r="K456" s="349"/>
      <c r="L456" s="357"/>
      <c r="M456" s="358"/>
      <c r="N456" s="250"/>
      <c r="O456" s="694"/>
      <c r="P456" s="281"/>
    </row>
    <row r="457" spans="1:16" s="266" customFormat="1" ht="12">
      <c r="A457" s="385"/>
      <c r="B457" s="386"/>
      <c r="C457" s="234" t="s">
        <v>681</v>
      </c>
      <c r="D457" s="350" t="s">
        <v>9</v>
      </c>
      <c r="E457" s="351">
        <v>5</v>
      </c>
      <c r="F457" s="250"/>
      <c r="G457" s="349">
        <f>E457*F457</f>
        <v>0</v>
      </c>
      <c r="H457" s="349"/>
      <c r="I457" s="354"/>
      <c r="J457" s="296"/>
      <c r="K457" s="349"/>
      <c r="L457" s="357"/>
      <c r="M457" s="358"/>
      <c r="N457" s="250"/>
      <c r="O457" s="694"/>
      <c r="P457" s="281"/>
    </row>
    <row r="458" spans="1:16" s="266" customFormat="1" ht="12">
      <c r="A458" s="385"/>
      <c r="B458" s="386"/>
      <c r="C458" s="234"/>
      <c r="D458" s="647"/>
      <c r="E458" s="648"/>
      <c r="F458" s="250"/>
      <c r="G458" s="349">
        <f>E458*F458</f>
        <v>0</v>
      </c>
      <c r="H458" s="349"/>
      <c r="I458" s="349"/>
      <c r="J458" s="363"/>
      <c r="K458" s="349"/>
      <c r="L458" s="357"/>
      <c r="M458" s="358"/>
      <c r="N458" s="250"/>
      <c r="O458" s="694"/>
      <c r="P458" s="281"/>
    </row>
    <row r="459" spans="1:16" s="266" customFormat="1" ht="12">
      <c r="A459" s="385" t="str">
        <f>$B$453</f>
        <v>VII.</v>
      </c>
      <c r="B459" s="386">
        <f>COUNT($A$455:B458)+1</f>
        <v>2</v>
      </c>
      <c r="C459" s="210" t="s">
        <v>355</v>
      </c>
      <c r="D459" s="350"/>
      <c r="E459" s="351"/>
      <c r="F459" s="250"/>
      <c r="G459" s="349"/>
      <c r="H459" s="349"/>
      <c r="I459" s="349"/>
      <c r="J459" s="363"/>
      <c r="K459" s="349"/>
      <c r="L459" s="357"/>
      <c r="M459" s="358"/>
      <c r="N459" s="250"/>
      <c r="O459" s="694"/>
      <c r="P459" s="281"/>
    </row>
    <row r="460" spans="1:16" s="266" customFormat="1" ht="95.25" customHeight="1">
      <c r="A460" s="385"/>
      <c r="B460" s="386"/>
      <c r="C460" s="191" t="s">
        <v>957</v>
      </c>
      <c r="D460" s="352"/>
      <c r="E460" s="353"/>
      <c r="F460" s="250"/>
      <c r="G460" s="349">
        <f>E460*F460</f>
        <v>0</v>
      </c>
      <c r="H460" s="349"/>
      <c r="I460" s="349"/>
      <c r="J460" s="363"/>
      <c r="K460" s="349"/>
      <c r="L460" s="357"/>
      <c r="M460" s="358"/>
      <c r="N460" s="250"/>
      <c r="O460" s="694"/>
      <c r="P460" s="281"/>
    </row>
    <row r="461" spans="1:16" s="266" customFormat="1" ht="12">
      <c r="A461" s="385"/>
      <c r="B461" s="386"/>
      <c r="C461" s="234" t="s">
        <v>950</v>
      </c>
      <c r="D461" s="350" t="s">
        <v>9</v>
      </c>
      <c r="E461" s="351">
        <v>8</v>
      </c>
      <c r="F461" s="250"/>
      <c r="G461" s="349">
        <f>E461*F461</f>
        <v>0</v>
      </c>
      <c r="H461" s="349"/>
      <c r="I461" s="349"/>
      <c r="J461" s="363"/>
      <c r="K461" s="349"/>
      <c r="L461" s="357"/>
      <c r="M461" s="358"/>
      <c r="N461" s="250"/>
      <c r="O461" s="694"/>
      <c r="P461" s="281"/>
    </row>
    <row r="462" spans="1:16" s="266" customFormat="1" ht="12">
      <c r="A462" s="387"/>
      <c r="B462" s="697"/>
      <c r="C462" s="213"/>
      <c r="D462" s="647"/>
      <c r="E462" s="648"/>
      <c r="F462" s="250"/>
      <c r="G462" s="349">
        <f>E462*F462</f>
        <v>0</v>
      </c>
      <c r="H462" s="349"/>
      <c r="I462" s="349"/>
      <c r="J462" s="363"/>
      <c r="K462" s="349"/>
      <c r="L462" s="357"/>
      <c r="M462" s="358"/>
      <c r="N462" s="250"/>
      <c r="O462" s="694"/>
      <c r="P462" s="281"/>
    </row>
    <row r="463" spans="1:16" s="266" customFormat="1" ht="12">
      <c r="A463" s="385" t="str">
        <f>$B$352</f>
        <v>V.</v>
      </c>
      <c r="B463" s="386">
        <f>COUNT($A$455:B462)+1</f>
        <v>3</v>
      </c>
      <c r="C463" s="210" t="s">
        <v>356</v>
      </c>
      <c r="D463" s="350"/>
      <c r="E463" s="351"/>
      <c r="F463" s="250"/>
      <c r="G463" s="349"/>
      <c r="H463" s="349"/>
      <c r="I463" s="349"/>
      <c r="J463" s="363"/>
      <c r="K463" s="349"/>
      <c r="L463" s="357"/>
      <c r="M463" s="358"/>
      <c r="N463" s="250"/>
      <c r="O463" s="694"/>
      <c r="P463" s="281"/>
    </row>
    <row r="464" spans="1:16" s="266" customFormat="1" ht="84" customHeight="1">
      <c r="A464" s="387"/>
      <c r="B464" s="697"/>
      <c r="C464" s="191" t="s">
        <v>958</v>
      </c>
      <c r="D464" s="352"/>
      <c r="E464" s="353"/>
      <c r="F464" s="250"/>
      <c r="G464" s="349">
        <f aca="true" t="shared" si="24" ref="G464:G472">E464*F464</f>
        <v>0</v>
      </c>
      <c r="H464" s="349"/>
      <c r="I464" s="349"/>
      <c r="J464" s="363"/>
      <c r="K464" s="349"/>
      <c r="L464" s="357"/>
      <c r="M464" s="358"/>
      <c r="N464" s="250"/>
      <c r="O464" s="694"/>
      <c r="P464" s="281"/>
    </row>
    <row r="465" spans="1:16" s="266" customFormat="1" ht="12">
      <c r="A465" s="387"/>
      <c r="B465" s="697"/>
      <c r="C465" s="234" t="s">
        <v>951</v>
      </c>
      <c r="D465" s="350" t="s">
        <v>9</v>
      </c>
      <c r="E465" s="351">
        <v>4</v>
      </c>
      <c r="F465" s="250"/>
      <c r="G465" s="349">
        <f t="shared" si="24"/>
        <v>0</v>
      </c>
      <c r="H465" s="349"/>
      <c r="I465" s="349"/>
      <c r="J465" s="363"/>
      <c r="K465" s="349"/>
      <c r="L465" s="357"/>
      <c r="M465" s="358"/>
      <c r="N465" s="250"/>
      <c r="O465" s="694"/>
      <c r="P465" s="281"/>
    </row>
    <row r="466" spans="1:16" s="266" customFormat="1" ht="12">
      <c r="A466" s="387"/>
      <c r="B466" s="697"/>
      <c r="C466" s="234" t="s">
        <v>952</v>
      </c>
      <c r="D466" s="350" t="s">
        <v>9</v>
      </c>
      <c r="E466" s="351">
        <v>2</v>
      </c>
      <c r="F466" s="250"/>
      <c r="G466" s="349">
        <f t="shared" si="24"/>
        <v>0</v>
      </c>
      <c r="H466" s="349"/>
      <c r="I466" s="349"/>
      <c r="J466" s="363"/>
      <c r="K466" s="349"/>
      <c r="L466" s="357"/>
      <c r="M466" s="358"/>
      <c r="N466" s="250"/>
      <c r="O466" s="694"/>
      <c r="P466" s="281"/>
    </row>
    <row r="467" spans="1:16" s="266" customFormat="1" ht="12">
      <c r="A467" s="387"/>
      <c r="B467" s="697"/>
      <c r="C467" s="234"/>
      <c r="D467" s="350"/>
      <c r="E467" s="351"/>
      <c r="F467" s="250"/>
      <c r="G467" s="349">
        <f>E467*F467</f>
        <v>0</v>
      </c>
      <c r="H467" s="349"/>
      <c r="I467" s="349"/>
      <c r="J467" s="363"/>
      <c r="K467" s="349"/>
      <c r="L467" s="357"/>
      <c r="M467" s="358"/>
      <c r="N467" s="250"/>
      <c r="O467" s="694"/>
      <c r="P467" s="281"/>
    </row>
    <row r="468" spans="1:16" s="266" customFormat="1" ht="12">
      <c r="A468" s="385" t="str">
        <f>$B$352</f>
        <v>V.</v>
      </c>
      <c r="B468" s="386">
        <f>COUNT($A$455:B467)+1</f>
        <v>4</v>
      </c>
      <c r="C468" s="210" t="s">
        <v>956</v>
      </c>
      <c r="D468" s="350"/>
      <c r="E468" s="351"/>
      <c r="F468" s="250"/>
      <c r="G468" s="349">
        <f>E468*F468</f>
        <v>0</v>
      </c>
      <c r="H468" s="349"/>
      <c r="I468" s="349"/>
      <c r="J468" s="363"/>
      <c r="K468" s="349"/>
      <c r="L468" s="357"/>
      <c r="M468" s="358"/>
      <c r="N468" s="250"/>
      <c r="O468" s="694"/>
      <c r="P468" s="281"/>
    </row>
    <row r="469" spans="1:16" s="266" customFormat="1" ht="81.75" customHeight="1">
      <c r="A469" s="385"/>
      <c r="B469" s="386"/>
      <c r="C469" s="191" t="s">
        <v>961</v>
      </c>
      <c r="D469" s="350"/>
      <c r="E469" s="351"/>
      <c r="F469" s="250"/>
      <c r="G469" s="349">
        <f>E469*F469</f>
        <v>0</v>
      </c>
      <c r="H469" s="349"/>
      <c r="I469" s="349"/>
      <c r="J469" s="363"/>
      <c r="K469" s="349"/>
      <c r="L469" s="357"/>
      <c r="M469" s="358"/>
      <c r="N469" s="250"/>
      <c r="O469" s="694"/>
      <c r="P469" s="281"/>
    </row>
    <row r="470" spans="1:16" s="266" customFormat="1" ht="12" customHeight="1">
      <c r="A470" s="385"/>
      <c r="B470" s="386"/>
      <c r="C470" s="234" t="s">
        <v>954</v>
      </c>
      <c r="D470" s="350" t="s">
        <v>9</v>
      </c>
      <c r="E470" s="351">
        <v>9</v>
      </c>
      <c r="F470" s="250"/>
      <c r="G470" s="349">
        <f>E470*F470</f>
        <v>0</v>
      </c>
      <c r="H470" s="349"/>
      <c r="I470" s="349"/>
      <c r="J470" s="363"/>
      <c r="K470" s="349"/>
      <c r="L470" s="357"/>
      <c r="M470" s="358"/>
      <c r="N470" s="250"/>
      <c r="O470" s="694"/>
      <c r="P470" s="281"/>
    </row>
    <row r="471" spans="1:16" s="266" customFormat="1" ht="12" customHeight="1">
      <c r="A471" s="385"/>
      <c r="B471" s="386"/>
      <c r="C471" s="234" t="s">
        <v>955</v>
      </c>
      <c r="D471" s="350" t="s">
        <v>9</v>
      </c>
      <c r="E471" s="351">
        <v>2</v>
      </c>
      <c r="F471" s="250"/>
      <c r="G471" s="349">
        <f>E471*F471</f>
        <v>0</v>
      </c>
      <c r="H471" s="349"/>
      <c r="I471" s="349"/>
      <c r="J471" s="363"/>
      <c r="K471" s="349"/>
      <c r="L471" s="357"/>
      <c r="M471" s="358"/>
      <c r="N471" s="250"/>
      <c r="O471" s="694"/>
      <c r="P471" s="281"/>
    </row>
    <row r="472" spans="1:16" s="266" customFormat="1" ht="12">
      <c r="A472" s="385"/>
      <c r="B472" s="386"/>
      <c r="C472" s="213"/>
      <c r="D472" s="647"/>
      <c r="E472" s="648"/>
      <c r="F472" s="250"/>
      <c r="G472" s="349">
        <f t="shared" si="24"/>
        <v>0</v>
      </c>
      <c r="H472" s="349"/>
      <c r="I472" s="349"/>
      <c r="J472" s="363"/>
      <c r="K472" s="349"/>
      <c r="L472" s="357"/>
      <c r="M472" s="358"/>
      <c r="N472" s="250"/>
      <c r="O472" s="694"/>
      <c r="P472" s="281"/>
    </row>
    <row r="473" spans="1:16" s="266" customFormat="1" ht="12">
      <c r="A473" s="385" t="str">
        <f>$B$352</f>
        <v>V.</v>
      </c>
      <c r="B473" s="386">
        <f>COUNT($A$455:B472)+1</f>
        <v>5</v>
      </c>
      <c r="C473" s="210" t="s">
        <v>443</v>
      </c>
      <c r="D473" s="350"/>
      <c r="E473" s="351"/>
      <c r="F473" s="250"/>
      <c r="G473" s="349"/>
      <c r="H473" s="349"/>
      <c r="I473" s="349"/>
      <c r="J473" s="363"/>
      <c r="K473" s="349"/>
      <c r="L473" s="357"/>
      <c r="M473" s="358"/>
      <c r="N473" s="250"/>
      <c r="O473" s="694"/>
      <c r="P473" s="281"/>
    </row>
    <row r="474" spans="1:16" s="266" customFormat="1" ht="84.75" customHeight="1">
      <c r="A474" s="387"/>
      <c r="B474" s="697"/>
      <c r="C474" s="191" t="s">
        <v>960</v>
      </c>
      <c r="D474" s="352"/>
      <c r="E474" s="353"/>
      <c r="F474" s="250"/>
      <c r="G474" s="349">
        <f>E474*F474</f>
        <v>0</v>
      </c>
      <c r="H474" s="349"/>
      <c r="I474" s="349"/>
      <c r="J474" s="363"/>
      <c r="K474" s="349"/>
      <c r="L474" s="357"/>
      <c r="M474" s="358"/>
      <c r="N474" s="250"/>
      <c r="O474" s="694"/>
      <c r="P474" s="281"/>
    </row>
    <row r="475" spans="1:16" s="266" customFormat="1" ht="12">
      <c r="A475" s="387"/>
      <c r="B475" s="697"/>
      <c r="C475" s="234" t="s">
        <v>597</v>
      </c>
      <c r="D475" s="350" t="s">
        <v>9</v>
      </c>
      <c r="E475" s="351">
        <v>2</v>
      </c>
      <c r="F475" s="250"/>
      <c r="G475" s="349">
        <f>E475*F475</f>
        <v>0</v>
      </c>
      <c r="H475" s="349"/>
      <c r="I475" s="349"/>
      <c r="J475" s="363"/>
      <c r="K475" s="349"/>
      <c r="L475" s="357"/>
      <c r="M475" s="358"/>
      <c r="N475" s="250"/>
      <c r="O475" s="694"/>
      <c r="P475" s="281"/>
    </row>
    <row r="476" spans="1:16" s="266" customFormat="1" ht="12">
      <c r="A476" s="387"/>
      <c r="B476" s="697"/>
      <c r="C476" s="234" t="s">
        <v>598</v>
      </c>
      <c r="D476" s="350" t="s">
        <v>9</v>
      </c>
      <c r="E476" s="351">
        <v>11</v>
      </c>
      <c r="F476" s="250"/>
      <c r="G476" s="349">
        <f>E476*F476</f>
        <v>0</v>
      </c>
      <c r="H476" s="349"/>
      <c r="I476" s="349"/>
      <c r="J476" s="363"/>
      <c r="K476" s="349"/>
      <c r="L476" s="357"/>
      <c r="M476" s="358"/>
      <c r="N476" s="250"/>
      <c r="O476" s="694"/>
      <c r="P476" s="281"/>
    </row>
    <row r="477" spans="1:16" s="266" customFormat="1" ht="12">
      <c r="A477" s="387"/>
      <c r="B477" s="697"/>
      <c r="C477" s="213"/>
      <c r="D477" s="647"/>
      <c r="E477" s="648"/>
      <c r="F477" s="250"/>
      <c r="G477" s="349"/>
      <c r="H477" s="349"/>
      <c r="I477" s="349"/>
      <c r="J477" s="363"/>
      <c r="K477" s="349"/>
      <c r="L477" s="357"/>
      <c r="M477" s="358"/>
      <c r="N477" s="250"/>
      <c r="O477" s="694"/>
      <c r="P477" s="281"/>
    </row>
    <row r="478" spans="1:16" s="677" customFormat="1" ht="12">
      <c r="A478" s="385" t="str">
        <f>$B$352</f>
        <v>V.</v>
      </c>
      <c r="B478" s="386">
        <f>COUNT($A$455:B477)+1</f>
        <v>6</v>
      </c>
      <c r="C478" s="210" t="s">
        <v>596</v>
      </c>
      <c r="D478" s="350"/>
      <c r="E478" s="351"/>
      <c r="F478" s="250"/>
      <c r="G478" s="349"/>
      <c r="H478" s="676"/>
      <c r="I478" s="676"/>
      <c r="J478" s="678"/>
      <c r="K478" s="676"/>
      <c r="L478" s="679"/>
      <c r="M478" s="680"/>
      <c r="N478" s="671"/>
      <c r="O478" s="681"/>
      <c r="P478" s="675"/>
    </row>
    <row r="479" spans="1:16" s="677" customFormat="1" ht="47.25" customHeight="1">
      <c r="A479" s="387"/>
      <c r="B479" s="697"/>
      <c r="C479" s="191" t="s">
        <v>959</v>
      </c>
      <c r="D479" s="352"/>
      <c r="E479" s="353"/>
      <c r="F479" s="250"/>
      <c r="G479" s="349">
        <f aca="true" t="shared" si="25" ref="G479:G485">E479*F479</f>
        <v>0</v>
      </c>
      <c r="H479" s="676"/>
      <c r="I479" s="676"/>
      <c r="J479" s="678"/>
      <c r="K479" s="676"/>
      <c r="L479" s="679"/>
      <c r="M479" s="680"/>
      <c r="N479" s="671"/>
      <c r="O479" s="681"/>
      <c r="P479" s="675"/>
    </row>
    <row r="480" spans="1:16" s="677" customFormat="1" ht="12">
      <c r="A480" s="387"/>
      <c r="B480" s="697"/>
      <c r="C480" s="234" t="s">
        <v>595</v>
      </c>
      <c r="D480" s="350" t="s">
        <v>9</v>
      </c>
      <c r="E480" s="351">
        <v>3</v>
      </c>
      <c r="F480" s="250"/>
      <c r="G480" s="349">
        <f t="shared" si="25"/>
        <v>0</v>
      </c>
      <c r="H480" s="676"/>
      <c r="I480" s="676"/>
      <c r="J480" s="678"/>
      <c r="K480" s="676"/>
      <c r="L480" s="679"/>
      <c r="M480" s="680"/>
      <c r="N480" s="671"/>
      <c r="O480" s="681"/>
      <c r="P480" s="675"/>
    </row>
    <row r="481" spans="1:16" s="677" customFormat="1" ht="12">
      <c r="A481" s="387"/>
      <c r="B481" s="697"/>
      <c r="C481" s="213"/>
      <c r="D481" s="647"/>
      <c r="E481" s="648"/>
      <c r="F481" s="250"/>
      <c r="G481" s="349">
        <f t="shared" si="25"/>
        <v>0</v>
      </c>
      <c r="H481" s="676"/>
      <c r="I481" s="676"/>
      <c r="J481" s="678"/>
      <c r="K481" s="676"/>
      <c r="L481" s="679"/>
      <c r="M481" s="680"/>
      <c r="N481" s="671"/>
      <c r="O481" s="681"/>
      <c r="P481" s="675"/>
    </row>
    <row r="482" spans="1:16" s="266" customFormat="1" ht="12">
      <c r="A482" s="385" t="str">
        <f>$B$352</f>
        <v>V.</v>
      </c>
      <c r="B482" s="386">
        <f>COUNT($A$455:B481)+1</f>
        <v>7</v>
      </c>
      <c r="C482" s="331" t="s">
        <v>357</v>
      </c>
      <c r="D482" s="350" t="s">
        <v>9</v>
      </c>
      <c r="E482" s="351">
        <v>31</v>
      </c>
      <c r="F482" s="250"/>
      <c r="G482" s="349">
        <f t="shared" si="25"/>
        <v>0</v>
      </c>
      <c r="H482" s="349"/>
      <c r="I482" s="349"/>
      <c r="J482" s="363"/>
      <c r="K482" s="349"/>
      <c r="L482" s="357"/>
      <c r="M482" s="358"/>
      <c r="N482" s="250"/>
      <c r="O482" s="694"/>
      <c r="P482" s="281"/>
    </row>
    <row r="483" spans="1:16" s="266" customFormat="1" ht="72">
      <c r="A483" s="387"/>
      <c r="B483" s="697"/>
      <c r="C483" s="191" t="s">
        <v>607</v>
      </c>
      <c r="D483" s="647"/>
      <c r="E483" s="648"/>
      <c r="F483" s="250"/>
      <c r="G483" s="349">
        <f t="shared" si="25"/>
        <v>0</v>
      </c>
      <c r="H483" s="349"/>
      <c r="I483" s="349"/>
      <c r="J483" s="363"/>
      <c r="K483" s="349"/>
      <c r="L483" s="357"/>
      <c r="M483" s="358"/>
      <c r="N483" s="250"/>
      <c r="O483" s="694"/>
      <c r="P483" s="281"/>
    </row>
    <row r="484" spans="1:16" s="266" customFormat="1" ht="24">
      <c r="A484" s="387"/>
      <c r="B484" s="697"/>
      <c r="C484" s="336" t="s">
        <v>358</v>
      </c>
      <c r="D484" s="647"/>
      <c r="E484" s="648"/>
      <c r="F484" s="250"/>
      <c r="G484" s="349">
        <f t="shared" si="25"/>
        <v>0</v>
      </c>
      <c r="H484" s="349"/>
      <c r="I484" s="349"/>
      <c r="J484" s="363"/>
      <c r="K484" s="349"/>
      <c r="L484" s="357"/>
      <c r="M484" s="358"/>
      <c r="N484" s="250"/>
      <c r="O484" s="694"/>
      <c r="P484" s="281"/>
    </row>
    <row r="485" spans="1:16" s="266" customFormat="1" ht="12">
      <c r="A485" s="387"/>
      <c r="B485" s="697"/>
      <c r="C485" s="213"/>
      <c r="D485" s="647"/>
      <c r="E485" s="648"/>
      <c r="F485" s="250"/>
      <c r="G485" s="349">
        <f t="shared" si="25"/>
        <v>0</v>
      </c>
      <c r="H485" s="349"/>
      <c r="I485" s="349"/>
      <c r="J485" s="363"/>
      <c r="K485" s="349"/>
      <c r="L485" s="357"/>
      <c r="M485" s="358"/>
      <c r="N485" s="250"/>
      <c r="O485" s="694"/>
      <c r="P485" s="281"/>
    </row>
    <row r="486" spans="1:16" s="266" customFormat="1" ht="12">
      <c r="A486" s="385" t="str">
        <f>$B$352</f>
        <v>V.</v>
      </c>
      <c r="B486" s="386">
        <f>COUNT($A$455:B485)+1</f>
        <v>8</v>
      </c>
      <c r="C486" s="192" t="s">
        <v>962</v>
      </c>
      <c r="D486" s="350" t="s">
        <v>9</v>
      </c>
      <c r="E486" s="351">
        <v>46</v>
      </c>
      <c r="F486" s="250"/>
      <c r="G486" s="349">
        <f>E486*F486</f>
        <v>0</v>
      </c>
      <c r="H486" s="349"/>
      <c r="I486" s="349"/>
      <c r="J486" s="363"/>
      <c r="K486" s="349"/>
      <c r="L486" s="357"/>
      <c r="M486" s="358"/>
      <c r="N486" s="250"/>
      <c r="O486" s="694"/>
      <c r="P486" s="281"/>
    </row>
    <row r="487" spans="1:16" s="266" customFormat="1" ht="60">
      <c r="A487" s="385"/>
      <c r="B487" s="386"/>
      <c r="C487" s="191" t="s">
        <v>964</v>
      </c>
      <c r="D487" s="647"/>
      <c r="E487" s="648"/>
      <c r="F487" s="250"/>
      <c r="G487" s="349">
        <f>E487*F487</f>
        <v>0</v>
      </c>
      <c r="H487" s="349"/>
      <c r="I487" s="349"/>
      <c r="J487" s="363"/>
      <c r="K487" s="349"/>
      <c r="L487" s="357"/>
      <c r="M487" s="358"/>
      <c r="N487" s="250"/>
      <c r="O487" s="694"/>
      <c r="P487" s="281"/>
    </row>
    <row r="488" spans="1:16" s="266" customFormat="1" ht="12">
      <c r="A488" s="385"/>
      <c r="B488" s="386"/>
      <c r="C488" s="213"/>
      <c r="D488" s="647"/>
      <c r="E488" s="648"/>
      <c r="F488" s="250"/>
      <c r="G488" s="349">
        <f>E488*F488</f>
        <v>0</v>
      </c>
      <c r="H488" s="349"/>
      <c r="I488" s="349"/>
      <c r="J488" s="363"/>
      <c r="K488" s="349"/>
      <c r="L488" s="357"/>
      <c r="M488" s="358"/>
      <c r="N488" s="250"/>
      <c r="O488" s="694"/>
      <c r="P488" s="281"/>
    </row>
    <row r="489" spans="1:16" s="266" customFormat="1" ht="12">
      <c r="A489" s="385" t="str">
        <f>$B$352</f>
        <v>V.</v>
      </c>
      <c r="B489" s="386">
        <f>COUNT($A$455:B488)+1</f>
        <v>9</v>
      </c>
      <c r="C489" s="192" t="s">
        <v>963</v>
      </c>
      <c r="D489" s="647" t="s">
        <v>9</v>
      </c>
      <c r="E489" s="648">
        <v>92</v>
      </c>
      <c r="F489" s="250"/>
      <c r="G489" s="349">
        <f>E489*F489</f>
        <v>0</v>
      </c>
      <c r="H489" s="349"/>
      <c r="I489" s="349"/>
      <c r="J489" s="363"/>
      <c r="K489" s="349"/>
      <c r="L489" s="357"/>
      <c r="M489" s="358"/>
      <c r="N489" s="250"/>
      <c r="O489" s="694"/>
      <c r="P489" s="281"/>
    </row>
    <row r="490" spans="1:16" s="266" customFormat="1" ht="60">
      <c r="A490" s="387"/>
      <c r="B490" s="697"/>
      <c r="C490" s="191" t="s">
        <v>965</v>
      </c>
      <c r="D490" s="647"/>
      <c r="E490" s="648"/>
      <c r="F490" s="250"/>
      <c r="G490" s="349">
        <f>E490*F490</f>
        <v>0</v>
      </c>
      <c r="H490" s="349"/>
      <c r="I490" s="349"/>
      <c r="J490" s="363"/>
      <c r="K490" s="349"/>
      <c r="L490" s="357"/>
      <c r="M490" s="358"/>
      <c r="N490" s="250"/>
      <c r="O490" s="694"/>
      <c r="P490" s="281"/>
    </row>
    <row r="491" spans="1:16" s="266" customFormat="1" ht="12">
      <c r="A491" s="387"/>
      <c r="B491" s="697"/>
      <c r="C491" s="191"/>
      <c r="D491" s="350"/>
      <c r="E491" s="351"/>
      <c r="F491" s="250"/>
      <c r="G491" s="349"/>
      <c r="H491" s="349"/>
      <c r="I491" s="349"/>
      <c r="J491" s="363"/>
      <c r="K491" s="349"/>
      <c r="L491" s="357"/>
      <c r="M491" s="358"/>
      <c r="N491" s="250"/>
      <c r="O491" s="694"/>
      <c r="P491" s="281"/>
    </row>
    <row r="492" spans="1:16" s="266" customFormat="1" ht="12">
      <c r="A492" s="385" t="str">
        <f>$B$352</f>
        <v>V.</v>
      </c>
      <c r="B492" s="386">
        <f>COUNT($A$455:B491)+1</f>
        <v>10</v>
      </c>
      <c r="C492" s="210" t="s">
        <v>138</v>
      </c>
      <c r="D492" s="350" t="s">
        <v>8</v>
      </c>
      <c r="E492" s="351">
        <f>SUM(E457:E481)*1.8</f>
        <v>83</v>
      </c>
      <c r="F492" s="250"/>
      <c r="G492" s="349">
        <f>E492*F492</f>
        <v>0</v>
      </c>
      <c r="H492" s="349"/>
      <c r="I492" s="349"/>
      <c r="J492" s="363"/>
      <c r="K492" s="349"/>
      <c r="L492" s="357"/>
      <c r="M492" s="358"/>
      <c r="N492" s="250"/>
      <c r="O492" s="694"/>
      <c r="P492" s="281"/>
    </row>
    <row r="493" spans="1:16" s="266" customFormat="1" ht="84">
      <c r="A493" s="385"/>
      <c r="B493" s="386"/>
      <c r="C493" s="191" t="s">
        <v>173</v>
      </c>
      <c r="D493" s="420"/>
      <c r="E493" s="421"/>
      <c r="F493" s="250"/>
      <c r="G493" s="349"/>
      <c r="H493" s="349"/>
      <c r="I493" s="349"/>
      <c r="J493" s="363"/>
      <c r="K493" s="349"/>
      <c r="L493" s="357"/>
      <c r="M493" s="358"/>
      <c r="N493" s="250"/>
      <c r="O493" s="694"/>
      <c r="P493" s="281"/>
    </row>
    <row r="494" spans="1:16" s="266" customFormat="1" ht="12">
      <c r="A494" s="385"/>
      <c r="B494" s="386"/>
      <c r="C494" s="234" t="s">
        <v>174</v>
      </c>
      <c r="D494" s="350"/>
      <c r="E494" s="351"/>
      <c r="F494" s="250"/>
      <c r="G494" s="349"/>
      <c r="H494" s="349"/>
      <c r="I494" s="349"/>
      <c r="J494" s="363"/>
      <c r="K494" s="349"/>
      <c r="L494" s="357"/>
      <c r="M494" s="358"/>
      <c r="N494" s="250"/>
      <c r="O494" s="694"/>
      <c r="P494" s="281"/>
    </row>
    <row r="495" spans="1:16" s="266" customFormat="1" ht="12">
      <c r="A495" s="387"/>
      <c r="B495" s="386"/>
      <c r="C495" s="698"/>
      <c r="D495" s="420"/>
      <c r="E495" s="699"/>
      <c r="F495" s="700"/>
      <c r="G495" s="250"/>
      <c r="H495" s="349"/>
      <c r="I495" s="349"/>
      <c r="J495" s="363"/>
      <c r="K495" s="349"/>
      <c r="L495" s="357"/>
      <c r="M495" s="358"/>
      <c r="N495" s="250"/>
      <c r="O495" s="694"/>
      <c r="P495" s="281"/>
    </row>
    <row r="496" spans="1:16" s="266" customFormat="1" ht="13.5" thickBot="1">
      <c r="A496" s="701"/>
      <c r="B496" s="422"/>
      <c r="C496" s="355" t="str">
        <f>CONCATENATE(B453," ",C453," - SKUPAJ:")</f>
        <v>VII. KONVEKTORJI - SKUPAJ:</v>
      </c>
      <c r="D496" s="231"/>
      <c r="E496" s="231"/>
      <c r="F496" s="702"/>
      <c r="G496" s="423">
        <f>SUM(G454:G495)</f>
        <v>0</v>
      </c>
      <c r="H496" s="349"/>
      <c r="I496" s="349"/>
      <c r="J496" s="363"/>
      <c r="K496" s="349"/>
      <c r="L496" s="357"/>
      <c r="M496" s="358"/>
      <c r="N496" s="250"/>
      <c r="O496" s="694"/>
      <c r="P496" s="281"/>
    </row>
    <row r="497" spans="1:16" s="266" customFormat="1" ht="12">
      <c r="A497" s="703"/>
      <c r="B497" s="703"/>
      <c r="C497" s="704"/>
      <c r="D497" s="352"/>
      <c r="E497" s="705"/>
      <c r="F497" s="706"/>
      <c r="G497" s="349"/>
      <c r="H497" s="349"/>
      <c r="I497" s="349"/>
      <c r="J497" s="363"/>
      <c r="K497" s="349"/>
      <c r="L497" s="357"/>
      <c r="M497" s="358"/>
      <c r="N497" s="250"/>
      <c r="O497" s="694"/>
      <c r="P497" s="281"/>
    </row>
    <row r="498" spans="1:16" s="125" customFormat="1" ht="13.5" thickBot="1">
      <c r="A498" s="422" t="str">
        <f>CONCATENATE("DELNA REKAPITULACIJA - ",A3,C3)</f>
        <v>DELNA REKAPITULACIJA - S4.OGREVANJE IN HLAJENJE</v>
      </c>
      <c r="B498" s="422"/>
      <c r="C498" s="793"/>
      <c r="D498" s="855"/>
      <c r="E498" s="316"/>
      <c r="F498" s="702"/>
      <c r="G498" s="423"/>
      <c r="H498" s="419"/>
      <c r="I498" s="419"/>
      <c r="J498" s="852"/>
      <c r="K498" s="419"/>
      <c r="L498" s="853"/>
      <c r="M498" s="345"/>
      <c r="N498" s="722"/>
      <c r="O498" s="854"/>
      <c r="P498" s="282"/>
    </row>
    <row r="499" spans="1:16" s="266" customFormat="1" ht="12.75">
      <c r="A499" s="707"/>
      <c r="B499" s="707"/>
      <c r="C499" s="711"/>
      <c r="D499" s="712"/>
      <c r="E499" s="713"/>
      <c r="F499" s="714"/>
      <c r="G499" s="715"/>
      <c r="H499" s="349"/>
      <c r="I499" s="349"/>
      <c r="J499" s="363"/>
      <c r="K499" s="349"/>
      <c r="L499" s="357"/>
      <c r="M499" s="358"/>
      <c r="N499" s="250"/>
      <c r="O499" s="694"/>
      <c r="P499" s="281"/>
    </row>
    <row r="500" spans="1:16" s="266" customFormat="1" ht="12">
      <c r="A500" s="708" t="s">
        <v>102</v>
      </c>
      <c r="B500" s="708"/>
      <c r="C500" s="368"/>
      <c r="D500" s="716"/>
      <c r="E500" s="716"/>
      <c r="F500" s="700"/>
      <c r="G500" s="250"/>
      <c r="H500" s="349"/>
      <c r="I500" s="349"/>
      <c r="J500" s="363"/>
      <c r="K500" s="349"/>
      <c r="L500" s="357"/>
      <c r="M500" s="358"/>
      <c r="N500" s="250"/>
      <c r="O500" s="694"/>
      <c r="P500" s="281"/>
    </row>
    <row r="501" spans="1:16" s="266" customFormat="1" ht="12.75">
      <c r="A501" s="692"/>
      <c r="B501" s="692"/>
      <c r="C501" s="717"/>
      <c r="D501" s="359"/>
      <c r="E501" s="318"/>
      <c r="F501" s="360"/>
      <c r="G501" s="360"/>
      <c r="H501" s="349"/>
      <c r="I501" s="349"/>
      <c r="J501" s="363"/>
      <c r="K501" s="349"/>
      <c r="L501" s="357"/>
      <c r="M501" s="358"/>
      <c r="N501" s="250"/>
      <c r="O501" s="694"/>
      <c r="P501" s="281"/>
    </row>
    <row r="502" spans="1:16" s="266" customFormat="1" ht="12.75">
      <c r="A502" s="692"/>
      <c r="B502" s="692"/>
      <c r="C502" s="717"/>
      <c r="D502" s="359"/>
      <c r="E502" s="318"/>
      <c r="F502" s="360"/>
      <c r="G502" s="360"/>
      <c r="H502" s="349"/>
      <c r="I502" s="349"/>
      <c r="J502" s="363"/>
      <c r="K502" s="349"/>
      <c r="L502" s="357"/>
      <c r="M502" s="358"/>
      <c r="N502" s="250"/>
      <c r="O502" s="694"/>
      <c r="P502" s="281"/>
    </row>
    <row r="503" spans="1:16" s="266" customFormat="1" ht="12.75">
      <c r="A503" s="692"/>
      <c r="B503" s="477" t="str">
        <f>B9</f>
        <v>I.</v>
      </c>
      <c r="C503" s="222" t="str">
        <f>C9</f>
        <v>TOPLOTNA ČRPALKA</v>
      </c>
      <c r="D503" s="359"/>
      <c r="E503" s="224"/>
      <c r="F503" s="718"/>
      <c r="G503" s="360">
        <f>G24</f>
        <v>0</v>
      </c>
      <c r="H503" s="349"/>
      <c r="I503" s="349"/>
      <c r="J503" s="363"/>
      <c r="K503" s="349"/>
      <c r="L503" s="357"/>
      <c r="M503" s="358"/>
      <c r="N503" s="250"/>
      <c r="O503" s="694"/>
      <c r="P503" s="281"/>
    </row>
    <row r="504" spans="1:16" s="266" customFormat="1" ht="12.75">
      <c r="A504" s="692"/>
      <c r="B504" s="692"/>
      <c r="C504" s="717"/>
      <c r="D504" s="359"/>
      <c r="E504" s="318"/>
      <c r="F504" s="360"/>
      <c r="G504" s="360"/>
      <c r="H504" s="349"/>
      <c r="I504" s="349"/>
      <c r="J504" s="363"/>
      <c r="K504" s="349"/>
      <c r="L504" s="357"/>
      <c r="M504" s="358"/>
      <c r="N504" s="250"/>
      <c r="O504" s="694"/>
      <c r="P504" s="281"/>
    </row>
    <row r="505" spans="1:16" s="266" customFormat="1" ht="12.75">
      <c r="A505" s="692"/>
      <c r="B505" s="477" t="str">
        <f>B26</f>
        <v>II.</v>
      </c>
      <c r="C505" s="222" t="str">
        <f>C26</f>
        <v>PLINSKI KOTEL</v>
      </c>
      <c r="D505" s="359"/>
      <c r="E505" s="224"/>
      <c r="F505" s="718"/>
      <c r="G505" s="360">
        <f>G71</f>
        <v>0</v>
      </c>
      <c r="H505" s="349"/>
      <c r="I505" s="349"/>
      <c r="J505" s="363"/>
      <c r="K505" s="349"/>
      <c r="L505" s="357"/>
      <c r="M505" s="358"/>
      <c r="N505" s="250"/>
      <c r="O505" s="694"/>
      <c r="P505" s="281"/>
    </row>
    <row r="506" spans="1:16" s="266" customFormat="1" ht="12.75">
      <c r="A506" s="692"/>
      <c r="B506" s="692"/>
      <c r="C506" s="717"/>
      <c r="D506" s="359"/>
      <c r="E506" s="318"/>
      <c r="F506" s="360"/>
      <c r="G506" s="360"/>
      <c r="H506" s="349"/>
      <c r="I506" s="349"/>
      <c r="J506" s="363"/>
      <c r="K506" s="349"/>
      <c r="L506" s="357"/>
      <c r="M506" s="358"/>
      <c r="N506" s="250"/>
      <c r="O506" s="694"/>
      <c r="P506" s="281"/>
    </row>
    <row r="507" spans="1:16" s="266" customFormat="1" ht="12.75">
      <c r="A507" s="692"/>
      <c r="B507" s="477" t="str">
        <f>B73</f>
        <v>III.</v>
      </c>
      <c r="C507" s="222" t="str">
        <f>C73</f>
        <v>TOPLOTNA POSTAJA</v>
      </c>
      <c r="D507" s="359"/>
      <c r="E507" s="224"/>
      <c r="F507" s="718"/>
      <c r="G507" s="360">
        <f>G238</f>
        <v>0</v>
      </c>
      <c r="H507" s="349"/>
      <c r="I507" s="349"/>
      <c r="J507" s="363"/>
      <c r="K507" s="349"/>
      <c r="L507" s="357"/>
      <c r="M507" s="358"/>
      <c r="N507" s="250"/>
      <c r="O507" s="694"/>
      <c r="P507" s="281"/>
    </row>
    <row r="508" spans="1:16" s="266" customFormat="1" ht="12.75">
      <c r="A508" s="692"/>
      <c r="B508" s="692"/>
      <c r="C508" s="717"/>
      <c r="D508" s="359"/>
      <c r="E508" s="318"/>
      <c r="F508" s="360"/>
      <c r="G508" s="360"/>
      <c r="H508" s="349"/>
      <c r="I508" s="349"/>
      <c r="J508" s="363"/>
      <c r="K508" s="349"/>
      <c r="L508" s="357"/>
      <c r="M508" s="358"/>
      <c r="N508" s="250"/>
      <c r="O508" s="694"/>
      <c r="P508" s="281"/>
    </row>
    <row r="509" spans="1:16" s="266" customFormat="1" ht="12.75">
      <c r="A509" s="477"/>
      <c r="B509" s="477" t="str">
        <f>$B$240</f>
        <v>IV.</v>
      </c>
      <c r="C509" s="222" t="str">
        <f>C240</f>
        <v>RAZVODI</v>
      </c>
      <c r="D509" s="359"/>
      <c r="E509" s="224"/>
      <c r="F509" s="718"/>
      <c r="G509" s="360">
        <f>G350</f>
        <v>0</v>
      </c>
      <c r="H509" s="349"/>
      <c r="I509" s="349"/>
      <c r="J509" s="363"/>
      <c r="K509" s="349"/>
      <c r="L509" s="357"/>
      <c r="M509" s="358"/>
      <c r="N509" s="250"/>
      <c r="O509" s="694"/>
      <c r="P509" s="281"/>
    </row>
    <row r="510" spans="1:16" s="266" customFormat="1" ht="12.75">
      <c r="A510" s="709"/>
      <c r="B510" s="709"/>
      <c r="C510" s="631"/>
      <c r="D510" s="719"/>
      <c r="E510" s="720"/>
      <c r="F510" s="721"/>
      <c r="G510" s="722"/>
      <c r="H510" s="349"/>
      <c r="I510" s="349"/>
      <c r="J510" s="363"/>
      <c r="K510" s="349"/>
      <c r="L510" s="357"/>
      <c r="M510" s="358"/>
      <c r="N510" s="250"/>
      <c r="O510" s="694"/>
      <c r="P510" s="281"/>
    </row>
    <row r="511" spans="1:16" s="266" customFormat="1" ht="12.75">
      <c r="A511" s="477"/>
      <c r="B511" s="477" t="str">
        <f>$B$352</f>
        <v>V.</v>
      </c>
      <c r="C511" s="222" t="str">
        <f>C352</f>
        <v>RADIATORJI</v>
      </c>
      <c r="D511" s="359"/>
      <c r="E511" s="224"/>
      <c r="F511" s="718"/>
      <c r="G511" s="360">
        <f>G380</f>
        <v>0</v>
      </c>
      <c r="H511" s="349"/>
      <c r="I511" s="349"/>
      <c r="J511" s="363"/>
      <c r="K511" s="349"/>
      <c r="L511" s="357"/>
      <c r="M511" s="358"/>
      <c r="N511" s="250"/>
      <c r="O511" s="694"/>
      <c r="P511" s="281"/>
    </row>
    <row r="512" spans="1:16" s="266" customFormat="1" ht="12.75">
      <c r="A512" s="477"/>
      <c r="B512" s="477"/>
      <c r="C512" s="222"/>
      <c r="D512" s="359"/>
      <c r="E512" s="224"/>
      <c r="F512" s="718"/>
      <c r="G512" s="360"/>
      <c r="H512" s="349"/>
      <c r="I512" s="349"/>
      <c r="J512" s="363"/>
      <c r="K512" s="349"/>
      <c r="L512" s="357"/>
      <c r="M512" s="358"/>
      <c r="N512" s="250"/>
      <c r="O512" s="694"/>
      <c r="P512" s="281"/>
    </row>
    <row r="513" spans="1:16" s="266" customFormat="1" ht="12.75">
      <c r="A513" s="477"/>
      <c r="B513" s="477" t="str">
        <f>B382</f>
        <v>VI.</v>
      </c>
      <c r="C513" s="222" t="str">
        <f>C382</f>
        <v>HIDRAVLIKA KLIMATI</v>
      </c>
      <c r="D513" s="359"/>
      <c r="E513" s="224"/>
      <c r="F513" s="718"/>
      <c r="G513" s="360">
        <f>G451</f>
        <v>0</v>
      </c>
      <c r="H513" s="349"/>
      <c r="I513" s="349"/>
      <c r="J513" s="363"/>
      <c r="K513" s="349"/>
      <c r="L513" s="357"/>
      <c r="M513" s="358"/>
      <c r="N513" s="250"/>
      <c r="O513" s="694"/>
      <c r="P513" s="281"/>
    </row>
    <row r="514" spans="1:16" s="266" customFormat="1" ht="12.75">
      <c r="A514" s="477"/>
      <c r="B514" s="477"/>
      <c r="C514" s="222"/>
      <c r="D514" s="359"/>
      <c r="E514" s="224"/>
      <c r="F514" s="718"/>
      <c r="G514" s="360"/>
      <c r="H514" s="349"/>
      <c r="I514" s="349"/>
      <c r="J514" s="363"/>
      <c r="K514" s="349"/>
      <c r="L514" s="357"/>
      <c r="M514" s="358"/>
      <c r="N514" s="250"/>
      <c r="O514" s="694"/>
      <c r="P514" s="281"/>
    </row>
    <row r="515" spans="1:16" s="266" customFormat="1" ht="12.75">
      <c r="A515" s="477"/>
      <c r="B515" s="477" t="str">
        <f>B453</f>
        <v>VII.</v>
      </c>
      <c r="C515" s="222" t="str">
        <f>C453</f>
        <v>KONVEKTORJI</v>
      </c>
      <c r="D515" s="359"/>
      <c r="E515" s="224"/>
      <c r="F515" s="718"/>
      <c r="G515" s="360">
        <f>G496</f>
        <v>0</v>
      </c>
      <c r="H515" s="349"/>
      <c r="I515" s="349"/>
      <c r="J515" s="363"/>
      <c r="K515" s="349"/>
      <c r="L515" s="357"/>
      <c r="M515" s="358"/>
      <c r="N515" s="250"/>
      <c r="O515" s="694"/>
      <c r="P515" s="281"/>
    </row>
    <row r="516" spans="1:16" s="266" customFormat="1" ht="13.5" thickBot="1">
      <c r="A516" s="710"/>
      <c r="B516" s="710"/>
      <c r="C516" s="228"/>
      <c r="D516" s="723"/>
      <c r="E516" s="230"/>
      <c r="F516" s="724"/>
      <c r="G516" s="725"/>
      <c r="H516" s="349"/>
      <c r="I516" s="349"/>
      <c r="J516" s="363"/>
      <c r="K516" s="349"/>
      <c r="L516" s="357"/>
      <c r="M516" s="358"/>
      <c r="N516" s="250"/>
      <c r="O516" s="694"/>
      <c r="P516" s="281"/>
    </row>
    <row r="517" spans="1:16" s="266" customFormat="1" ht="12.75" thickTop="1">
      <c r="A517" s="387"/>
      <c r="B517" s="386"/>
      <c r="C517" s="698"/>
      <c r="D517" s="420"/>
      <c r="E517" s="699"/>
      <c r="F517" s="700"/>
      <c r="G517" s="250"/>
      <c r="H517" s="349"/>
      <c r="I517" s="349"/>
      <c r="J517" s="363"/>
      <c r="K517" s="349"/>
      <c r="L517" s="357"/>
      <c r="M517" s="358"/>
      <c r="N517" s="250"/>
      <c r="O517" s="694"/>
      <c r="P517" s="281"/>
    </row>
    <row r="518" spans="1:16" s="266" customFormat="1" ht="13.5" thickBot="1">
      <c r="A518" s="422"/>
      <c r="B518" s="422"/>
      <c r="C518" s="355" t="str">
        <f>CONCATENATE(A3,"",C3," - SKUPAJ:")</f>
        <v>S4.OGREVANJE IN HLAJENJE - SKUPAJ:</v>
      </c>
      <c r="D518" s="231"/>
      <c r="E518" s="231"/>
      <c r="F518" s="702"/>
      <c r="G518" s="423">
        <f>SUM(G502:G516)</f>
        <v>0</v>
      </c>
      <c r="H518" s="349"/>
      <c r="I518" s="349"/>
      <c r="J518" s="363"/>
      <c r="K518" s="349"/>
      <c r="L518" s="357"/>
      <c r="M518" s="358"/>
      <c r="N518" s="250"/>
      <c r="O518" s="694"/>
      <c r="P518" s="281"/>
    </row>
    <row r="519" spans="1:18" s="266" customFormat="1" ht="12">
      <c r="A519" s="703"/>
      <c r="B519" s="703"/>
      <c r="C519" s="726"/>
      <c r="D519" s="352"/>
      <c r="E519" s="705"/>
      <c r="F519" s="250"/>
      <c r="G519" s="706"/>
      <c r="H519" s="250"/>
      <c r="I519" s="354"/>
      <c r="J519" s="296"/>
      <c r="K519" s="281"/>
      <c r="L519" s="281"/>
      <c r="M519" s="281"/>
      <c r="N519" s="281"/>
      <c r="O519" s="281"/>
      <c r="P519" s="281"/>
      <c r="Q519" s="281"/>
      <c r="R519" s="281"/>
    </row>
    <row r="520" spans="1:18" s="677" customFormat="1" ht="12">
      <c r="A520" s="703"/>
      <c r="B520" s="703"/>
      <c r="C520" s="684"/>
      <c r="D520" s="674"/>
      <c r="E520" s="682"/>
      <c r="F520" s="671"/>
      <c r="G520" s="683"/>
      <c r="H520" s="671"/>
      <c r="I520" s="672"/>
      <c r="J520" s="673"/>
      <c r="K520" s="675"/>
      <c r="L520" s="675"/>
      <c r="M520" s="675"/>
      <c r="N520" s="675"/>
      <c r="O520" s="675"/>
      <c r="P520" s="675"/>
      <c r="Q520" s="675"/>
      <c r="R520" s="675"/>
    </row>
    <row r="521" spans="1:18" s="677" customFormat="1" ht="12">
      <c r="A521" s="703"/>
      <c r="B521" s="703"/>
      <c r="C521" s="684"/>
      <c r="D521" s="674"/>
      <c r="E521" s="682"/>
      <c r="F521" s="671"/>
      <c r="G521" s="683"/>
      <c r="H521" s="671"/>
      <c r="I521" s="672"/>
      <c r="J521" s="673"/>
      <c r="K521" s="675"/>
      <c r="L521" s="675"/>
      <c r="M521" s="675"/>
      <c r="N521" s="675"/>
      <c r="O521" s="675"/>
      <c r="P521" s="675"/>
      <c r="Q521" s="675"/>
      <c r="R521" s="675"/>
    </row>
    <row r="522" spans="1:18" s="266" customFormat="1" ht="12">
      <c r="A522" s="703"/>
      <c r="B522" s="703"/>
      <c r="C522" s="267"/>
      <c r="D522" s="313"/>
      <c r="E522" s="315"/>
      <c r="F522" s="348"/>
      <c r="G522" s="341"/>
      <c r="H522" s="252"/>
      <c r="I522" s="337"/>
      <c r="J522" s="286"/>
      <c r="K522" s="281"/>
      <c r="L522" s="281"/>
      <c r="M522" s="281"/>
      <c r="N522" s="281"/>
      <c r="O522" s="281"/>
      <c r="P522" s="281"/>
      <c r="Q522" s="281"/>
      <c r="R522" s="281"/>
    </row>
    <row r="523" spans="1:18" s="266" customFormat="1" ht="12">
      <c r="A523" s="703"/>
      <c r="B523" s="703"/>
      <c r="C523" s="267"/>
      <c r="D523" s="313"/>
      <c r="E523" s="315"/>
      <c r="F523" s="348"/>
      <c r="G523" s="341"/>
      <c r="H523" s="252"/>
      <c r="I523" s="337"/>
      <c r="J523" s="286"/>
      <c r="K523" s="281"/>
      <c r="L523" s="281"/>
      <c r="M523" s="281"/>
      <c r="N523" s="281"/>
      <c r="O523" s="281"/>
      <c r="P523" s="281"/>
      <c r="Q523" s="281"/>
      <c r="R523" s="281"/>
    </row>
    <row r="524" spans="1:18" s="266" customFormat="1" ht="12">
      <c r="A524" s="703"/>
      <c r="B524" s="703"/>
      <c r="C524" s="267"/>
      <c r="D524" s="313"/>
      <c r="E524" s="315"/>
      <c r="F524" s="348"/>
      <c r="G524" s="341"/>
      <c r="H524" s="252"/>
      <c r="I524" s="337"/>
      <c r="J524" s="286"/>
      <c r="K524" s="281"/>
      <c r="L524" s="281"/>
      <c r="M524" s="281"/>
      <c r="N524" s="281"/>
      <c r="O524" s="281"/>
      <c r="P524" s="281"/>
      <c r="Q524" s="281"/>
      <c r="R524" s="281"/>
    </row>
    <row r="525" spans="1:18" s="266" customFormat="1" ht="12">
      <c r="A525" s="703"/>
      <c r="B525" s="703"/>
      <c r="C525" s="267"/>
      <c r="D525" s="313"/>
      <c r="E525" s="315"/>
      <c r="F525" s="348"/>
      <c r="G525" s="341"/>
      <c r="H525" s="252"/>
      <c r="I525" s="337"/>
      <c r="J525" s="286"/>
      <c r="K525" s="281"/>
      <c r="L525" s="281"/>
      <c r="M525" s="281"/>
      <c r="N525" s="281"/>
      <c r="O525" s="281"/>
      <c r="P525" s="281"/>
      <c r="Q525" s="281"/>
      <c r="R525" s="281"/>
    </row>
    <row r="526" spans="1:18" s="266" customFormat="1" ht="12">
      <c r="A526" s="703"/>
      <c r="B526" s="703"/>
      <c r="C526" s="267"/>
      <c r="D526" s="313"/>
      <c r="E526" s="315"/>
      <c r="F526" s="348"/>
      <c r="G526" s="341"/>
      <c r="H526" s="252"/>
      <c r="I526" s="337"/>
      <c r="J526" s="286"/>
      <c r="K526" s="281"/>
      <c r="L526" s="281"/>
      <c r="M526" s="281"/>
      <c r="N526" s="281"/>
      <c r="O526" s="281"/>
      <c r="P526" s="281"/>
      <c r="Q526" s="281"/>
      <c r="R526" s="281"/>
    </row>
    <row r="527" spans="1:18" s="266" customFormat="1" ht="12">
      <c r="A527" s="703"/>
      <c r="B527" s="703"/>
      <c r="C527" s="267"/>
      <c r="D527" s="313"/>
      <c r="E527" s="315"/>
      <c r="F527" s="348"/>
      <c r="G527" s="341"/>
      <c r="H527" s="252"/>
      <c r="I527" s="337"/>
      <c r="J527" s="286"/>
      <c r="K527" s="281"/>
      <c r="L527" s="281"/>
      <c r="M527" s="281"/>
      <c r="N527" s="281"/>
      <c r="O527" s="281"/>
      <c r="P527" s="281"/>
      <c r="Q527" s="281"/>
      <c r="R527" s="281"/>
    </row>
    <row r="528" spans="1:18" s="266" customFormat="1" ht="12">
      <c r="A528" s="703"/>
      <c r="B528" s="703"/>
      <c r="C528" s="267"/>
      <c r="D528" s="313"/>
      <c r="E528" s="315"/>
      <c r="F528" s="348"/>
      <c r="G528" s="341"/>
      <c r="H528" s="252"/>
      <c r="I528" s="337"/>
      <c r="J528" s="286"/>
      <c r="K528" s="281"/>
      <c r="L528" s="281"/>
      <c r="M528" s="281"/>
      <c r="N528" s="281"/>
      <c r="O528" s="281"/>
      <c r="P528" s="281"/>
      <c r="Q528" s="281"/>
      <c r="R528" s="281"/>
    </row>
    <row r="529" spans="1:18" s="266" customFormat="1" ht="12">
      <c r="A529" s="703"/>
      <c r="B529" s="703"/>
      <c r="C529" s="267"/>
      <c r="D529" s="313"/>
      <c r="E529" s="315"/>
      <c r="F529" s="348"/>
      <c r="G529" s="341"/>
      <c r="H529" s="252"/>
      <c r="I529" s="337"/>
      <c r="J529" s="286"/>
      <c r="K529" s="281"/>
      <c r="L529" s="281"/>
      <c r="M529" s="281"/>
      <c r="N529" s="281"/>
      <c r="O529" s="281"/>
      <c r="P529" s="281"/>
      <c r="Q529" s="281"/>
      <c r="R529" s="281"/>
    </row>
    <row r="530" spans="1:7" ht="12.75">
      <c r="A530" s="703"/>
      <c r="B530" s="703"/>
      <c r="C530" s="267"/>
      <c r="D530" s="313"/>
      <c r="E530" s="315"/>
      <c r="F530" s="348"/>
      <c r="G530" s="341"/>
    </row>
    <row r="531" spans="1:7" ht="12.75">
      <c r="A531" s="703"/>
      <c r="B531" s="703"/>
      <c r="C531" s="267"/>
      <c r="D531" s="313"/>
      <c r="E531" s="315"/>
      <c r="F531" s="348"/>
      <c r="G531" s="341"/>
    </row>
    <row r="532" spans="1:7" ht="12.75">
      <c r="A532" s="703"/>
      <c r="B532" s="703"/>
      <c r="C532" s="267"/>
      <c r="D532" s="313"/>
      <c r="E532" s="315"/>
      <c r="F532" s="348"/>
      <c r="G532" s="341"/>
    </row>
    <row r="533" spans="1:7" ht="12.75">
      <c r="A533" s="703"/>
      <c r="B533" s="703"/>
      <c r="C533" s="267"/>
      <c r="D533" s="313"/>
      <c r="E533" s="315"/>
      <c r="F533" s="348"/>
      <c r="G533" s="341"/>
    </row>
    <row r="534" spans="1:7" ht="12.75">
      <c r="A534" s="703"/>
      <c r="B534" s="703"/>
      <c r="C534" s="267"/>
      <c r="D534" s="313"/>
      <c r="E534" s="315"/>
      <c r="F534" s="348"/>
      <c r="G534" s="341"/>
    </row>
    <row r="535" spans="1:7" ht="12.75">
      <c r="A535" s="703"/>
      <c r="B535" s="703"/>
      <c r="C535" s="267"/>
      <c r="D535" s="313"/>
      <c r="E535" s="315"/>
      <c r="F535" s="348"/>
      <c r="G535" s="341"/>
    </row>
    <row r="536" spans="1:7" ht="12.75">
      <c r="A536" s="703"/>
      <c r="B536" s="703"/>
      <c r="C536" s="267"/>
      <c r="D536" s="313"/>
      <c r="E536" s="315"/>
      <c r="F536" s="348"/>
      <c r="G536" s="341"/>
    </row>
    <row r="537" spans="1:18" ht="12.75">
      <c r="A537" s="703"/>
      <c r="B537" s="703"/>
      <c r="C537" s="267"/>
      <c r="D537" s="313"/>
      <c r="E537" s="315"/>
      <c r="F537" s="348"/>
      <c r="G537" s="341"/>
      <c r="H537" s="125"/>
      <c r="I537" s="125"/>
      <c r="J537" s="125"/>
      <c r="K537" s="125"/>
      <c r="L537" s="125"/>
      <c r="M537" s="125"/>
      <c r="N537" s="125"/>
      <c r="O537" s="125"/>
      <c r="P537" s="125"/>
      <c r="Q537" s="125"/>
      <c r="R537" s="125"/>
    </row>
    <row r="538" spans="1:18" ht="12.75">
      <c r="A538" s="703"/>
      <c r="B538" s="703"/>
      <c r="C538" s="267"/>
      <c r="D538" s="313"/>
      <c r="E538" s="315"/>
      <c r="F538" s="348"/>
      <c r="G538" s="341"/>
      <c r="H538" s="125"/>
      <c r="I538" s="125"/>
      <c r="J538" s="125"/>
      <c r="K538" s="125"/>
      <c r="L538" s="125"/>
      <c r="M538" s="125"/>
      <c r="N538" s="125"/>
      <c r="O538" s="125"/>
      <c r="P538" s="125"/>
      <c r="Q538" s="125"/>
      <c r="R538" s="125"/>
    </row>
    <row r="539" spans="1:18" ht="12.75">
      <c r="A539" s="703"/>
      <c r="B539" s="703"/>
      <c r="C539" s="267"/>
      <c r="D539" s="313"/>
      <c r="E539" s="315"/>
      <c r="F539" s="348"/>
      <c r="G539" s="341"/>
      <c r="H539" s="125"/>
      <c r="I539" s="125"/>
      <c r="J539" s="125"/>
      <c r="K539" s="125"/>
      <c r="L539" s="125"/>
      <c r="M539" s="125"/>
      <c r="N539" s="125"/>
      <c r="O539" s="125"/>
      <c r="P539" s="125"/>
      <c r="Q539" s="125"/>
      <c r="R539" s="125"/>
    </row>
    <row r="540" spans="1:18" ht="12.75">
      <c r="A540" s="703"/>
      <c r="B540" s="703"/>
      <c r="C540" s="267"/>
      <c r="D540" s="313"/>
      <c r="E540" s="315"/>
      <c r="F540" s="348"/>
      <c r="G540" s="341"/>
      <c r="H540" s="125"/>
      <c r="I540" s="125"/>
      <c r="J540" s="125"/>
      <c r="K540" s="125"/>
      <c r="L540" s="125"/>
      <c r="M540" s="125"/>
      <c r="N540" s="125"/>
      <c r="O540" s="125"/>
      <c r="P540" s="125"/>
      <c r="Q540" s="125"/>
      <c r="R540" s="125"/>
    </row>
    <row r="541" spans="1:18" ht="12.75">
      <c r="A541" s="703"/>
      <c r="B541" s="703"/>
      <c r="C541" s="267"/>
      <c r="D541" s="313"/>
      <c r="E541" s="315"/>
      <c r="F541" s="348"/>
      <c r="G541" s="341"/>
      <c r="H541" s="125"/>
      <c r="I541" s="125"/>
      <c r="J541" s="125"/>
      <c r="K541" s="125"/>
      <c r="L541" s="125"/>
      <c r="M541" s="125"/>
      <c r="N541" s="125"/>
      <c r="O541" s="125"/>
      <c r="P541" s="125"/>
      <c r="Q541" s="125"/>
      <c r="R541" s="125"/>
    </row>
    <row r="542" spans="1:18" ht="12.75">
      <c r="A542" s="703"/>
      <c r="B542" s="703"/>
      <c r="C542" s="267"/>
      <c r="D542" s="313"/>
      <c r="E542" s="315"/>
      <c r="F542" s="348"/>
      <c r="G542" s="341"/>
      <c r="H542" s="125"/>
      <c r="I542" s="125"/>
      <c r="J542" s="125"/>
      <c r="K542" s="125"/>
      <c r="L542" s="125"/>
      <c r="M542" s="125"/>
      <c r="N542" s="125"/>
      <c r="O542" s="125"/>
      <c r="P542" s="125"/>
      <c r="Q542" s="125"/>
      <c r="R542" s="125"/>
    </row>
    <row r="543" spans="1:18" ht="12.75">
      <c r="A543" s="703"/>
      <c r="B543" s="703"/>
      <c r="C543" s="267"/>
      <c r="D543" s="313"/>
      <c r="E543" s="315"/>
      <c r="F543" s="348"/>
      <c r="G543" s="341"/>
      <c r="H543" s="125"/>
      <c r="I543" s="125"/>
      <c r="J543" s="125"/>
      <c r="K543" s="125"/>
      <c r="L543" s="125"/>
      <c r="M543" s="125"/>
      <c r="N543" s="125"/>
      <c r="O543" s="125"/>
      <c r="P543" s="125"/>
      <c r="Q543" s="125"/>
      <c r="R543" s="125"/>
    </row>
    <row r="544" spans="1:18" ht="12.75">
      <c r="A544" s="703"/>
      <c r="B544" s="703"/>
      <c r="C544" s="267"/>
      <c r="D544" s="313"/>
      <c r="E544" s="315"/>
      <c r="F544" s="348"/>
      <c r="G544" s="341"/>
      <c r="H544" s="125"/>
      <c r="I544" s="125"/>
      <c r="J544" s="125"/>
      <c r="K544" s="125"/>
      <c r="L544" s="125"/>
      <c r="M544" s="125"/>
      <c r="N544" s="125"/>
      <c r="O544" s="125"/>
      <c r="P544" s="125"/>
      <c r="Q544" s="125"/>
      <c r="R544" s="125"/>
    </row>
    <row r="545" spans="1:18" ht="12.75">
      <c r="A545" s="703"/>
      <c r="B545" s="703"/>
      <c r="C545" s="267"/>
      <c r="D545" s="313"/>
      <c r="E545" s="315"/>
      <c r="F545" s="348"/>
      <c r="G545" s="341"/>
      <c r="H545" s="125"/>
      <c r="I545" s="125"/>
      <c r="J545" s="125"/>
      <c r="K545" s="125"/>
      <c r="L545" s="125"/>
      <c r="M545" s="125"/>
      <c r="N545" s="125"/>
      <c r="O545" s="125"/>
      <c r="P545" s="125"/>
      <c r="Q545" s="125"/>
      <c r="R545" s="125"/>
    </row>
    <row r="546" spans="1:18" ht="12.75">
      <c r="A546" s="703"/>
      <c r="B546" s="703"/>
      <c r="C546" s="267"/>
      <c r="D546" s="313"/>
      <c r="E546" s="315"/>
      <c r="F546" s="348"/>
      <c r="G546" s="341"/>
      <c r="H546" s="125"/>
      <c r="I546" s="125"/>
      <c r="J546" s="125"/>
      <c r="K546" s="125"/>
      <c r="L546" s="125"/>
      <c r="M546" s="125"/>
      <c r="N546" s="125"/>
      <c r="O546" s="125"/>
      <c r="P546" s="125"/>
      <c r="Q546" s="125"/>
      <c r="R546" s="125"/>
    </row>
    <row r="547" spans="1:18" ht="12.75">
      <c r="A547" s="703"/>
      <c r="B547" s="703"/>
      <c r="C547" s="267"/>
      <c r="D547" s="313"/>
      <c r="E547" s="315"/>
      <c r="F547" s="348"/>
      <c r="G547" s="341"/>
      <c r="H547" s="125"/>
      <c r="I547" s="125"/>
      <c r="J547" s="125"/>
      <c r="K547" s="125"/>
      <c r="L547" s="125"/>
      <c r="M547" s="125"/>
      <c r="N547" s="125"/>
      <c r="O547" s="125"/>
      <c r="P547" s="125"/>
      <c r="Q547" s="125"/>
      <c r="R547" s="125"/>
    </row>
    <row r="548" spans="1:18" ht="12.75">
      <c r="A548" s="703"/>
      <c r="B548" s="703"/>
      <c r="C548" s="267"/>
      <c r="D548" s="313"/>
      <c r="E548" s="315"/>
      <c r="F548" s="348"/>
      <c r="G548" s="341"/>
      <c r="H548" s="125"/>
      <c r="I548" s="125"/>
      <c r="J548" s="125"/>
      <c r="K548" s="125"/>
      <c r="L548" s="125"/>
      <c r="M548" s="125"/>
      <c r="N548" s="125"/>
      <c r="O548" s="125"/>
      <c r="P548" s="125"/>
      <c r="Q548" s="125"/>
      <c r="R548" s="125"/>
    </row>
    <row r="549" spans="1:18" ht="12.75">
      <c r="A549" s="703"/>
      <c r="B549" s="703"/>
      <c r="C549" s="267"/>
      <c r="D549" s="313"/>
      <c r="E549" s="315"/>
      <c r="F549" s="348"/>
      <c r="G549" s="341"/>
      <c r="H549" s="125"/>
      <c r="I549" s="125"/>
      <c r="J549" s="125"/>
      <c r="K549" s="125"/>
      <c r="L549" s="125"/>
      <c r="M549" s="125"/>
      <c r="N549" s="125"/>
      <c r="O549" s="125"/>
      <c r="P549" s="125"/>
      <c r="Q549" s="125"/>
      <c r="R549" s="125"/>
    </row>
    <row r="550" spans="1:18" ht="12.75">
      <c r="A550" s="703"/>
      <c r="B550" s="703"/>
      <c r="C550" s="267"/>
      <c r="D550" s="313"/>
      <c r="E550" s="315"/>
      <c r="F550" s="348"/>
      <c r="G550" s="341"/>
      <c r="H550" s="125"/>
      <c r="I550" s="125"/>
      <c r="J550" s="125"/>
      <c r="K550" s="125"/>
      <c r="L550" s="125"/>
      <c r="M550" s="125"/>
      <c r="N550" s="125"/>
      <c r="O550" s="125"/>
      <c r="P550" s="125"/>
      <c r="Q550" s="125"/>
      <c r="R550" s="125"/>
    </row>
    <row r="551" spans="1:18" ht="12.75">
      <c r="A551" s="703"/>
      <c r="B551" s="703"/>
      <c r="C551" s="267"/>
      <c r="D551" s="313"/>
      <c r="E551" s="315"/>
      <c r="F551" s="348"/>
      <c r="G551" s="341"/>
      <c r="H551" s="125"/>
      <c r="I551" s="125"/>
      <c r="J551" s="125"/>
      <c r="K551" s="125"/>
      <c r="L551" s="125"/>
      <c r="M551" s="125"/>
      <c r="N551" s="125"/>
      <c r="O551" s="125"/>
      <c r="P551" s="125"/>
      <c r="Q551" s="125"/>
      <c r="R551" s="125"/>
    </row>
    <row r="552" spans="1:18" ht="12.75">
      <c r="A552" s="703"/>
      <c r="B552" s="703"/>
      <c r="C552" s="267"/>
      <c r="D552" s="313"/>
      <c r="E552" s="315"/>
      <c r="F552" s="348"/>
      <c r="G552" s="341"/>
      <c r="H552" s="125"/>
      <c r="I552" s="125"/>
      <c r="J552" s="125"/>
      <c r="K552" s="125"/>
      <c r="L552" s="125"/>
      <c r="M552" s="125"/>
      <c r="N552" s="125"/>
      <c r="O552" s="125"/>
      <c r="P552" s="125"/>
      <c r="Q552" s="125"/>
      <c r="R552" s="125"/>
    </row>
    <row r="553" spans="1:18" ht="12.75">
      <c r="A553" s="703"/>
      <c r="B553" s="703"/>
      <c r="C553" s="267"/>
      <c r="D553" s="313"/>
      <c r="E553" s="315"/>
      <c r="F553" s="348"/>
      <c r="G553" s="341"/>
      <c r="H553" s="125"/>
      <c r="I553" s="125"/>
      <c r="J553" s="125"/>
      <c r="K553" s="125"/>
      <c r="L553" s="125"/>
      <c r="M553" s="125"/>
      <c r="N553" s="125"/>
      <c r="O553" s="125"/>
      <c r="P553" s="125"/>
      <c r="Q553" s="125"/>
      <c r="R553" s="125"/>
    </row>
    <row r="554" spans="1:18" ht="12.75">
      <c r="A554" s="703"/>
      <c r="B554" s="703"/>
      <c r="C554" s="267"/>
      <c r="D554" s="313"/>
      <c r="E554" s="315"/>
      <c r="F554" s="348"/>
      <c r="G554" s="341"/>
      <c r="H554" s="125"/>
      <c r="I554" s="125"/>
      <c r="J554" s="125"/>
      <c r="K554" s="125"/>
      <c r="L554" s="125"/>
      <c r="M554" s="125"/>
      <c r="N554" s="125"/>
      <c r="O554" s="125"/>
      <c r="P554" s="125"/>
      <c r="Q554" s="125"/>
      <c r="R554" s="125"/>
    </row>
    <row r="555" spans="1:18" ht="12.75">
      <c r="A555" s="703"/>
      <c r="B555" s="703"/>
      <c r="C555" s="267"/>
      <c r="D555" s="313"/>
      <c r="E555" s="315"/>
      <c r="F555" s="348"/>
      <c r="G555" s="341"/>
      <c r="H555" s="125"/>
      <c r="I555" s="125"/>
      <c r="J555" s="125"/>
      <c r="K555" s="125"/>
      <c r="L555" s="125"/>
      <c r="M555" s="125"/>
      <c r="N555" s="125"/>
      <c r="O555" s="125"/>
      <c r="P555" s="125"/>
      <c r="Q555" s="125"/>
      <c r="R555" s="125"/>
    </row>
    <row r="556" spans="1:18" ht="12.75">
      <c r="A556" s="703"/>
      <c r="B556" s="703"/>
      <c r="C556" s="267"/>
      <c r="D556" s="313"/>
      <c r="E556" s="315"/>
      <c r="F556" s="348"/>
      <c r="G556" s="341"/>
      <c r="H556" s="125"/>
      <c r="I556" s="125"/>
      <c r="J556" s="125"/>
      <c r="K556" s="125"/>
      <c r="L556" s="125"/>
      <c r="M556" s="125"/>
      <c r="N556" s="125"/>
      <c r="O556" s="125"/>
      <c r="P556" s="125"/>
      <c r="Q556" s="125"/>
      <c r="R556" s="125"/>
    </row>
    <row r="557" spans="1:18" ht="12.75">
      <c r="A557" s="703"/>
      <c r="B557" s="703"/>
      <c r="C557" s="267"/>
      <c r="D557" s="313"/>
      <c r="E557" s="315"/>
      <c r="F557" s="348"/>
      <c r="G557" s="341"/>
      <c r="H557" s="125"/>
      <c r="I557" s="125"/>
      <c r="J557" s="125"/>
      <c r="K557" s="125"/>
      <c r="L557" s="125"/>
      <c r="M557" s="125"/>
      <c r="N557" s="125"/>
      <c r="O557" s="125"/>
      <c r="P557" s="125"/>
      <c r="Q557" s="125"/>
      <c r="R557" s="125"/>
    </row>
    <row r="558" spans="1:18" ht="12.75">
      <c r="A558" s="703"/>
      <c r="B558" s="703"/>
      <c r="C558" s="267"/>
      <c r="D558" s="313"/>
      <c r="E558" s="315"/>
      <c r="F558" s="348"/>
      <c r="G558" s="341"/>
      <c r="H558" s="125"/>
      <c r="I558" s="125"/>
      <c r="J558" s="125"/>
      <c r="K558" s="125"/>
      <c r="L558" s="125"/>
      <c r="M558" s="125"/>
      <c r="N558" s="125"/>
      <c r="O558" s="125"/>
      <c r="P558" s="125"/>
      <c r="Q558" s="125"/>
      <c r="R558" s="125"/>
    </row>
    <row r="559" spans="1:18" ht="12.75">
      <c r="A559" s="703"/>
      <c r="B559" s="703"/>
      <c r="C559" s="267"/>
      <c r="D559" s="313"/>
      <c r="E559" s="315"/>
      <c r="F559" s="348"/>
      <c r="G559" s="341"/>
      <c r="H559" s="125"/>
      <c r="I559" s="125"/>
      <c r="J559" s="125"/>
      <c r="K559" s="125"/>
      <c r="L559" s="125"/>
      <c r="M559" s="125"/>
      <c r="N559" s="125"/>
      <c r="O559" s="125"/>
      <c r="P559" s="125"/>
      <c r="Q559" s="125"/>
      <c r="R559" s="125"/>
    </row>
    <row r="560" spans="1:18" ht="12.75">
      <c r="A560" s="703"/>
      <c r="B560" s="703"/>
      <c r="C560" s="267"/>
      <c r="D560" s="313"/>
      <c r="E560" s="315"/>
      <c r="F560" s="348"/>
      <c r="G560" s="341"/>
      <c r="H560" s="125"/>
      <c r="I560" s="125"/>
      <c r="J560" s="125"/>
      <c r="K560" s="125"/>
      <c r="L560" s="125"/>
      <c r="M560" s="125"/>
      <c r="N560" s="125"/>
      <c r="O560" s="125"/>
      <c r="P560" s="125"/>
      <c r="Q560" s="125"/>
      <c r="R560" s="125"/>
    </row>
    <row r="561" spans="1:18" ht="12.75">
      <c r="A561" s="703"/>
      <c r="B561" s="703"/>
      <c r="C561" s="267"/>
      <c r="D561" s="313"/>
      <c r="E561" s="315"/>
      <c r="F561" s="341"/>
      <c r="G561" s="341"/>
      <c r="H561" s="125"/>
      <c r="I561" s="125"/>
      <c r="J561" s="125"/>
      <c r="K561" s="125"/>
      <c r="L561" s="125"/>
      <c r="M561" s="125"/>
      <c r="N561" s="125"/>
      <c r="O561" s="125"/>
      <c r="P561" s="125"/>
      <c r="Q561" s="125"/>
      <c r="R561" s="125"/>
    </row>
    <row r="562" spans="1:18" ht="12.75">
      <c r="A562" s="703"/>
      <c r="B562" s="703"/>
      <c r="C562" s="267"/>
      <c r="D562" s="313"/>
      <c r="E562" s="315"/>
      <c r="F562" s="341"/>
      <c r="G562" s="341"/>
      <c r="H562" s="125"/>
      <c r="I562" s="125"/>
      <c r="J562" s="125"/>
      <c r="K562" s="125"/>
      <c r="L562" s="125"/>
      <c r="M562" s="125"/>
      <c r="N562" s="125"/>
      <c r="O562" s="125"/>
      <c r="P562" s="125"/>
      <c r="Q562" s="125"/>
      <c r="R562" s="125"/>
    </row>
    <row r="563" spans="1:18" ht="12.75">
      <c r="A563" s="703"/>
      <c r="B563" s="703"/>
      <c r="C563" s="267"/>
      <c r="D563" s="313"/>
      <c r="E563" s="315"/>
      <c r="F563" s="341"/>
      <c r="G563" s="341"/>
      <c r="H563" s="125"/>
      <c r="I563" s="125"/>
      <c r="J563" s="125"/>
      <c r="K563" s="125"/>
      <c r="L563" s="125"/>
      <c r="M563" s="125"/>
      <c r="N563" s="125"/>
      <c r="O563" s="125"/>
      <c r="P563" s="125"/>
      <c r="Q563" s="125"/>
      <c r="R563" s="125"/>
    </row>
  </sheetData>
  <sheetProtection/>
  <mergeCells count="1">
    <mergeCell ref="K4:K6"/>
  </mergeCells>
  <printOptions/>
  <pageMargins left="0.984251968503937" right="0.3937007874015748" top="0.984251968503937" bottom="0.7480314960629921" header="0.4330708661417323" footer="0.3937007874015748"/>
  <pageSetup horizontalDpi="300" verticalDpi="300" orientation="portrait" paperSize="9" r:id="rId1"/>
  <headerFooter alignWithMargins="0">
    <oddHeader xml:space="preserve">&amp;L
&amp;R&amp;"Projekt,Običajno"&amp;72p&amp;"Cambria,Običajno" &amp;"ProArc,Navadno"&amp;18  </oddHeader>
    <oddFooter>&amp;L&amp;9&amp;C&amp;6 &amp; List: &amp;A&amp;R &amp; &amp;9 &amp; Stran: &amp;P</oddFooter>
  </headerFooter>
  <rowBreaks count="17" manualBreakCount="17">
    <brk id="25" max="6" man="1"/>
    <brk id="48" max="6" man="1"/>
    <brk id="72" max="6" man="1"/>
    <brk id="95" max="6" man="1"/>
    <brk id="138" max="6" man="1"/>
    <brk id="151" max="6" man="1"/>
    <brk id="187" max="6" man="1"/>
    <brk id="220" max="6" man="1"/>
    <brk id="239" max="6" man="1"/>
    <brk id="276" max="6" man="1"/>
    <brk id="306" max="6" man="1"/>
    <brk id="338" max="6" man="1"/>
    <brk id="351" max="6" man="1"/>
    <brk id="381" max="6" man="1"/>
    <brk id="417" max="6" man="1"/>
    <brk id="452" max="6" man="1"/>
    <brk id="497" max="6" man="1"/>
  </rowBreaks>
</worksheet>
</file>

<file path=xl/worksheets/sheet7.xml><?xml version="1.0" encoding="utf-8"?>
<worksheet xmlns="http://schemas.openxmlformats.org/spreadsheetml/2006/main" xmlns:r="http://schemas.openxmlformats.org/officeDocument/2006/relationships">
  <sheetPr codeName="List27"/>
  <dimension ref="A1:IV562"/>
  <sheetViews>
    <sheetView view="pageBreakPreview" zoomScaleSheetLayoutView="100" workbookViewId="0" topLeftCell="A1">
      <selection activeCell="A7" sqref="A7:G7"/>
    </sheetView>
  </sheetViews>
  <sheetFormatPr defaultColWidth="9.00390625" defaultRowHeight="12.75"/>
  <cols>
    <col min="1" max="1" width="3.25390625" style="615" customWidth="1"/>
    <col min="2" max="2" width="4.375" style="615" customWidth="1"/>
    <col min="3" max="3" width="43.75390625" style="98" customWidth="1"/>
    <col min="4" max="4" width="6.25390625" style="320" customWidth="1"/>
    <col min="5" max="5" width="7.625" style="320" customWidth="1"/>
    <col min="6" max="6" width="10.00390625" style="199" customWidth="1"/>
    <col min="7" max="7" width="13.25390625" style="199" customWidth="1"/>
    <col min="8" max="8" width="21.00390625" style="251" customWidth="1"/>
    <col min="9" max="9" width="21.00390625" style="285" customWidth="1"/>
    <col min="10" max="10" width="21.00390625" style="284" customWidth="1"/>
    <col min="11" max="11" width="21.00390625" style="274" customWidth="1"/>
    <col min="12" max="12" width="59.00390625" style="271" customWidth="1"/>
    <col min="13" max="18" width="21.00390625" style="280" customWidth="1"/>
    <col min="19" max="30" width="21.00390625" style="103" customWidth="1"/>
    <col min="31" max="16384" width="9.125" style="103" customWidth="1"/>
  </cols>
  <sheetData>
    <row r="1" spans="1:18" s="101" customFormat="1" ht="12.75">
      <c r="A1" s="784" t="str">
        <f>+OZN</f>
        <v>5.</v>
      </c>
      <c r="B1" s="785"/>
      <c r="C1" s="758" t="str">
        <f>+OSNOVA!A2</f>
        <v>STROJNE INSTALACIJE</v>
      </c>
      <c r="D1" s="759"/>
      <c r="E1" s="759"/>
      <c r="F1" s="800"/>
      <c r="G1" s="800"/>
      <c r="H1" s="788"/>
      <c r="I1" s="789"/>
      <c r="J1" s="790"/>
      <c r="K1" s="791"/>
      <c r="L1" s="272"/>
      <c r="M1" s="245"/>
      <c r="N1" s="245"/>
      <c r="O1" s="245"/>
      <c r="P1" s="245"/>
      <c r="Q1" s="245"/>
      <c r="R1" s="245"/>
    </row>
    <row r="2" spans="1:18" s="101" customFormat="1" ht="12.75">
      <c r="A2" s="784"/>
      <c r="B2" s="785"/>
      <c r="C2" s="758"/>
      <c r="D2" s="759"/>
      <c r="E2" s="759"/>
      <c r="F2" s="800"/>
      <c r="G2" s="800"/>
      <c r="H2" s="788"/>
      <c r="I2" s="789"/>
      <c r="J2" s="790"/>
      <c r="K2" s="791"/>
      <c r="L2" s="272"/>
      <c r="M2" s="245"/>
      <c r="N2" s="245"/>
      <c r="O2" s="245"/>
      <c r="P2" s="245"/>
      <c r="Q2" s="245"/>
      <c r="R2" s="245"/>
    </row>
    <row r="3" spans="1:18" s="101" customFormat="1" ht="12.75">
      <c r="A3" s="784" t="str">
        <f>OSNOVA!D37</f>
        <v>S5.</v>
      </c>
      <c r="B3" s="785"/>
      <c r="C3" s="758" t="str">
        <f>OSNOVA!E37</f>
        <v>PREZRAČEVANJE</v>
      </c>
      <c r="D3" s="759"/>
      <c r="E3" s="759"/>
      <c r="F3" s="800"/>
      <c r="G3" s="800"/>
      <c r="H3" s="788"/>
      <c r="I3" s="789"/>
      <c r="J3" s="790"/>
      <c r="K3" s="791"/>
      <c r="L3" s="272"/>
      <c r="M3" s="245"/>
      <c r="N3" s="245"/>
      <c r="O3" s="245"/>
      <c r="P3" s="245"/>
      <c r="Q3" s="245"/>
      <c r="R3" s="245"/>
    </row>
    <row r="4" spans="1:11" ht="14.25" customHeight="1">
      <c r="A4" s="430" t="s">
        <v>120</v>
      </c>
      <c r="B4" s="430"/>
      <c r="K4" s="753"/>
    </row>
    <row r="5" spans="3:12" ht="172.5" customHeight="1">
      <c r="C5" s="100" t="s">
        <v>130</v>
      </c>
      <c r="D5" s="321"/>
      <c r="E5" s="321"/>
      <c r="F5" s="203"/>
      <c r="G5" s="203"/>
      <c r="I5" s="242"/>
      <c r="J5" s="275"/>
      <c r="K5" s="753"/>
      <c r="L5" s="191"/>
    </row>
    <row r="6" spans="1:11" ht="12.75" customHeight="1">
      <c r="A6" s="430" t="s">
        <v>126</v>
      </c>
      <c r="B6" s="430"/>
      <c r="C6" s="100"/>
      <c r="D6" s="321"/>
      <c r="E6" s="321"/>
      <c r="F6" s="203"/>
      <c r="G6" s="203"/>
      <c r="K6" s="753"/>
    </row>
    <row r="7" spans="1:18" s="101" customFormat="1" ht="12.75">
      <c r="A7" s="883" t="s">
        <v>1</v>
      </c>
      <c r="B7" s="883"/>
      <c r="C7" s="884" t="s">
        <v>2</v>
      </c>
      <c r="D7" s="885" t="s">
        <v>1025</v>
      </c>
      <c r="E7" s="885" t="s">
        <v>3</v>
      </c>
      <c r="F7" s="886" t="s">
        <v>1026</v>
      </c>
      <c r="G7" s="886" t="s">
        <v>4</v>
      </c>
      <c r="H7" s="269"/>
      <c r="I7" s="288"/>
      <c r="J7" s="288"/>
      <c r="K7" s="274"/>
      <c r="L7" s="269"/>
      <c r="M7" s="245"/>
      <c r="N7" s="245"/>
      <c r="O7" s="245"/>
      <c r="P7" s="245"/>
      <c r="Q7" s="245"/>
      <c r="R7" s="245"/>
    </row>
    <row r="8" spans="3:7" ht="12.75">
      <c r="C8" s="106"/>
      <c r="E8" s="322"/>
      <c r="G8" s="200"/>
    </row>
    <row r="9" spans="1:18" s="125" customFormat="1" ht="13.5" thickBot="1">
      <c r="A9" s="837"/>
      <c r="B9" s="838" t="s">
        <v>114</v>
      </c>
      <c r="C9" s="811" t="s">
        <v>336</v>
      </c>
      <c r="D9" s="323"/>
      <c r="E9" s="324"/>
      <c r="F9" s="197"/>
      <c r="G9" s="197"/>
      <c r="H9" s="812"/>
      <c r="I9" s="813"/>
      <c r="J9" s="814"/>
      <c r="K9" s="273"/>
      <c r="L9" s="273"/>
      <c r="M9" s="282"/>
      <c r="N9" s="282"/>
      <c r="O9" s="282"/>
      <c r="P9" s="282"/>
      <c r="Q9" s="282"/>
      <c r="R9" s="282"/>
    </row>
    <row r="10" spans="1:18" s="125" customFormat="1" ht="15" customHeight="1">
      <c r="A10" s="650"/>
      <c r="B10" s="651"/>
      <c r="C10" s="262"/>
      <c r="D10" s="320"/>
      <c r="E10" s="322"/>
      <c r="F10" s="304"/>
      <c r="G10" s="304"/>
      <c r="H10" s="252"/>
      <c r="I10" s="287"/>
      <c r="J10" s="286"/>
      <c r="K10" s="289"/>
      <c r="L10" s="273"/>
      <c r="M10" s="282"/>
      <c r="N10" s="282"/>
      <c r="O10" s="282"/>
      <c r="P10" s="282"/>
      <c r="Q10" s="282"/>
      <c r="R10" s="282"/>
    </row>
    <row r="11" spans="1:18" s="666" customFormat="1" ht="15" customHeight="1">
      <c r="A11" s="402" t="str">
        <f>$B$9</f>
        <v>I.</v>
      </c>
      <c r="B11" s="403">
        <f>COUNT(#REF!)+1</f>
        <v>1</v>
      </c>
      <c r="C11" s="195" t="s">
        <v>252</v>
      </c>
      <c r="D11" s="350" t="s">
        <v>9</v>
      </c>
      <c r="E11" s="351">
        <v>1</v>
      </c>
      <c r="F11" s="233"/>
      <c r="G11" s="233">
        <f>IF(OSNOVA!$B$40=1,E11*F11,"")</f>
        <v>0</v>
      </c>
      <c r="H11" s="649"/>
      <c r="I11" s="661"/>
      <c r="J11" s="662"/>
      <c r="K11" s="663"/>
      <c r="L11" s="664"/>
      <c r="M11" s="665"/>
      <c r="N11" s="665"/>
      <c r="O11" s="665"/>
      <c r="P11" s="665"/>
      <c r="Q11" s="665"/>
      <c r="R11" s="665"/>
    </row>
    <row r="12" spans="1:18" s="666" customFormat="1" ht="120">
      <c r="A12" s="402"/>
      <c r="B12" s="403"/>
      <c r="C12" s="191" t="s">
        <v>863</v>
      </c>
      <c r="D12" s="350"/>
      <c r="E12" s="351"/>
      <c r="F12" s="233"/>
      <c r="G12" s="233">
        <f>IF(OSNOVA!$B$40=1,E12*F12,"")</f>
        <v>0</v>
      </c>
      <c r="H12" s="649"/>
      <c r="I12" s="661"/>
      <c r="J12" s="662"/>
      <c r="K12" s="663"/>
      <c r="L12" s="664"/>
      <c r="M12" s="665"/>
      <c r="N12" s="665"/>
      <c r="O12" s="665"/>
      <c r="P12" s="665"/>
      <c r="Q12" s="665"/>
      <c r="R12" s="665"/>
    </row>
    <row r="13" spans="1:18" s="666" customFormat="1" ht="216">
      <c r="A13" s="402"/>
      <c r="B13" s="403"/>
      <c r="C13" s="191" t="s">
        <v>864</v>
      </c>
      <c r="D13" s="350"/>
      <c r="E13" s="351"/>
      <c r="F13" s="233"/>
      <c r="G13" s="233"/>
      <c r="H13" s="649"/>
      <c r="I13" s="661"/>
      <c r="J13" s="662"/>
      <c r="K13" s="663"/>
      <c r="L13" s="664"/>
      <c r="M13" s="665"/>
      <c r="N13" s="665"/>
      <c r="O13" s="665"/>
      <c r="P13" s="665"/>
      <c r="Q13" s="665"/>
      <c r="R13" s="665"/>
    </row>
    <row r="14" spans="1:18" s="666" customFormat="1" ht="210" customHeight="1">
      <c r="A14" s="402"/>
      <c r="B14" s="403"/>
      <c r="C14" s="191" t="s">
        <v>877</v>
      </c>
      <c r="D14" s="350"/>
      <c r="E14" s="351"/>
      <c r="F14" s="233"/>
      <c r="G14" s="233"/>
      <c r="H14" s="649"/>
      <c r="I14" s="661"/>
      <c r="J14" s="662"/>
      <c r="K14" s="663"/>
      <c r="L14" s="664"/>
      <c r="M14" s="665"/>
      <c r="N14" s="665"/>
      <c r="O14" s="665"/>
      <c r="P14" s="665"/>
      <c r="Q14" s="665"/>
      <c r="R14" s="665"/>
    </row>
    <row r="15" spans="1:18" s="666" customFormat="1" ht="84">
      <c r="A15" s="402"/>
      <c r="B15" s="403"/>
      <c r="C15" s="191" t="s">
        <v>865</v>
      </c>
      <c r="D15" s="350"/>
      <c r="E15" s="351"/>
      <c r="F15" s="233"/>
      <c r="G15" s="233"/>
      <c r="H15" s="649"/>
      <c r="I15" s="661"/>
      <c r="J15" s="662"/>
      <c r="K15" s="663"/>
      <c r="L15" s="664"/>
      <c r="M15" s="665"/>
      <c r="N15" s="665"/>
      <c r="O15" s="665"/>
      <c r="P15" s="665"/>
      <c r="Q15" s="665"/>
      <c r="R15" s="665"/>
    </row>
    <row r="16" spans="1:18" s="666" customFormat="1" ht="60">
      <c r="A16" s="402"/>
      <c r="B16" s="403"/>
      <c r="C16" s="368" t="s">
        <v>876</v>
      </c>
      <c r="D16" s="391"/>
      <c r="E16" s="392"/>
      <c r="F16" s="233"/>
      <c r="G16" s="233">
        <f>IF(OSNOVA!$B$40=1,E16*F16,"")</f>
        <v>0</v>
      </c>
      <c r="H16" s="649"/>
      <c r="I16" s="661"/>
      <c r="J16" s="662"/>
      <c r="K16" s="663"/>
      <c r="L16" s="664"/>
      <c r="M16" s="665"/>
      <c r="N16" s="665"/>
      <c r="O16" s="665"/>
      <c r="P16" s="665"/>
      <c r="Q16" s="665"/>
      <c r="R16" s="665"/>
    </row>
    <row r="17" spans="1:18" s="80" customFormat="1" ht="12">
      <c r="A17" s="402"/>
      <c r="B17" s="403"/>
      <c r="C17" s="368"/>
      <c r="D17" s="391"/>
      <c r="E17" s="392"/>
      <c r="F17" s="233"/>
      <c r="G17" s="233"/>
      <c r="H17" s="233"/>
      <c r="I17" s="428"/>
      <c r="J17" s="429"/>
      <c r="K17" s="290"/>
      <c r="L17" s="276"/>
      <c r="M17" s="299"/>
      <c r="N17" s="299"/>
      <c r="O17" s="299"/>
      <c r="P17" s="299"/>
      <c r="Q17" s="299"/>
      <c r="R17" s="299"/>
    </row>
    <row r="18" spans="1:18" s="80" customFormat="1" ht="12">
      <c r="A18" s="402" t="str">
        <f>$B$9</f>
        <v>I.</v>
      </c>
      <c r="B18" s="403">
        <f>COUNT($A9:B$11)+1</f>
        <v>2</v>
      </c>
      <c r="C18" s="383" t="s">
        <v>856</v>
      </c>
      <c r="D18" s="391" t="s">
        <v>9</v>
      </c>
      <c r="E18" s="392">
        <v>2</v>
      </c>
      <c r="F18" s="233"/>
      <c r="G18" s="233">
        <f>IF(OSNOVA!$B$40=1,E18*F18,"")</f>
        <v>0</v>
      </c>
      <c r="H18" s="233"/>
      <c r="I18" s="428"/>
      <c r="J18" s="429"/>
      <c r="K18" s="290"/>
      <c r="L18" s="276"/>
      <c r="M18" s="299"/>
      <c r="N18" s="299"/>
      <c r="O18" s="299"/>
      <c r="P18" s="299"/>
      <c r="Q18" s="299"/>
      <c r="R18" s="299"/>
    </row>
    <row r="19" spans="1:18" s="80" customFormat="1" ht="36">
      <c r="A19" s="402"/>
      <c r="B19" s="403"/>
      <c r="C19" s="368" t="s">
        <v>866</v>
      </c>
      <c r="D19" s="391"/>
      <c r="E19" s="392"/>
      <c r="F19" s="233"/>
      <c r="G19" s="233">
        <f>IF(OSNOVA!$B$40=1,E19*F19,"")</f>
        <v>0</v>
      </c>
      <c r="H19" s="233"/>
      <c r="I19" s="428"/>
      <c r="J19" s="429"/>
      <c r="K19" s="290"/>
      <c r="L19" s="276"/>
      <c r="M19" s="299"/>
      <c r="N19" s="299"/>
      <c r="O19" s="299"/>
      <c r="P19" s="299"/>
      <c r="Q19" s="299"/>
      <c r="R19" s="299"/>
    </row>
    <row r="20" spans="1:18" s="80" customFormat="1" ht="12">
      <c r="A20" s="402"/>
      <c r="B20" s="403"/>
      <c r="C20" s="368"/>
      <c r="D20" s="391"/>
      <c r="E20" s="392"/>
      <c r="F20" s="233"/>
      <c r="G20" s="233"/>
      <c r="H20" s="233"/>
      <c r="I20" s="428"/>
      <c r="J20" s="429"/>
      <c r="K20" s="290"/>
      <c r="L20" s="276"/>
      <c r="M20" s="299"/>
      <c r="N20" s="299"/>
      <c r="O20" s="299"/>
      <c r="P20" s="299"/>
      <c r="Q20" s="299"/>
      <c r="R20" s="299"/>
    </row>
    <row r="21" spans="1:18" s="80" customFormat="1" ht="12">
      <c r="A21" s="402"/>
      <c r="B21" s="403"/>
      <c r="C21" s="192"/>
      <c r="D21" s="394"/>
      <c r="E21" s="351"/>
      <c r="F21" s="233"/>
      <c r="G21" s="233"/>
      <c r="H21" s="233"/>
      <c r="I21" s="428"/>
      <c r="J21" s="429"/>
      <c r="K21" s="290"/>
      <c r="L21" s="276"/>
      <c r="M21" s="299"/>
      <c r="N21" s="299"/>
      <c r="O21" s="299"/>
      <c r="P21" s="299"/>
      <c r="Q21" s="299"/>
      <c r="R21" s="299"/>
    </row>
    <row r="22" spans="1:18" s="666" customFormat="1" ht="12">
      <c r="A22" s="402" t="str">
        <f>$B$9</f>
        <v>I.</v>
      </c>
      <c r="B22" s="403">
        <f>COUNT($A$11:B21)+1</f>
        <v>3</v>
      </c>
      <c r="C22" s="210" t="s">
        <v>229</v>
      </c>
      <c r="D22" s="647" t="s">
        <v>8</v>
      </c>
      <c r="E22" s="648">
        <v>1100</v>
      </c>
      <c r="F22" s="233"/>
      <c r="G22" s="233">
        <f>IF(OSNOVA!$B$40=1,E22*F22,"")</f>
        <v>0</v>
      </c>
      <c r="H22" s="649"/>
      <c r="I22" s="661"/>
      <c r="J22" s="662"/>
      <c r="K22" s="663"/>
      <c r="L22" s="664"/>
      <c r="M22" s="665"/>
      <c r="N22" s="665"/>
      <c r="O22" s="665"/>
      <c r="P22" s="665"/>
      <c r="Q22" s="665"/>
      <c r="R22" s="665"/>
    </row>
    <row r="23" spans="1:18" s="666" customFormat="1" ht="48">
      <c r="A23" s="402"/>
      <c r="B23" s="403"/>
      <c r="C23" s="191" t="s">
        <v>230</v>
      </c>
      <c r="D23" s="647"/>
      <c r="E23" s="648"/>
      <c r="F23" s="233"/>
      <c r="G23" s="233">
        <f>IF(OSNOVA!$B$40=1,E23*F23,"")</f>
        <v>0</v>
      </c>
      <c r="H23" s="649"/>
      <c r="I23" s="661"/>
      <c r="J23" s="662"/>
      <c r="K23" s="663"/>
      <c r="L23" s="664"/>
      <c r="M23" s="665"/>
      <c r="N23" s="665"/>
      <c r="O23" s="665"/>
      <c r="P23" s="665"/>
      <c r="Q23" s="665"/>
      <c r="R23" s="665"/>
    </row>
    <row r="24" spans="1:18" s="80" customFormat="1" ht="12">
      <c r="A24" s="402"/>
      <c r="B24" s="403"/>
      <c r="C24" s="213"/>
      <c r="D24" s="647"/>
      <c r="E24" s="648"/>
      <c r="F24" s="233"/>
      <c r="G24" s="233">
        <f>IF(OSNOVA!$B$40=1,E24*F24,"")</f>
        <v>0</v>
      </c>
      <c r="H24" s="233"/>
      <c r="I24" s="428"/>
      <c r="J24" s="429"/>
      <c r="K24" s="290"/>
      <c r="L24" s="276"/>
      <c r="M24" s="299"/>
      <c r="N24" s="299"/>
      <c r="O24" s="299"/>
      <c r="P24" s="299"/>
      <c r="Q24" s="299"/>
      <c r="R24" s="299"/>
    </row>
    <row r="25" spans="1:18" s="80" customFormat="1" ht="12">
      <c r="A25" s="402" t="str">
        <f>$B$9</f>
        <v>I.</v>
      </c>
      <c r="B25" s="403">
        <f>COUNT($A$11:B24)+1</f>
        <v>4</v>
      </c>
      <c r="C25" s="667" t="s">
        <v>235</v>
      </c>
      <c r="D25" s="647" t="s">
        <v>137</v>
      </c>
      <c r="E25" s="648">
        <v>65</v>
      </c>
      <c r="F25" s="233"/>
      <c r="G25" s="233">
        <f>IF(OSNOVA!$B$40=1,E25*F25,"")</f>
        <v>0</v>
      </c>
      <c r="H25" s="233"/>
      <c r="I25" s="428"/>
      <c r="J25" s="429"/>
      <c r="K25" s="290"/>
      <c r="L25" s="276"/>
      <c r="M25" s="299"/>
      <c r="N25" s="299"/>
      <c r="O25" s="299"/>
      <c r="P25" s="299"/>
      <c r="Q25" s="299"/>
      <c r="R25" s="299"/>
    </row>
    <row r="26" spans="1:18" s="80" customFormat="1" ht="72">
      <c r="A26" s="402"/>
      <c r="B26" s="403"/>
      <c r="C26" s="213" t="s">
        <v>236</v>
      </c>
      <c r="D26" s="364"/>
      <c r="E26" s="364"/>
      <c r="F26" s="233"/>
      <c r="G26" s="233">
        <f>IF(OSNOVA!$B$40=1,E26*F26,"")</f>
        <v>0</v>
      </c>
      <c r="H26" s="233"/>
      <c r="I26" s="428"/>
      <c r="J26" s="429"/>
      <c r="K26" s="290"/>
      <c r="L26" s="276"/>
      <c r="M26" s="299"/>
      <c r="N26" s="299"/>
      <c r="O26" s="299"/>
      <c r="P26" s="299"/>
      <c r="Q26" s="299"/>
      <c r="R26" s="299"/>
    </row>
    <row r="27" spans="1:18" s="80" customFormat="1" ht="12">
      <c r="A27" s="402"/>
      <c r="B27" s="403"/>
      <c r="C27" s="214" t="s">
        <v>237</v>
      </c>
      <c r="D27" s="647"/>
      <c r="E27" s="648"/>
      <c r="F27" s="233"/>
      <c r="G27" s="233">
        <f>IF(OSNOVA!$B$40=1,E27*F27,"")</f>
        <v>0</v>
      </c>
      <c r="H27" s="233"/>
      <c r="I27" s="428"/>
      <c r="J27" s="429"/>
      <c r="K27" s="290"/>
      <c r="L27" s="276"/>
      <c r="M27" s="299"/>
      <c r="N27" s="299"/>
      <c r="O27" s="299"/>
      <c r="P27" s="299"/>
      <c r="Q27" s="299"/>
      <c r="R27" s="299"/>
    </row>
    <row r="28" spans="1:18" s="80" customFormat="1" ht="12">
      <c r="A28" s="402"/>
      <c r="B28" s="403"/>
      <c r="C28" s="213"/>
      <c r="D28" s="647"/>
      <c r="E28" s="648"/>
      <c r="F28" s="233"/>
      <c r="G28" s="233">
        <f>IF(OSNOVA!$B$40=1,E28*F28,"")</f>
        <v>0</v>
      </c>
      <c r="H28" s="233"/>
      <c r="I28" s="428"/>
      <c r="J28" s="429"/>
      <c r="K28" s="290"/>
      <c r="L28" s="276"/>
      <c r="M28" s="299"/>
      <c r="N28" s="299"/>
      <c r="O28" s="299"/>
      <c r="P28" s="299"/>
      <c r="Q28" s="299"/>
      <c r="R28" s="299"/>
    </row>
    <row r="29" spans="1:18" s="666" customFormat="1" ht="12">
      <c r="A29" s="402" t="str">
        <f>$B$9</f>
        <v>I.</v>
      </c>
      <c r="B29" s="403">
        <f>COUNT($A$11:B28)+1</f>
        <v>5</v>
      </c>
      <c r="C29" s="195" t="s">
        <v>238</v>
      </c>
      <c r="D29" s="647"/>
      <c r="E29" s="648"/>
      <c r="F29" s="233"/>
      <c r="G29" s="233">
        <f>IF(OSNOVA!$B$40=1,E29*F29,"")</f>
        <v>0</v>
      </c>
      <c r="H29" s="649"/>
      <c r="I29" s="661"/>
      <c r="J29" s="662"/>
      <c r="K29" s="663"/>
      <c r="L29" s="664"/>
      <c r="M29" s="665"/>
      <c r="N29" s="665"/>
      <c r="O29" s="665"/>
      <c r="P29" s="665"/>
      <c r="Q29" s="665"/>
      <c r="R29" s="665"/>
    </row>
    <row r="30" spans="1:18" s="666" customFormat="1" ht="36">
      <c r="A30" s="402"/>
      <c r="B30" s="403"/>
      <c r="C30" s="189" t="s">
        <v>239</v>
      </c>
      <c r="D30" s="647"/>
      <c r="E30" s="648"/>
      <c r="F30" s="233"/>
      <c r="G30" s="233">
        <f>IF(OSNOVA!$B$40=1,E30*F30,"")</f>
        <v>0</v>
      </c>
      <c r="H30" s="649"/>
      <c r="I30" s="661"/>
      <c r="J30" s="662"/>
      <c r="K30" s="663"/>
      <c r="L30" s="664"/>
      <c r="M30" s="665"/>
      <c r="N30" s="665"/>
      <c r="O30" s="665"/>
      <c r="P30" s="665"/>
      <c r="Q30" s="665"/>
      <c r="R30" s="665"/>
    </row>
    <row r="31" spans="1:18" s="666" customFormat="1" ht="12">
      <c r="A31" s="402"/>
      <c r="B31" s="403"/>
      <c r="C31" s="234" t="s">
        <v>345</v>
      </c>
      <c r="D31" s="207"/>
      <c r="E31" s="207"/>
      <c r="F31" s="233"/>
      <c r="G31" s="233">
        <f>IF(OSNOVA!$B$40=1,E31*F31,"")</f>
        <v>0</v>
      </c>
      <c r="H31" s="649"/>
      <c r="I31" s="661"/>
      <c r="J31" s="662"/>
      <c r="K31" s="663"/>
      <c r="L31" s="664"/>
      <c r="M31" s="665"/>
      <c r="N31" s="665"/>
      <c r="O31" s="665"/>
      <c r="P31" s="665"/>
      <c r="Q31" s="665"/>
      <c r="R31" s="665"/>
    </row>
    <row r="32" spans="1:18" s="666" customFormat="1" ht="12">
      <c r="A32" s="402"/>
      <c r="B32" s="403"/>
      <c r="C32" s="191" t="s">
        <v>485</v>
      </c>
      <c r="D32" s="647" t="s">
        <v>9</v>
      </c>
      <c r="E32" s="648">
        <v>2</v>
      </c>
      <c r="F32" s="233"/>
      <c r="G32" s="233">
        <f>IF(OSNOVA!$B$40=1,E32*F32,"")</f>
        <v>0</v>
      </c>
      <c r="H32" s="649"/>
      <c r="I32" s="661"/>
      <c r="J32" s="662"/>
      <c r="K32" s="663"/>
      <c r="L32" s="664"/>
      <c r="M32" s="665"/>
      <c r="N32" s="665"/>
      <c r="O32" s="665"/>
      <c r="P32" s="665"/>
      <c r="Q32" s="665"/>
      <c r="R32" s="665"/>
    </row>
    <row r="33" spans="1:18" s="666" customFormat="1" ht="12">
      <c r="A33" s="402"/>
      <c r="B33" s="403"/>
      <c r="C33" s="234"/>
      <c r="D33" s="207"/>
      <c r="E33" s="207"/>
      <c r="F33" s="233"/>
      <c r="G33" s="233">
        <f>IF(OSNOVA!$B$40=1,E33*F33,"")</f>
        <v>0</v>
      </c>
      <c r="H33" s="649"/>
      <c r="I33" s="661"/>
      <c r="J33" s="662"/>
      <c r="K33" s="663"/>
      <c r="L33" s="664"/>
      <c r="M33" s="665"/>
      <c r="N33" s="665"/>
      <c r="O33" s="665"/>
      <c r="P33" s="665"/>
      <c r="Q33" s="665"/>
      <c r="R33" s="665"/>
    </row>
    <row r="34" spans="1:18" s="666" customFormat="1" ht="12">
      <c r="A34" s="402" t="str">
        <f>$B$9</f>
        <v>I.</v>
      </c>
      <c r="B34" s="403">
        <f>COUNT($A$11:B33)+1</f>
        <v>6</v>
      </c>
      <c r="C34" s="195" t="s">
        <v>465</v>
      </c>
      <c r="D34" s="647" t="s">
        <v>9</v>
      </c>
      <c r="E34" s="648">
        <v>45</v>
      </c>
      <c r="F34" s="233"/>
      <c r="G34" s="233">
        <f>IF(OSNOVA!$B$40=1,E34*F34,"")</f>
        <v>0</v>
      </c>
      <c r="H34" s="649"/>
      <c r="I34" s="661"/>
      <c r="J34" s="662"/>
      <c r="K34" s="663"/>
      <c r="L34" s="664"/>
      <c r="M34" s="665"/>
      <c r="N34" s="665"/>
      <c r="O34" s="665"/>
      <c r="P34" s="665"/>
      <c r="Q34" s="665"/>
      <c r="R34" s="665"/>
    </row>
    <row r="35" spans="1:18" s="666" customFormat="1" ht="60">
      <c r="A35" s="402"/>
      <c r="B35" s="403"/>
      <c r="C35" s="191" t="s">
        <v>467</v>
      </c>
      <c r="D35" s="647"/>
      <c r="E35" s="648"/>
      <c r="F35" s="233"/>
      <c r="G35" s="233">
        <f>IF(OSNOVA!$B$40=1,E35*F35,"")</f>
        <v>0</v>
      </c>
      <c r="H35" s="649"/>
      <c r="I35" s="661"/>
      <c r="J35" s="662"/>
      <c r="K35" s="663"/>
      <c r="L35" s="664"/>
      <c r="M35" s="665"/>
      <c r="N35" s="665"/>
      <c r="O35" s="665"/>
      <c r="P35" s="665"/>
      <c r="Q35" s="665"/>
      <c r="R35" s="665"/>
    </row>
    <row r="36" spans="1:18" s="666" customFormat="1" ht="24" customHeight="1">
      <c r="A36" s="402"/>
      <c r="B36" s="403"/>
      <c r="C36" s="234" t="s">
        <v>464</v>
      </c>
      <c r="D36" s="647"/>
      <c r="E36" s="648"/>
      <c r="F36" s="233"/>
      <c r="G36" s="233">
        <f>IF(OSNOVA!$B$40=1,E36*F36,"")</f>
        <v>0</v>
      </c>
      <c r="H36" s="649"/>
      <c r="I36" s="661"/>
      <c r="J36" s="662"/>
      <c r="K36" s="663"/>
      <c r="L36" s="664"/>
      <c r="M36" s="665"/>
      <c r="N36" s="665"/>
      <c r="O36" s="665"/>
      <c r="P36" s="665"/>
      <c r="Q36" s="665"/>
      <c r="R36" s="665"/>
    </row>
    <row r="37" spans="1:18" s="666" customFormat="1" ht="12">
      <c r="A37" s="402"/>
      <c r="B37" s="403"/>
      <c r="C37" s="234"/>
      <c r="D37" s="207"/>
      <c r="E37" s="207"/>
      <c r="F37" s="233"/>
      <c r="G37" s="233"/>
      <c r="H37" s="649"/>
      <c r="I37" s="661"/>
      <c r="J37" s="662"/>
      <c r="K37" s="663"/>
      <c r="L37" s="664"/>
      <c r="M37" s="665"/>
      <c r="N37" s="665"/>
      <c r="O37" s="665"/>
      <c r="P37" s="665"/>
      <c r="Q37" s="665"/>
      <c r="R37" s="665"/>
    </row>
    <row r="38" spans="1:18" s="666" customFormat="1" ht="12">
      <c r="A38" s="402" t="str">
        <f>$B$9</f>
        <v>I.</v>
      </c>
      <c r="B38" s="403">
        <f>COUNT($A$11:B37)+1</f>
        <v>7</v>
      </c>
      <c r="C38" s="195" t="s">
        <v>344</v>
      </c>
      <c r="D38" s="647"/>
      <c r="E38" s="648"/>
      <c r="F38" s="233"/>
      <c r="G38" s="233">
        <f>IF(OSNOVA!$B$40=1,E38*F38,"")</f>
        <v>0</v>
      </c>
      <c r="H38" s="649"/>
      <c r="I38" s="661"/>
      <c r="J38" s="662"/>
      <c r="K38" s="663"/>
      <c r="L38" s="664"/>
      <c r="M38" s="665"/>
      <c r="N38" s="665"/>
      <c r="O38" s="665"/>
      <c r="P38" s="665"/>
      <c r="Q38" s="665"/>
      <c r="R38" s="665"/>
    </row>
    <row r="39" spans="1:18" s="80" customFormat="1" ht="61.5" customHeight="1">
      <c r="A39" s="402"/>
      <c r="B39" s="403"/>
      <c r="C39" s="384" t="s">
        <v>870</v>
      </c>
      <c r="D39" s="647"/>
      <c r="E39" s="648"/>
      <c r="F39" s="233"/>
      <c r="G39" s="233">
        <f>IF(OSNOVA!$B$40=1,E39*F39,"")</f>
        <v>0</v>
      </c>
      <c r="H39" s="233"/>
      <c r="I39" s="428"/>
      <c r="J39" s="429"/>
      <c r="K39" s="290"/>
      <c r="L39" s="276"/>
      <c r="M39" s="299"/>
      <c r="N39" s="299"/>
      <c r="O39" s="299"/>
      <c r="P39" s="299"/>
      <c r="Q39" s="299"/>
      <c r="R39" s="299"/>
    </row>
    <row r="40" spans="1:18" s="80" customFormat="1" ht="12">
      <c r="A40" s="402"/>
      <c r="B40" s="403"/>
      <c r="C40" s="234" t="s">
        <v>345</v>
      </c>
      <c r="D40" s="647"/>
      <c r="E40" s="648"/>
      <c r="F40" s="233"/>
      <c r="G40" s="233">
        <f>IF(OSNOVA!$B$40=1,E40*F40,"")</f>
        <v>0</v>
      </c>
      <c r="H40" s="233"/>
      <c r="I40" s="428"/>
      <c r="J40" s="429"/>
      <c r="K40" s="290"/>
      <c r="L40" s="276"/>
      <c r="M40" s="299"/>
      <c r="N40" s="299"/>
      <c r="O40" s="299"/>
      <c r="P40" s="299"/>
      <c r="Q40" s="299"/>
      <c r="R40" s="299"/>
    </row>
    <row r="41" spans="1:18" s="80" customFormat="1" ht="12">
      <c r="A41" s="402"/>
      <c r="B41" s="403"/>
      <c r="C41" s="560" t="s">
        <v>484</v>
      </c>
      <c r="D41" s="647" t="s">
        <v>9</v>
      </c>
      <c r="E41" s="648">
        <v>6</v>
      </c>
      <c r="F41" s="233"/>
      <c r="G41" s="233">
        <f>IF(OSNOVA!$B$40=1,E41*F41,"")</f>
        <v>0</v>
      </c>
      <c r="H41" s="233"/>
      <c r="I41" s="428"/>
      <c r="J41" s="429"/>
      <c r="K41" s="290"/>
      <c r="L41" s="276"/>
      <c r="M41" s="299"/>
      <c r="N41" s="299"/>
      <c r="O41" s="299"/>
      <c r="P41" s="299"/>
      <c r="Q41" s="299"/>
      <c r="R41" s="299"/>
    </row>
    <row r="42" spans="1:18" s="80" customFormat="1" ht="12">
      <c r="A42" s="402"/>
      <c r="B42" s="403"/>
      <c r="C42" s="560"/>
      <c r="D42" s="647"/>
      <c r="E42" s="648"/>
      <c r="F42" s="233"/>
      <c r="G42" s="233">
        <f>IF(OSNOVA!$B$40=1,E42*F42,"")</f>
        <v>0</v>
      </c>
      <c r="H42" s="233"/>
      <c r="I42" s="428"/>
      <c r="J42" s="429"/>
      <c r="K42" s="290"/>
      <c r="L42" s="276"/>
      <c r="M42" s="299"/>
      <c r="N42" s="299"/>
      <c r="O42" s="299"/>
      <c r="P42" s="299"/>
      <c r="Q42" s="299"/>
      <c r="R42" s="299"/>
    </row>
    <row r="43" spans="1:18" s="80" customFormat="1" ht="12">
      <c r="A43" s="402" t="str">
        <f>$B$9</f>
        <v>I.</v>
      </c>
      <c r="B43" s="403">
        <f>COUNT($A$11:B42)+1</f>
        <v>8</v>
      </c>
      <c r="C43" s="747" t="s">
        <v>867</v>
      </c>
      <c r="D43" s="647"/>
      <c r="E43" s="648"/>
      <c r="F43" s="233"/>
      <c r="G43" s="233">
        <f>IF(OSNOVA!$B$40=1,E43*F43,"")</f>
        <v>0</v>
      </c>
      <c r="H43" s="233"/>
      <c r="I43" s="428"/>
      <c r="J43" s="429"/>
      <c r="K43" s="290"/>
      <c r="L43" s="276"/>
      <c r="M43" s="299"/>
      <c r="N43" s="299"/>
      <c r="O43" s="299"/>
      <c r="P43" s="299"/>
      <c r="Q43" s="299"/>
      <c r="R43" s="299"/>
    </row>
    <row r="44" spans="1:18" s="80" customFormat="1" ht="28.5" customHeight="1">
      <c r="A44" s="402"/>
      <c r="B44" s="403"/>
      <c r="C44" s="560" t="s">
        <v>868</v>
      </c>
      <c r="D44" s="647"/>
      <c r="E44" s="648"/>
      <c r="F44" s="233"/>
      <c r="G44" s="233">
        <f>IF(OSNOVA!$B$40=1,E44*F44,"")</f>
        <v>0</v>
      </c>
      <c r="H44" s="233"/>
      <c r="I44" s="428"/>
      <c r="J44" s="429"/>
      <c r="K44" s="290"/>
      <c r="L44" s="276"/>
      <c r="M44" s="299"/>
      <c r="N44" s="299"/>
      <c r="O44" s="299"/>
      <c r="P44" s="299"/>
      <c r="Q44" s="299"/>
      <c r="R44" s="299"/>
    </row>
    <row r="45" spans="1:18" s="80" customFormat="1" ht="12">
      <c r="A45" s="402"/>
      <c r="B45" s="403"/>
      <c r="C45" s="560" t="s">
        <v>869</v>
      </c>
      <c r="D45" s="647" t="s">
        <v>9</v>
      </c>
      <c r="E45" s="648">
        <v>2</v>
      </c>
      <c r="F45" s="233"/>
      <c r="G45" s="233">
        <f>IF(OSNOVA!$B$40=1,E45*F45,"")</f>
        <v>0</v>
      </c>
      <c r="H45" s="233"/>
      <c r="I45" s="428"/>
      <c r="J45" s="429"/>
      <c r="K45" s="290"/>
      <c r="L45" s="276"/>
      <c r="M45" s="299"/>
      <c r="N45" s="299"/>
      <c r="O45" s="299"/>
      <c r="P45" s="299"/>
      <c r="Q45" s="299"/>
      <c r="R45" s="299"/>
    </row>
    <row r="46" spans="1:18" s="666" customFormat="1" ht="12">
      <c r="A46" s="402"/>
      <c r="B46" s="403"/>
      <c r="C46" s="213"/>
      <c r="D46" s="647"/>
      <c r="E46" s="648"/>
      <c r="F46" s="233"/>
      <c r="G46" s="233">
        <f>IF(OSNOVA!$B$40=1,E46*F46,"")</f>
        <v>0</v>
      </c>
      <c r="H46" s="649"/>
      <c r="I46" s="661"/>
      <c r="J46" s="662"/>
      <c r="K46" s="663"/>
      <c r="L46" s="664"/>
      <c r="M46" s="665"/>
      <c r="N46" s="665"/>
      <c r="O46" s="665"/>
      <c r="P46" s="665"/>
      <c r="Q46" s="665"/>
      <c r="R46" s="665"/>
    </row>
    <row r="47" spans="1:18" s="666" customFormat="1" ht="12">
      <c r="A47" s="402" t="str">
        <f>$B$9</f>
        <v>I.</v>
      </c>
      <c r="B47" s="403">
        <f>COUNT($A$11:B46)+1</f>
        <v>9</v>
      </c>
      <c r="C47" s="331" t="s">
        <v>486</v>
      </c>
      <c r="D47" s="647" t="s">
        <v>137</v>
      </c>
      <c r="E47" s="648">
        <v>10</v>
      </c>
      <c r="F47" s="233"/>
      <c r="G47" s="233">
        <f>IF(OSNOVA!$B$40=1,E47*F47,"")</f>
        <v>0</v>
      </c>
      <c r="H47" s="649"/>
      <c r="I47" s="661"/>
      <c r="J47" s="662"/>
      <c r="K47" s="663"/>
      <c r="L47" s="664"/>
      <c r="M47" s="665"/>
      <c r="N47" s="665"/>
      <c r="O47" s="665"/>
      <c r="P47" s="665"/>
      <c r="Q47" s="665"/>
      <c r="R47" s="665"/>
    </row>
    <row r="48" spans="1:18" s="666" customFormat="1" ht="24.75" customHeight="1">
      <c r="A48" s="402"/>
      <c r="B48" s="403"/>
      <c r="C48" s="369" t="s">
        <v>487</v>
      </c>
      <c r="D48" s="647"/>
      <c r="E48" s="648"/>
      <c r="F48" s="233"/>
      <c r="G48" s="233">
        <f>IF(OSNOVA!$B$40=1,E48*F48,"")</f>
        <v>0</v>
      </c>
      <c r="H48" s="649"/>
      <c r="I48" s="661"/>
      <c r="J48" s="662"/>
      <c r="K48" s="663"/>
      <c r="L48" s="664"/>
      <c r="M48" s="665"/>
      <c r="N48" s="665"/>
      <c r="O48" s="665"/>
      <c r="P48" s="665"/>
      <c r="Q48" s="665"/>
      <c r="R48" s="665"/>
    </row>
    <row r="49" spans="1:18" s="666" customFormat="1" ht="12">
      <c r="A49" s="402"/>
      <c r="B49" s="403"/>
      <c r="C49" s="335" t="s">
        <v>263</v>
      </c>
      <c r="D49" s="365"/>
      <c r="E49" s="207"/>
      <c r="F49" s="233"/>
      <c r="G49" s="233">
        <f>IF(OSNOVA!$B$40=1,E49*F49,"")</f>
        <v>0</v>
      </c>
      <c r="H49" s="649"/>
      <c r="I49" s="661"/>
      <c r="J49" s="662"/>
      <c r="K49" s="663"/>
      <c r="L49" s="664"/>
      <c r="M49" s="665"/>
      <c r="N49" s="665"/>
      <c r="O49" s="665"/>
      <c r="P49" s="665"/>
      <c r="Q49" s="665"/>
      <c r="R49" s="665"/>
    </row>
    <row r="50" spans="1:18" s="666" customFormat="1" ht="12">
      <c r="A50" s="402"/>
      <c r="B50" s="403"/>
      <c r="C50" s="213"/>
      <c r="D50" s="647"/>
      <c r="E50" s="648"/>
      <c r="F50" s="233"/>
      <c r="G50" s="233">
        <f>IF(OSNOVA!$B$40=1,E50*F50,"")</f>
        <v>0</v>
      </c>
      <c r="H50" s="649"/>
      <c r="I50" s="661"/>
      <c r="J50" s="662"/>
      <c r="K50" s="663"/>
      <c r="L50" s="664"/>
      <c r="M50" s="665"/>
      <c r="N50" s="665"/>
      <c r="O50" s="665"/>
      <c r="P50" s="665"/>
      <c r="Q50" s="665"/>
      <c r="R50" s="665"/>
    </row>
    <row r="51" spans="1:18" s="666" customFormat="1" ht="12">
      <c r="A51" s="402" t="str">
        <f>$B$9</f>
        <v>I.</v>
      </c>
      <c r="B51" s="403">
        <f>COUNT($A$11:B50)+1</f>
        <v>10</v>
      </c>
      <c r="C51" s="331" t="s">
        <v>348</v>
      </c>
      <c r="D51" s="647"/>
      <c r="E51" s="648"/>
      <c r="F51" s="233"/>
      <c r="G51" s="233"/>
      <c r="H51" s="649"/>
      <c r="I51" s="661"/>
      <c r="J51" s="662"/>
      <c r="K51" s="663"/>
      <c r="L51" s="664"/>
      <c r="M51" s="665"/>
      <c r="N51" s="665"/>
      <c r="O51" s="665"/>
      <c r="P51" s="665"/>
      <c r="Q51" s="665"/>
      <c r="R51" s="665"/>
    </row>
    <row r="52" spans="1:18" s="666" customFormat="1" ht="62.25" customHeight="1">
      <c r="A52" s="402"/>
      <c r="B52" s="403"/>
      <c r="C52" s="369" t="s">
        <v>243</v>
      </c>
      <c r="D52" s="647"/>
      <c r="E52" s="648"/>
      <c r="F52" s="233"/>
      <c r="G52" s="233"/>
      <c r="H52" s="649"/>
      <c r="I52" s="661"/>
      <c r="J52" s="662"/>
      <c r="K52" s="663"/>
      <c r="L52" s="664"/>
      <c r="M52" s="665"/>
      <c r="N52" s="665"/>
      <c r="O52" s="665"/>
      <c r="P52" s="665"/>
      <c r="Q52" s="665"/>
      <c r="R52" s="665"/>
    </row>
    <row r="53" spans="1:18" s="666" customFormat="1" ht="12">
      <c r="A53" s="402"/>
      <c r="B53" s="403"/>
      <c r="C53" s="335" t="s">
        <v>347</v>
      </c>
      <c r="D53" s="365"/>
      <c r="E53" s="207"/>
      <c r="F53" s="233"/>
      <c r="G53" s="233">
        <f>IF(OSNOVA!$B$40=1,E53*F53,"")</f>
        <v>0</v>
      </c>
      <c r="H53" s="649"/>
      <c r="I53" s="661"/>
      <c r="J53" s="662"/>
      <c r="K53" s="663"/>
      <c r="L53" s="664"/>
      <c r="M53" s="665"/>
      <c r="N53" s="665"/>
      <c r="O53" s="665"/>
      <c r="P53" s="665"/>
      <c r="Q53" s="665"/>
      <c r="R53" s="665"/>
    </row>
    <row r="54" spans="1:18" s="666" customFormat="1" ht="12">
      <c r="A54" s="402"/>
      <c r="B54" s="403"/>
      <c r="C54" s="213" t="s">
        <v>488</v>
      </c>
      <c r="D54" s="647" t="s">
        <v>9</v>
      </c>
      <c r="E54" s="648">
        <v>1</v>
      </c>
      <c r="F54" s="233"/>
      <c r="G54" s="233">
        <f>IF(OSNOVA!$B$40=1,E54*F54,"")</f>
        <v>0</v>
      </c>
      <c r="H54" s="649"/>
      <c r="I54" s="661"/>
      <c r="J54" s="662"/>
      <c r="K54" s="663"/>
      <c r="L54" s="664"/>
      <c r="M54" s="665"/>
      <c r="N54" s="665"/>
      <c r="O54" s="665"/>
      <c r="P54" s="665"/>
      <c r="Q54" s="665"/>
      <c r="R54" s="665"/>
    </row>
    <row r="55" spans="1:18" s="666" customFormat="1" ht="12">
      <c r="A55" s="402"/>
      <c r="B55" s="403"/>
      <c r="C55" s="213"/>
      <c r="D55" s="647"/>
      <c r="E55" s="648"/>
      <c r="F55" s="233"/>
      <c r="G55" s="233"/>
      <c r="H55" s="649"/>
      <c r="I55" s="661"/>
      <c r="J55" s="662"/>
      <c r="K55" s="663"/>
      <c r="L55" s="664"/>
      <c r="M55" s="665"/>
      <c r="N55" s="665"/>
      <c r="O55" s="665"/>
      <c r="P55" s="665"/>
      <c r="Q55" s="665"/>
      <c r="R55" s="665"/>
    </row>
    <row r="56" spans="1:18" s="666" customFormat="1" ht="12">
      <c r="A56" s="402" t="str">
        <f>$B$9</f>
        <v>I.</v>
      </c>
      <c r="B56" s="403">
        <f>COUNT($A$11:B54)+1</f>
        <v>11</v>
      </c>
      <c r="C56" s="195" t="s">
        <v>871</v>
      </c>
      <c r="D56" s="647" t="s">
        <v>137</v>
      </c>
      <c r="E56" s="648">
        <v>25</v>
      </c>
      <c r="F56" s="233"/>
      <c r="G56" s="233">
        <f>IF(OSNOVA!$B$40=1,E56*F56,"")</f>
        <v>0</v>
      </c>
      <c r="H56" s="649"/>
      <c r="I56" s="661"/>
      <c r="J56" s="662"/>
      <c r="K56" s="663"/>
      <c r="L56" s="664"/>
      <c r="M56" s="665"/>
      <c r="N56" s="665"/>
      <c r="O56" s="665"/>
      <c r="P56" s="665"/>
      <c r="Q56" s="665"/>
      <c r="R56" s="665"/>
    </row>
    <row r="57" spans="1:18" s="666" customFormat="1" ht="134.25" customHeight="1">
      <c r="A57" s="402"/>
      <c r="B57" s="403"/>
      <c r="C57" s="189" t="s">
        <v>489</v>
      </c>
      <c r="D57" s="647"/>
      <c r="E57" s="648"/>
      <c r="F57" s="233"/>
      <c r="G57" s="233"/>
      <c r="H57" s="649"/>
      <c r="I57" s="661"/>
      <c r="J57" s="662"/>
      <c r="K57" s="663"/>
      <c r="L57" s="664"/>
      <c r="M57" s="665"/>
      <c r="N57" s="665"/>
      <c r="O57" s="665"/>
      <c r="P57" s="665"/>
      <c r="Q57" s="665"/>
      <c r="R57" s="665"/>
    </row>
    <row r="58" spans="1:18" s="666" customFormat="1" ht="48">
      <c r="A58" s="402"/>
      <c r="B58" s="403"/>
      <c r="C58" s="234" t="s">
        <v>490</v>
      </c>
      <c r="D58" s="365"/>
      <c r="E58" s="207"/>
      <c r="F58" s="233"/>
      <c r="G58" s="233">
        <f>IF(OSNOVA!$B$40=1,E58*F58,"")</f>
        <v>0</v>
      </c>
      <c r="H58" s="649"/>
      <c r="I58" s="661"/>
      <c r="J58" s="662"/>
      <c r="K58" s="663"/>
      <c r="L58" s="664"/>
      <c r="M58" s="665"/>
      <c r="N58" s="665"/>
      <c r="O58" s="665"/>
      <c r="P58" s="665"/>
      <c r="Q58" s="665"/>
      <c r="R58" s="665"/>
    </row>
    <row r="59" spans="1:18" s="80" customFormat="1" ht="12">
      <c r="A59" s="402"/>
      <c r="B59" s="403"/>
      <c r="C59" s="213"/>
      <c r="D59" s="647"/>
      <c r="E59" s="648"/>
      <c r="F59" s="233"/>
      <c r="G59" s="233"/>
      <c r="H59" s="233"/>
      <c r="I59" s="428"/>
      <c r="J59" s="429"/>
      <c r="K59" s="290"/>
      <c r="L59" s="276"/>
      <c r="M59" s="299"/>
      <c r="N59" s="299"/>
      <c r="O59" s="299"/>
      <c r="P59" s="299"/>
      <c r="Q59" s="299"/>
      <c r="R59" s="299"/>
    </row>
    <row r="60" spans="1:18" s="80" customFormat="1" ht="12">
      <c r="A60" s="402" t="str">
        <f>$B$9</f>
        <v>I.</v>
      </c>
      <c r="B60" s="403">
        <f>COUNT($A$11:B58)+1</f>
        <v>12</v>
      </c>
      <c r="C60" s="195" t="s">
        <v>154</v>
      </c>
      <c r="D60" s="365" t="s">
        <v>101</v>
      </c>
      <c r="E60" s="239">
        <v>1</v>
      </c>
      <c r="F60" s="233"/>
      <c r="G60" s="233">
        <f>IF(OSNOVA!$B$40=1,E60*F60,"")</f>
        <v>0</v>
      </c>
      <c r="H60" s="233"/>
      <c r="I60" s="428"/>
      <c r="J60" s="429"/>
      <c r="K60" s="290"/>
      <c r="L60" s="276"/>
      <c r="M60" s="299"/>
      <c r="N60" s="299"/>
      <c r="O60" s="299"/>
      <c r="P60" s="299"/>
      <c r="Q60" s="299"/>
      <c r="R60" s="299"/>
    </row>
    <row r="61" spans="1:18" s="80" customFormat="1" ht="24">
      <c r="A61" s="402"/>
      <c r="B61" s="403"/>
      <c r="C61" s="189" t="s">
        <v>854</v>
      </c>
      <c r="D61" s="365"/>
      <c r="E61" s="239"/>
      <c r="F61" s="233"/>
      <c r="G61" s="233">
        <f>IF(OSNOVA!$B$40=1,E61*F61,"")</f>
        <v>0</v>
      </c>
      <c r="H61" s="233"/>
      <c r="I61" s="428"/>
      <c r="J61" s="429"/>
      <c r="K61" s="290"/>
      <c r="L61" s="276"/>
      <c r="M61" s="299"/>
      <c r="N61" s="299"/>
      <c r="O61" s="299"/>
      <c r="P61" s="299"/>
      <c r="Q61" s="299"/>
      <c r="R61" s="299"/>
    </row>
    <row r="62" spans="1:18" s="80" customFormat="1" ht="12">
      <c r="A62" s="402"/>
      <c r="B62" s="403"/>
      <c r="C62" s="189"/>
      <c r="D62" s="391"/>
      <c r="E62" s="392"/>
      <c r="F62" s="233"/>
      <c r="G62" s="233">
        <f>IF(OSNOVA!$B$40=1,E62*F62,"")</f>
        <v>0</v>
      </c>
      <c r="H62" s="233"/>
      <c r="I62" s="428"/>
      <c r="J62" s="429"/>
      <c r="K62" s="290"/>
      <c r="L62" s="276"/>
      <c r="M62" s="299"/>
      <c r="N62" s="299"/>
      <c r="O62" s="299"/>
      <c r="P62" s="299"/>
      <c r="Q62" s="299"/>
      <c r="R62" s="299"/>
    </row>
    <row r="63" spans="1:18" s="80" customFormat="1" ht="12">
      <c r="A63" s="402" t="str">
        <f>$B$9</f>
        <v>I.</v>
      </c>
      <c r="B63" s="403">
        <f>COUNT($A$11:B62)+1</f>
        <v>13</v>
      </c>
      <c r="C63" s="195" t="s">
        <v>300</v>
      </c>
      <c r="D63" s="365" t="s">
        <v>9</v>
      </c>
      <c r="E63" s="239">
        <v>1</v>
      </c>
      <c r="F63" s="233"/>
      <c r="G63" s="233">
        <f>IF(OSNOVA!$B$40=1,E63*F63,"")</f>
        <v>0</v>
      </c>
      <c r="H63" s="233"/>
      <c r="I63" s="428"/>
      <c r="J63" s="429"/>
      <c r="K63" s="290"/>
      <c r="L63" s="276"/>
      <c r="M63" s="299"/>
      <c r="N63" s="299"/>
      <c r="O63" s="299"/>
      <c r="P63" s="299"/>
      <c r="Q63" s="299"/>
      <c r="R63" s="299"/>
    </row>
    <row r="64" spans="1:18" s="80" customFormat="1" ht="84" customHeight="1">
      <c r="A64" s="402"/>
      <c r="B64" s="403"/>
      <c r="C64" s="189" t="s">
        <v>861</v>
      </c>
      <c r="D64" s="365"/>
      <c r="E64" s="239"/>
      <c r="F64" s="233"/>
      <c r="G64" s="233">
        <f>IF(OSNOVA!$B$40=1,E64*F64,"")</f>
        <v>0</v>
      </c>
      <c r="H64" s="233"/>
      <c r="I64" s="428"/>
      <c r="J64" s="429"/>
      <c r="K64" s="290"/>
      <c r="L64" s="276"/>
      <c r="M64" s="299"/>
      <c r="N64" s="299"/>
      <c r="O64" s="299"/>
      <c r="P64" s="299"/>
      <c r="Q64" s="299"/>
      <c r="R64" s="299"/>
    </row>
    <row r="65" spans="1:18" s="80" customFormat="1" ht="12">
      <c r="A65" s="402"/>
      <c r="B65" s="403"/>
      <c r="C65" s="189"/>
      <c r="D65" s="391"/>
      <c r="E65" s="392"/>
      <c r="F65" s="233"/>
      <c r="G65" s="233"/>
      <c r="H65" s="233"/>
      <c r="I65" s="428"/>
      <c r="J65" s="429"/>
      <c r="K65" s="290"/>
      <c r="L65" s="276"/>
      <c r="M65" s="299"/>
      <c r="N65" s="299"/>
      <c r="O65" s="299"/>
      <c r="P65" s="299"/>
      <c r="Q65" s="299"/>
      <c r="R65" s="299"/>
    </row>
    <row r="66" spans="1:18" s="80" customFormat="1" ht="12">
      <c r="A66" s="402" t="str">
        <f>$B$9</f>
        <v>I.</v>
      </c>
      <c r="B66" s="403">
        <f>COUNT($A$11:B65)+1</f>
        <v>14</v>
      </c>
      <c r="C66" s="195" t="s">
        <v>138</v>
      </c>
      <c r="D66" s="350" t="s">
        <v>8</v>
      </c>
      <c r="E66" s="351">
        <v>130</v>
      </c>
      <c r="F66" s="233"/>
      <c r="G66" s="233">
        <f>IF(OSNOVA!$B$40=1,E66*F66,"")</f>
        <v>0</v>
      </c>
      <c r="H66" s="233"/>
      <c r="I66" s="428"/>
      <c r="J66" s="429"/>
      <c r="K66" s="290"/>
      <c r="L66" s="276"/>
      <c r="M66" s="299"/>
      <c r="N66" s="299"/>
      <c r="O66" s="299"/>
      <c r="P66" s="299"/>
      <c r="Q66" s="299"/>
      <c r="R66" s="299"/>
    </row>
    <row r="67" spans="1:18" s="80" customFormat="1" ht="72">
      <c r="A67" s="402"/>
      <c r="B67" s="403"/>
      <c r="C67" s="189" t="s">
        <v>840</v>
      </c>
      <c r="D67" s="394"/>
      <c r="E67" s="351"/>
      <c r="F67" s="233"/>
      <c r="G67" s="233">
        <f>IF(OSNOVA!$B$40=1,E67*F67,"")</f>
        <v>0</v>
      </c>
      <c r="H67" s="233"/>
      <c r="I67" s="428"/>
      <c r="J67" s="429"/>
      <c r="K67" s="290"/>
      <c r="L67" s="276"/>
      <c r="M67" s="299"/>
      <c r="N67" s="299"/>
      <c r="O67" s="299"/>
      <c r="P67" s="299"/>
      <c r="Q67" s="299"/>
      <c r="R67" s="299"/>
    </row>
    <row r="68" spans="1:18" s="78" customFormat="1" ht="12">
      <c r="A68" s="402"/>
      <c r="B68" s="403"/>
      <c r="C68" s="234" t="s">
        <v>174</v>
      </c>
      <c r="D68" s="350"/>
      <c r="E68" s="351"/>
      <c r="F68" s="233"/>
      <c r="G68" s="233">
        <f>IF(OSNOVA!$B$40=1,E68*F68,"")</f>
        <v>0</v>
      </c>
      <c r="H68" s="233"/>
      <c r="I68" s="428"/>
      <c r="J68" s="429"/>
      <c r="K68" s="290"/>
      <c r="L68" s="274"/>
      <c r="M68" s="279"/>
      <c r="N68" s="279"/>
      <c r="O68" s="279"/>
      <c r="P68" s="279"/>
      <c r="Q68" s="279"/>
      <c r="R68" s="279"/>
    </row>
    <row r="69" spans="1:18" s="78" customFormat="1" ht="12">
      <c r="A69" s="617"/>
      <c r="B69" s="403"/>
      <c r="C69" s="84"/>
      <c r="D69" s="326"/>
      <c r="E69" s="312"/>
      <c r="F69" s="201"/>
      <c r="G69" s="201">
        <f>IF(OSNOVA!$B$40=1,E69*F69,"")</f>
        <v>0</v>
      </c>
      <c r="H69" s="201"/>
      <c r="I69" s="294"/>
      <c r="J69" s="293"/>
      <c r="K69" s="290"/>
      <c r="L69" s="274"/>
      <c r="M69" s="279"/>
      <c r="N69" s="279"/>
      <c r="O69" s="279"/>
      <c r="P69" s="279"/>
      <c r="Q69" s="279"/>
      <c r="R69" s="279"/>
    </row>
    <row r="70" spans="1:18" s="78" customFormat="1" ht="13.5" thickBot="1">
      <c r="A70" s="622"/>
      <c r="B70" s="622"/>
      <c r="C70" s="120" t="str">
        <f>CONCATENATE(A3,"",C9," - SKUPAJ:")</f>
        <v>S5.KN1 DVORANA - SKUPAJ:</v>
      </c>
      <c r="D70" s="316"/>
      <c r="E70" s="316"/>
      <c r="F70" s="278"/>
      <c r="G70" s="232">
        <f>SUM(G9:G68)</f>
        <v>0</v>
      </c>
      <c r="H70" s="253"/>
      <c r="I70" s="294"/>
      <c r="J70" s="293"/>
      <c r="K70" s="290"/>
      <c r="L70" s="274"/>
      <c r="M70" s="279"/>
      <c r="N70" s="279"/>
      <c r="O70" s="279"/>
      <c r="P70" s="279"/>
      <c r="Q70" s="279"/>
      <c r="R70" s="279"/>
    </row>
    <row r="71" spans="1:18" s="128" customFormat="1" ht="15">
      <c r="A71" s="619"/>
      <c r="B71" s="241"/>
      <c r="C71" s="240"/>
      <c r="D71" s="318"/>
      <c r="E71" s="318"/>
      <c r="F71" s="201"/>
      <c r="G71" s="244"/>
      <c r="H71" s="251"/>
      <c r="I71" s="285"/>
      <c r="J71" s="284"/>
      <c r="K71" s="276"/>
      <c r="L71" s="277"/>
      <c r="M71" s="300"/>
      <c r="N71" s="300"/>
      <c r="O71" s="300"/>
      <c r="P71" s="300"/>
      <c r="Q71" s="300"/>
      <c r="R71" s="300"/>
    </row>
    <row r="72" spans="1:18" ht="13.5" thickBot="1">
      <c r="A72" s="837"/>
      <c r="B72" s="838" t="s">
        <v>134</v>
      </c>
      <c r="C72" s="849" t="s">
        <v>337</v>
      </c>
      <c r="D72" s="442"/>
      <c r="E72" s="443"/>
      <c r="F72" s="412"/>
      <c r="G72" s="412"/>
      <c r="H72" s="859"/>
      <c r="I72" s="826"/>
      <c r="J72" s="826"/>
      <c r="K72" s="441"/>
      <c r="L72" s="827"/>
      <c r="M72" s="245"/>
      <c r="N72" s="828"/>
      <c r="O72" s="829"/>
      <c r="Q72" s="103"/>
      <c r="R72" s="103"/>
    </row>
    <row r="73" spans="1:16" s="78" customFormat="1" ht="12.75">
      <c r="A73" s="616"/>
      <c r="B73" s="630"/>
      <c r="C73" s="439"/>
      <c r="D73" s="432"/>
      <c r="E73" s="440"/>
      <c r="F73" s="233"/>
      <c r="G73" s="243"/>
      <c r="H73" s="249"/>
      <c r="I73" s="395"/>
      <c r="J73" s="395"/>
      <c r="K73" s="243"/>
      <c r="L73" s="246"/>
      <c r="M73" s="247"/>
      <c r="N73" s="233"/>
      <c r="O73" s="283"/>
      <c r="P73" s="279"/>
    </row>
    <row r="74" spans="1:16" s="78" customFormat="1" ht="12">
      <c r="A74" s="402" t="str">
        <f>$B$72</f>
        <v>II.</v>
      </c>
      <c r="B74" s="403">
        <f>COUNT(#REF!)+1</f>
        <v>1</v>
      </c>
      <c r="C74" s="195" t="s">
        <v>253</v>
      </c>
      <c r="D74" s="350" t="s">
        <v>9</v>
      </c>
      <c r="E74" s="351">
        <v>1</v>
      </c>
      <c r="F74" s="233"/>
      <c r="G74" s="233">
        <f>IF(OSNOVA!$B$40=1,E74*F74,"")</f>
        <v>0</v>
      </c>
      <c r="H74" s="233"/>
      <c r="I74" s="395"/>
      <c r="J74" s="395"/>
      <c r="K74" s="243"/>
      <c r="L74" s="246"/>
      <c r="M74" s="247"/>
      <c r="N74" s="233"/>
      <c r="O74" s="283"/>
      <c r="P74" s="279"/>
    </row>
    <row r="75" spans="1:16" s="78" customFormat="1" ht="110.25" customHeight="1">
      <c r="A75" s="617"/>
      <c r="B75" s="403"/>
      <c r="C75" s="191" t="s">
        <v>883</v>
      </c>
      <c r="D75" s="350"/>
      <c r="E75" s="351"/>
      <c r="F75" s="233"/>
      <c r="G75" s="233">
        <f>IF(OSNOVA!$B$40=1,E75*F75,"")</f>
        <v>0</v>
      </c>
      <c r="H75" s="233"/>
      <c r="I75" s="395"/>
      <c r="J75" s="395"/>
      <c r="K75" s="243"/>
      <c r="L75" s="246"/>
      <c r="M75" s="247"/>
      <c r="N75" s="233"/>
      <c r="O75" s="283"/>
      <c r="P75" s="279"/>
    </row>
    <row r="76" spans="1:16" s="78" customFormat="1" ht="166.5" customHeight="1">
      <c r="A76" s="617"/>
      <c r="B76" s="403"/>
      <c r="C76" s="191" t="s">
        <v>858</v>
      </c>
      <c r="D76" s="350"/>
      <c r="E76" s="351"/>
      <c r="F76" s="233"/>
      <c r="G76" s="233">
        <f>IF(OSNOVA!$B$40=1,E76*F76,"")</f>
        <v>0</v>
      </c>
      <c r="H76" s="233"/>
      <c r="I76" s="395"/>
      <c r="J76" s="395"/>
      <c r="K76" s="243"/>
      <c r="L76" s="246"/>
      <c r="M76" s="247"/>
      <c r="N76" s="233"/>
      <c r="O76" s="283"/>
      <c r="P76" s="279"/>
    </row>
    <row r="77" spans="1:16" s="78" customFormat="1" ht="180">
      <c r="A77" s="617"/>
      <c r="B77" s="403"/>
      <c r="C77" s="191" t="s">
        <v>892</v>
      </c>
      <c r="D77" s="350"/>
      <c r="E77" s="351"/>
      <c r="F77" s="233"/>
      <c r="G77" s="233">
        <f>IF(OSNOVA!$B$40=1,E77*F77,"")</f>
        <v>0</v>
      </c>
      <c r="H77" s="233"/>
      <c r="I77" s="395"/>
      <c r="J77" s="395"/>
      <c r="K77" s="243"/>
      <c r="L77" s="246"/>
      <c r="M77" s="247"/>
      <c r="N77" s="233"/>
      <c r="O77" s="283"/>
      <c r="P77" s="279"/>
    </row>
    <row r="78" spans="1:16" s="78" customFormat="1" ht="84">
      <c r="A78" s="617"/>
      <c r="B78" s="403"/>
      <c r="C78" s="191" t="s">
        <v>873</v>
      </c>
      <c r="D78" s="350"/>
      <c r="E78" s="351"/>
      <c r="F78" s="233"/>
      <c r="G78" s="233">
        <f>IF(OSNOVA!$B$40=1,E78*F78,"")</f>
        <v>0</v>
      </c>
      <c r="H78" s="233"/>
      <c r="I78" s="395"/>
      <c r="J78" s="395"/>
      <c r="K78" s="243"/>
      <c r="L78" s="246"/>
      <c r="M78" s="247"/>
      <c r="N78" s="233"/>
      <c r="O78" s="283"/>
      <c r="P78" s="279"/>
    </row>
    <row r="79" spans="1:16" s="78" customFormat="1" ht="36">
      <c r="A79" s="617"/>
      <c r="B79" s="403"/>
      <c r="C79" s="368" t="s">
        <v>881</v>
      </c>
      <c r="D79" s="391"/>
      <c r="E79" s="392"/>
      <c r="F79" s="233"/>
      <c r="G79" s="233">
        <f>IF(OSNOVA!$B$40=1,E79*F79,"")</f>
        <v>0</v>
      </c>
      <c r="H79" s="233"/>
      <c r="I79" s="395"/>
      <c r="J79" s="395"/>
      <c r="K79" s="243"/>
      <c r="L79" s="246"/>
      <c r="M79" s="247"/>
      <c r="N79" s="233"/>
      <c r="O79" s="283"/>
      <c r="P79" s="279"/>
    </row>
    <row r="80" spans="1:16" s="78" customFormat="1" ht="12">
      <c r="A80" s="617"/>
      <c r="B80" s="403"/>
      <c r="C80" s="192"/>
      <c r="D80" s="394"/>
      <c r="E80" s="351"/>
      <c r="F80" s="233"/>
      <c r="G80" s="233">
        <f>IF(OSNOVA!$B$40=1,E80*F80,"")</f>
        <v>0</v>
      </c>
      <c r="H80" s="233"/>
      <c r="I80" s="395"/>
      <c r="J80" s="395"/>
      <c r="K80" s="243"/>
      <c r="L80" s="246"/>
      <c r="M80" s="247"/>
      <c r="N80" s="233"/>
      <c r="O80" s="283"/>
      <c r="P80" s="279"/>
    </row>
    <row r="81" spans="1:16" s="78" customFormat="1" ht="12">
      <c r="A81" s="402" t="str">
        <f>$B$72</f>
        <v>II.</v>
      </c>
      <c r="B81" s="403">
        <f>COUNT($A$74:$B75)+1</f>
        <v>2</v>
      </c>
      <c r="C81" s="383" t="s">
        <v>856</v>
      </c>
      <c r="D81" s="391" t="s">
        <v>9</v>
      </c>
      <c r="E81" s="392">
        <v>2</v>
      </c>
      <c r="F81" s="233"/>
      <c r="G81" s="233">
        <f>IF(OSNOVA!$B$40=1,E81*F81,"")</f>
        <v>0</v>
      </c>
      <c r="H81" s="233"/>
      <c r="I81" s="395"/>
      <c r="J81" s="395"/>
      <c r="K81" s="243"/>
      <c r="L81" s="246"/>
      <c r="M81" s="247"/>
      <c r="N81" s="233"/>
      <c r="O81" s="283"/>
      <c r="P81" s="279"/>
    </row>
    <row r="82" spans="1:16" s="78" customFormat="1" ht="36">
      <c r="A82" s="402"/>
      <c r="B82" s="403"/>
      <c r="C82" s="368" t="s">
        <v>884</v>
      </c>
      <c r="D82" s="391"/>
      <c r="E82" s="392"/>
      <c r="F82" s="233"/>
      <c r="G82" s="233">
        <f>IF(OSNOVA!$B$40=1,E82*F82,"")</f>
        <v>0</v>
      </c>
      <c r="H82" s="233"/>
      <c r="I82" s="395"/>
      <c r="J82" s="395"/>
      <c r="K82" s="243"/>
      <c r="L82" s="246"/>
      <c r="M82" s="247"/>
      <c r="N82" s="233"/>
      <c r="O82" s="283"/>
      <c r="P82" s="279"/>
    </row>
    <row r="83" spans="1:16" s="78" customFormat="1" ht="12">
      <c r="A83" s="402"/>
      <c r="B83" s="403"/>
      <c r="C83" s="192"/>
      <c r="D83" s="394"/>
      <c r="E83" s="351"/>
      <c r="F83" s="233"/>
      <c r="G83" s="233">
        <f>IF(OSNOVA!$B$40=1,E83*F83,"")</f>
        <v>0</v>
      </c>
      <c r="H83" s="233"/>
      <c r="I83" s="395"/>
      <c r="J83" s="395"/>
      <c r="K83" s="243"/>
      <c r="L83" s="246"/>
      <c r="M83" s="247"/>
      <c r="N83" s="233"/>
      <c r="O83" s="283"/>
      <c r="P83" s="279"/>
    </row>
    <row r="84" spans="1:16" s="78" customFormat="1" ht="12">
      <c r="A84" s="402" t="str">
        <f>$B$72</f>
        <v>II.</v>
      </c>
      <c r="B84" s="403">
        <f>COUNT($A$74:$B83)+1</f>
        <v>3</v>
      </c>
      <c r="C84" s="210" t="s">
        <v>229</v>
      </c>
      <c r="D84" s="647" t="s">
        <v>8</v>
      </c>
      <c r="E84" s="648">
        <v>350</v>
      </c>
      <c r="F84" s="233"/>
      <c r="G84" s="233">
        <f>IF(OSNOVA!$B$40=1,E84*F84,"")</f>
        <v>0</v>
      </c>
      <c r="H84" s="233"/>
      <c r="I84" s="395"/>
      <c r="J84" s="395"/>
      <c r="K84" s="243"/>
      <c r="L84" s="246"/>
      <c r="M84" s="247"/>
      <c r="N84" s="233"/>
      <c r="O84" s="283"/>
      <c r="P84" s="279"/>
    </row>
    <row r="85" spans="1:16" s="78" customFormat="1" ht="48">
      <c r="A85" s="402"/>
      <c r="B85" s="403"/>
      <c r="C85" s="191" t="s">
        <v>230</v>
      </c>
      <c r="D85" s="647"/>
      <c r="E85" s="648"/>
      <c r="F85" s="233"/>
      <c r="G85" s="233">
        <f>IF(OSNOVA!$B$40=1,E85*F85,"")</f>
        <v>0</v>
      </c>
      <c r="H85" s="233"/>
      <c r="I85" s="395"/>
      <c r="J85" s="395"/>
      <c r="K85" s="243"/>
      <c r="L85" s="246"/>
      <c r="M85" s="247"/>
      <c r="N85" s="233"/>
      <c r="O85" s="283"/>
      <c r="P85" s="279"/>
    </row>
    <row r="86" spans="1:16" s="78" customFormat="1" ht="12">
      <c r="A86" s="402"/>
      <c r="B86" s="403"/>
      <c r="C86" s="213"/>
      <c r="D86" s="647"/>
      <c r="E86" s="648"/>
      <c r="F86" s="233"/>
      <c r="G86" s="233">
        <f>IF(OSNOVA!$B$40=1,E86*F86,"")</f>
        <v>0</v>
      </c>
      <c r="H86" s="233"/>
      <c r="I86" s="395"/>
      <c r="J86" s="395"/>
      <c r="K86" s="243"/>
      <c r="L86" s="246"/>
      <c r="M86" s="247"/>
      <c r="N86" s="233"/>
      <c r="O86" s="283"/>
      <c r="P86" s="279"/>
    </row>
    <row r="87" spans="1:16" s="78" customFormat="1" ht="12">
      <c r="A87" s="402" t="str">
        <f>$B$72</f>
        <v>II.</v>
      </c>
      <c r="B87" s="403">
        <f>COUNT($A$74:$B86)+1</f>
        <v>4</v>
      </c>
      <c r="C87" s="210" t="s">
        <v>135</v>
      </c>
      <c r="D87" s="647"/>
      <c r="E87" s="648"/>
      <c r="F87" s="233"/>
      <c r="G87" s="233">
        <f>IF(OSNOVA!$B$40=1,E87*F87,"")</f>
        <v>0</v>
      </c>
      <c r="H87" s="233"/>
      <c r="I87" s="395"/>
      <c r="J87" s="395"/>
      <c r="K87" s="243"/>
      <c r="L87" s="246"/>
      <c r="M87" s="247"/>
      <c r="N87" s="233"/>
      <c r="O87" s="283"/>
      <c r="P87" s="279"/>
    </row>
    <row r="88" spans="1:16" s="78" customFormat="1" ht="72">
      <c r="A88" s="617"/>
      <c r="B88" s="403"/>
      <c r="C88" s="193" t="s">
        <v>136</v>
      </c>
      <c r="D88" s="647"/>
      <c r="E88" s="648"/>
      <c r="F88" s="233"/>
      <c r="G88" s="233">
        <f>IF(OSNOVA!$B$40=1,E88*F88,"")</f>
        <v>0</v>
      </c>
      <c r="H88" s="233"/>
      <c r="I88" s="395"/>
      <c r="J88" s="395"/>
      <c r="K88" s="243"/>
      <c r="L88" s="246"/>
      <c r="M88" s="247"/>
      <c r="N88" s="233"/>
      <c r="O88" s="283"/>
      <c r="P88" s="279"/>
    </row>
    <row r="89" spans="1:16" s="78" customFormat="1" ht="12">
      <c r="A89" s="617"/>
      <c r="B89" s="403"/>
      <c r="C89" s="191" t="s">
        <v>471</v>
      </c>
      <c r="D89" s="647" t="s">
        <v>7</v>
      </c>
      <c r="E89" s="648">
        <v>5</v>
      </c>
      <c r="F89" s="233"/>
      <c r="G89" s="233">
        <f>IF(OSNOVA!$B$40=1,E89*F89,"")</f>
        <v>0</v>
      </c>
      <c r="H89" s="233"/>
      <c r="I89" s="395"/>
      <c r="J89" s="395"/>
      <c r="K89" s="243"/>
      <c r="L89" s="246"/>
      <c r="M89" s="247"/>
      <c r="N89" s="233"/>
      <c r="O89" s="283"/>
      <c r="P89" s="279"/>
    </row>
    <row r="90" spans="1:16" s="78" customFormat="1" ht="12">
      <c r="A90" s="617"/>
      <c r="B90" s="403"/>
      <c r="C90" s="213"/>
      <c r="D90" s="647"/>
      <c r="E90" s="648"/>
      <c r="F90" s="233"/>
      <c r="G90" s="233">
        <f>IF(OSNOVA!$B$40=1,E90*F90,"")</f>
        <v>0</v>
      </c>
      <c r="H90" s="233"/>
      <c r="I90" s="395"/>
      <c r="J90" s="395"/>
      <c r="K90" s="243"/>
      <c r="L90" s="246"/>
      <c r="M90" s="247"/>
      <c r="N90" s="233"/>
      <c r="O90" s="283"/>
      <c r="P90" s="279"/>
    </row>
    <row r="91" spans="1:16" s="78" customFormat="1" ht="12">
      <c r="A91" s="402" t="str">
        <f>$B$72</f>
        <v>II.</v>
      </c>
      <c r="B91" s="403">
        <f>COUNT($A$74:$B90)+1</f>
        <v>5</v>
      </c>
      <c r="C91" s="667" t="s">
        <v>235</v>
      </c>
      <c r="D91" s="647" t="s">
        <v>137</v>
      </c>
      <c r="E91" s="648">
        <v>20</v>
      </c>
      <c r="F91" s="233"/>
      <c r="G91" s="233">
        <f>IF(OSNOVA!$B$40=1,E91*F91,"")</f>
        <v>0</v>
      </c>
      <c r="H91" s="233"/>
      <c r="I91" s="395"/>
      <c r="J91" s="395"/>
      <c r="K91" s="243"/>
      <c r="L91" s="246"/>
      <c r="M91" s="247"/>
      <c r="N91" s="233"/>
      <c r="O91" s="283"/>
      <c r="P91" s="279"/>
    </row>
    <row r="92" spans="1:16" s="78" customFormat="1" ht="72">
      <c r="A92" s="617"/>
      <c r="B92" s="403"/>
      <c r="C92" s="213" t="s">
        <v>236</v>
      </c>
      <c r="D92" s="364"/>
      <c r="E92" s="364"/>
      <c r="F92" s="233"/>
      <c r="G92" s="233">
        <f>IF(OSNOVA!$B$40=1,E92*F92,"")</f>
        <v>0</v>
      </c>
      <c r="H92" s="233"/>
      <c r="I92" s="395"/>
      <c r="J92" s="395"/>
      <c r="K92" s="243"/>
      <c r="L92" s="246"/>
      <c r="M92" s="247"/>
      <c r="N92" s="233"/>
      <c r="O92" s="283"/>
      <c r="P92" s="279"/>
    </row>
    <row r="93" spans="1:16" s="78" customFormat="1" ht="12">
      <c r="A93" s="617"/>
      <c r="B93" s="403"/>
      <c r="C93" s="214" t="s">
        <v>237</v>
      </c>
      <c r="D93" s="647"/>
      <c r="E93" s="648"/>
      <c r="F93" s="233"/>
      <c r="G93" s="233">
        <f>IF(OSNOVA!$B$40=1,E93*F93,"")</f>
        <v>0</v>
      </c>
      <c r="H93" s="233"/>
      <c r="I93" s="395"/>
      <c r="J93" s="395"/>
      <c r="K93" s="243"/>
      <c r="L93" s="246"/>
      <c r="M93" s="247"/>
      <c r="N93" s="233"/>
      <c r="O93" s="283"/>
      <c r="P93" s="279"/>
    </row>
    <row r="94" spans="1:16" s="78" customFormat="1" ht="12">
      <c r="A94" s="617"/>
      <c r="B94" s="403"/>
      <c r="C94" s="213"/>
      <c r="D94" s="647"/>
      <c r="E94" s="648"/>
      <c r="F94" s="233"/>
      <c r="G94" s="233">
        <f>IF(OSNOVA!$B$40=1,E94*F94,"")</f>
        <v>0</v>
      </c>
      <c r="H94" s="233"/>
      <c r="I94" s="395"/>
      <c r="J94" s="395"/>
      <c r="K94" s="243"/>
      <c r="L94" s="246"/>
      <c r="M94" s="247"/>
      <c r="N94" s="233"/>
      <c r="O94" s="283"/>
      <c r="P94" s="279"/>
    </row>
    <row r="95" spans="1:16" s="78" customFormat="1" ht="12">
      <c r="A95" s="402" t="str">
        <f>$B$72</f>
        <v>II.</v>
      </c>
      <c r="B95" s="403">
        <f>COUNT($A$74:$B94)+1</f>
        <v>6</v>
      </c>
      <c r="C95" s="195" t="s">
        <v>240</v>
      </c>
      <c r="D95" s="647"/>
      <c r="E95" s="648"/>
      <c r="F95" s="233"/>
      <c r="G95" s="233">
        <f>IF(OSNOVA!$B$40=1,E95*F95,"")</f>
        <v>0</v>
      </c>
      <c r="H95" s="233"/>
      <c r="I95" s="395"/>
      <c r="J95" s="395"/>
      <c r="K95" s="243"/>
      <c r="L95" s="246"/>
      <c r="M95" s="247"/>
      <c r="N95" s="233"/>
      <c r="O95" s="283"/>
      <c r="P95" s="279"/>
    </row>
    <row r="96" spans="1:16" s="78" customFormat="1" ht="82.5" customHeight="1">
      <c r="A96" s="617"/>
      <c r="B96" s="403"/>
      <c r="C96" s="191" t="s">
        <v>466</v>
      </c>
      <c r="D96" s="647"/>
      <c r="E96" s="648"/>
      <c r="F96" s="233"/>
      <c r="G96" s="233">
        <f>IF(OSNOVA!$B$40=1,E96*F96,"")</f>
        <v>0</v>
      </c>
      <c r="H96" s="233"/>
      <c r="I96" s="395"/>
      <c r="J96" s="395"/>
      <c r="K96" s="243"/>
      <c r="L96" s="246"/>
      <c r="M96" s="247"/>
      <c r="N96" s="233"/>
      <c r="O96" s="283"/>
      <c r="P96" s="279"/>
    </row>
    <row r="97" spans="1:16" s="78" customFormat="1" ht="12">
      <c r="A97" s="617"/>
      <c r="B97" s="403"/>
      <c r="C97" s="234" t="s">
        <v>469</v>
      </c>
      <c r="D97" s="647"/>
      <c r="E97" s="648"/>
      <c r="F97" s="233"/>
      <c r="G97" s="233">
        <f>IF(OSNOVA!$B$40=1,E97*F97,"")</f>
        <v>0</v>
      </c>
      <c r="H97" s="233"/>
      <c r="I97" s="395"/>
      <c r="J97" s="395"/>
      <c r="K97" s="243"/>
      <c r="L97" s="246"/>
      <c r="M97" s="247"/>
      <c r="N97" s="233"/>
      <c r="O97" s="283"/>
      <c r="P97" s="279"/>
    </row>
    <row r="98" spans="1:16" s="78" customFormat="1" ht="12">
      <c r="A98" s="617"/>
      <c r="B98" s="403"/>
      <c r="C98" s="191" t="s">
        <v>481</v>
      </c>
      <c r="D98" s="647" t="s">
        <v>9</v>
      </c>
      <c r="E98" s="648">
        <v>4</v>
      </c>
      <c r="F98" s="233"/>
      <c r="G98" s="233">
        <f>IF(OSNOVA!$B$40=1,E98*F98,"")</f>
        <v>0</v>
      </c>
      <c r="H98" s="233"/>
      <c r="I98" s="395"/>
      <c r="J98" s="395"/>
      <c r="K98" s="243"/>
      <c r="L98" s="246"/>
      <c r="M98" s="247"/>
      <c r="N98" s="233"/>
      <c r="O98" s="283"/>
      <c r="P98" s="279"/>
    </row>
    <row r="99" spans="1:16" s="78" customFormat="1" ht="12">
      <c r="A99" s="617"/>
      <c r="B99" s="403"/>
      <c r="C99" s="234"/>
      <c r="D99" s="207"/>
      <c r="E99" s="207"/>
      <c r="F99" s="233"/>
      <c r="G99" s="233"/>
      <c r="H99" s="233"/>
      <c r="I99" s="395"/>
      <c r="J99" s="395"/>
      <c r="K99" s="243"/>
      <c r="L99" s="246"/>
      <c r="M99" s="247"/>
      <c r="N99" s="233"/>
      <c r="O99" s="283"/>
      <c r="P99" s="279"/>
    </row>
    <row r="100" spans="1:16" s="78" customFormat="1" ht="12">
      <c r="A100" s="402" t="str">
        <f>$B$72</f>
        <v>II.</v>
      </c>
      <c r="B100" s="403">
        <f>COUNT($A$74:$B99)+1</f>
        <v>7</v>
      </c>
      <c r="C100" s="195" t="s">
        <v>344</v>
      </c>
      <c r="D100" s="647"/>
      <c r="E100" s="648"/>
      <c r="F100" s="233"/>
      <c r="G100" s="233">
        <f>IF(OSNOVA!$B$40=1,E100*F100,"")</f>
        <v>0</v>
      </c>
      <c r="H100" s="233"/>
      <c r="I100" s="395"/>
      <c r="J100" s="395"/>
      <c r="K100" s="243"/>
      <c r="L100" s="246"/>
      <c r="M100" s="247"/>
      <c r="N100" s="233"/>
      <c r="O100" s="283"/>
      <c r="P100" s="279"/>
    </row>
    <row r="101" spans="1:16" s="78" customFormat="1" ht="84">
      <c r="A101" s="617"/>
      <c r="B101" s="403"/>
      <c r="C101" s="384" t="s">
        <v>301</v>
      </c>
      <c r="D101" s="647"/>
      <c r="E101" s="648"/>
      <c r="F101" s="233"/>
      <c r="G101" s="233">
        <f>IF(OSNOVA!$B$40=1,E101*F101,"")</f>
        <v>0</v>
      </c>
      <c r="H101" s="233"/>
      <c r="I101" s="395"/>
      <c r="J101" s="395"/>
      <c r="K101" s="243"/>
      <c r="L101" s="246"/>
      <c r="M101" s="247"/>
      <c r="N101" s="233"/>
      <c r="O101" s="283"/>
      <c r="P101" s="279"/>
    </row>
    <row r="102" spans="1:16" s="78" customFormat="1" ht="12">
      <c r="A102" s="617"/>
      <c r="B102" s="403"/>
      <c r="C102" s="234" t="s">
        <v>345</v>
      </c>
      <c r="D102" s="647"/>
      <c r="E102" s="648"/>
      <c r="F102" s="233"/>
      <c r="G102" s="233">
        <f>IF(OSNOVA!$B$40=1,E102*F102,"")</f>
        <v>0</v>
      </c>
      <c r="H102" s="233"/>
      <c r="I102" s="395"/>
      <c r="J102" s="395"/>
      <c r="K102" s="243"/>
      <c r="L102" s="246"/>
      <c r="M102" s="247"/>
      <c r="N102" s="233"/>
      <c r="O102" s="283"/>
      <c r="P102" s="279"/>
    </row>
    <row r="103" spans="1:16" s="78" customFormat="1" ht="12">
      <c r="A103" s="617"/>
      <c r="B103" s="403"/>
      <c r="C103" s="560" t="s">
        <v>470</v>
      </c>
      <c r="D103" s="647" t="s">
        <v>9</v>
      </c>
      <c r="E103" s="648">
        <v>2</v>
      </c>
      <c r="F103" s="233"/>
      <c r="G103" s="233">
        <f>IF(OSNOVA!$B$40=1,E103*F103,"")</f>
        <v>0</v>
      </c>
      <c r="H103" s="233"/>
      <c r="I103" s="395"/>
      <c r="J103" s="395"/>
      <c r="K103" s="243"/>
      <c r="L103" s="246"/>
      <c r="M103" s="247"/>
      <c r="N103" s="233"/>
      <c r="O103" s="283"/>
      <c r="P103" s="279"/>
    </row>
    <row r="104" spans="1:16" s="78" customFormat="1" ht="12">
      <c r="A104" s="617"/>
      <c r="B104" s="403"/>
      <c r="C104" s="234"/>
      <c r="D104" s="207"/>
      <c r="E104" s="207"/>
      <c r="F104" s="233"/>
      <c r="G104" s="233"/>
      <c r="H104" s="233"/>
      <c r="I104" s="395"/>
      <c r="J104" s="395"/>
      <c r="K104" s="243"/>
      <c r="L104" s="246"/>
      <c r="M104" s="247"/>
      <c r="N104" s="233"/>
      <c r="O104" s="283"/>
      <c r="P104" s="279"/>
    </row>
    <row r="105" spans="1:16" s="78" customFormat="1" ht="12">
      <c r="A105" s="402" t="str">
        <f>$B$72</f>
        <v>II.</v>
      </c>
      <c r="B105" s="403">
        <f>COUNT($A$74:$B104)+1</f>
        <v>8</v>
      </c>
      <c r="C105" s="383" t="s">
        <v>241</v>
      </c>
      <c r="D105" s="647"/>
      <c r="E105" s="648"/>
      <c r="F105" s="233"/>
      <c r="G105" s="233">
        <f>IF(OSNOVA!$B$40=1,E105*F105,"")</f>
        <v>0</v>
      </c>
      <c r="H105" s="233"/>
      <c r="I105" s="395"/>
      <c r="J105" s="395"/>
      <c r="K105" s="243"/>
      <c r="L105" s="246"/>
      <c r="M105" s="247"/>
      <c r="N105" s="233"/>
      <c r="O105" s="283"/>
      <c r="P105" s="279"/>
    </row>
    <row r="106" spans="1:16" s="78" customFormat="1" ht="24">
      <c r="A106" s="617"/>
      <c r="B106" s="403"/>
      <c r="C106" s="193" t="s">
        <v>1003</v>
      </c>
      <c r="D106" s="647"/>
      <c r="E106" s="648"/>
      <c r="F106" s="233"/>
      <c r="G106" s="233">
        <f>IF(OSNOVA!$B$40=1,E106*F106,"")</f>
        <v>0</v>
      </c>
      <c r="H106" s="233"/>
      <c r="I106" s="395"/>
      <c r="J106" s="395"/>
      <c r="K106" s="243"/>
      <c r="L106" s="246"/>
      <c r="M106" s="247"/>
      <c r="N106" s="233"/>
      <c r="O106" s="283"/>
      <c r="P106" s="279"/>
    </row>
    <row r="107" spans="1:16" s="78" customFormat="1" ht="12">
      <c r="A107" s="617"/>
      <c r="B107" s="403"/>
      <c r="C107" s="214" t="s">
        <v>242</v>
      </c>
      <c r="D107" s="647"/>
      <c r="E107" s="648"/>
      <c r="F107" s="233"/>
      <c r="G107" s="233">
        <f>IF(OSNOVA!$B$40=1,E107*F107,"")</f>
        <v>0</v>
      </c>
      <c r="H107" s="233"/>
      <c r="I107" s="395"/>
      <c r="J107" s="395"/>
      <c r="K107" s="243"/>
      <c r="L107" s="246"/>
      <c r="M107" s="247"/>
      <c r="N107" s="233"/>
      <c r="O107" s="283"/>
      <c r="P107" s="279"/>
    </row>
    <row r="108" spans="1:16" s="78" customFormat="1" ht="12">
      <c r="A108" s="617"/>
      <c r="B108" s="403"/>
      <c r="C108" s="191" t="s">
        <v>233</v>
      </c>
      <c r="D108" s="647" t="s">
        <v>7</v>
      </c>
      <c r="E108" s="648">
        <v>6</v>
      </c>
      <c r="F108" s="233"/>
      <c r="G108" s="233">
        <f>IF(OSNOVA!$B$40=1,E108*F108,"")</f>
        <v>0</v>
      </c>
      <c r="H108" s="233"/>
      <c r="I108" s="395"/>
      <c r="J108" s="395"/>
      <c r="K108" s="243"/>
      <c r="L108" s="246"/>
      <c r="M108" s="247"/>
      <c r="N108" s="233"/>
      <c r="O108" s="283"/>
      <c r="P108" s="279"/>
    </row>
    <row r="109" spans="1:16" s="78" customFormat="1" ht="12">
      <c r="A109" s="617"/>
      <c r="B109" s="403"/>
      <c r="C109" s="213"/>
      <c r="D109" s="647"/>
      <c r="E109" s="648"/>
      <c r="F109" s="233"/>
      <c r="G109" s="233">
        <f>IF(OSNOVA!$B$40=1,E109*F109,"")</f>
        <v>0</v>
      </c>
      <c r="H109" s="233"/>
      <c r="I109" s="395"/>
      <c r="J109" s="395"/>
      <c r="K109" s="243"/>
      <c r="L109" s="246"/>
      <c r="M109" s="247"/>
      <c r="N109" s="233"/>
      <c r="O109" s="283"/>
      <c r="P109" s="279"/>
    </row>
    <row r="110" spans="1:16" s="78" customFormat="1" ht="12">
      <c r="A110" s="402" t="str">
        <f>$B$72</f>
        <v>II.</v>
      </c>
      <c r="B110" s="403">
        <f>COUNT($A$74:$B109)+1</f>
        <v>9</v>
      </c>
      <c r="C110" s="195" t="s">
        <v>472</v>
      </c>
      <c r="D110" s="647"/>
      <c r="E110" s="648"/>
      <c r="F110" s="233"/>
      <c r="G110" s="233"/>
      <c r="H110" s="233"/>
      <c r="I110" s="395"/>
      <c r="J110" s="395"/>
      <c r="K110" s="243"/>
      <c r="L110" s="246"/>
      <c r="M110" s="247"/>
      <c r="N110" s="233"/>
      <c r="O110" s="283"/>
      <c r="P110" s="279"/>
    </row>
    <row r="111" spans="1:16" s="78" customFormat="1" ht="24">
      <c r="A111" s="617"/>
      <c r="B111" s="403"/>
      <c r="C111" s="384" t="s">
        <v>474</v>
      </c>
      <c r="D111" s="647"/>
      <c r="E111" s="648"/>
      <c r="F111" s="233"/>
      <c r="G111" s="233">
        <f>IF(OSNOVA!$B$40=1,E111*F111,"")</f>
        <v>0</v>
      </c>
      <c r="H111" s="233"/>
      <c r="I111" s="395"/>
      <c r="J111" s="395"/>
      <c r="K111" s="243"/>
      <c r="L111" s="246"/>
      <c r="M111" s="247"/>
      <c r="N111" s="233"/>
      <c r="O111" s="283"/>
      <c r="P111" s="279"/>
    </row>
    <row r="112" spans="1:16" s="78" customFormat="1" ht="12">
      <c r="A112" s="617"/>
      <c r="B112" s="403"/>
      <c r="C112" s="234" t="s">
        <v>345</v>
      </c>
      <c r="D112" s="365"/>
      <c r="E112" s="207"/>
      <c r="F112" s="233"/>
      <c r="G112" s="233">
        <f>IF(OSNOVA!$B$40=1,E112*F112,"")</f>
        <v>0</v>
      </c>
      <c r="H112" s="233"/>
      <c r="I112" s="395"/>
      <c r="J112" s="395"/>
      <c r="K112" s="243"/>
      <c r="L112" s="246"/>
      <c r="M112" s="247"/>
      <c r="N112" s="233"/>
      <c r="O112" s="283"/>
      <c r="P112" s="279"/>
    </row>
    <row r="113" spans="1:16" s="78" customFormat="1" ht="12">
      <c r="A113" s="617"/>
      <c r="B113" s="403"/>
      <c r="C113" s="560" t="s">
        <v>893</v>
      </c>
      <c r="D113" s="647" t="s">
        <v>9</v>
      </c>
      <c r="E113" s="648">
        <v>2</v>
      </c>
      <c r="F113" s="233"/>
      <c r="G113" s="233">
        <f>IF(OSNOVA!$B$40=1,E113*F113,"")</f>
        <v>0</v>
      </c>
      <c r="H113" s="233"/>
      <c r="I113" s="395"/>
      <c r="J113" s="395"/>
      <c r="K113" s="243"/>
      <c r="L113" s="246"/>
      <c r="M113" s="247"/>
      <c r="N113" s="233"/>
      <c r="O113" s="283"/>
      <c r="P113" s="279"/>
    </row>
    <row r="114" spans="1:16" s="78" customFormat="1" ht="12">
      <c r="A114" s="617"/>
      <c r="B114" s="403"/>
      <c r="C114" s="213"/>
      <c r="D114" s="647"/>
      <c r="E114" s="648"/>
      <c r="F114" s="233"/>
      <c r="G114" s="233"/>
      <c r="H114" s="233"/>
      <c r="I114" s="395"/>
      <c r="J114" s="395"/>
      <c r="K114" s="243"/>
      <c r="L114" s="246"/>
      <c r="M114" s="247"/>
      <c r="N114" s="233"/>
      <c r="O114" s="283"/>
      <c r="P114" s="279"/>
    </row>
    <row r="115" spans="1:16" s="78" customFormat="1" ht="12">
      <c r="A115" s="402" t="str">
        <f>$B$72</f>
        <v>II.</v>
      </c>
      <c r="B115" s="403">
        <f>COUNT($A$74:$B114)+1</f>
        <v>10</v>
      </c>
      <c r="C115" s="195" t="s">
        <v>154</v>
      </c>
      <c r="D115" s="365" t="s">
        <v>101</v>
      </c>
      <c r="E115" s="239">
        <v>1</v>
      </c>
      <c r="F115" s="233"/>
      <c r="G115" s="233">
        <f>IF(OSNOVA!$B$40=1,E115*F115,"")</f>
        <v>0</v>
      </c>
      <c r="H115" s="233"/>
      <c r="I115" s="395"/>
      <c r="J115" s="395"/>
      <c r="K115" s="243"/>
      <c r="L115" s="246"/>
      <c r="M115" s="247"/>
      <c r="N115" s="233"/>
      <c r="O115" s="283"/>
      <c r="P115" s="279"/>
    </row>
    <row r="116" spans="1:16" s="78" customFormat="1" ht="24">
      <c r="A116" s="402"/>
      <c r="B116" s="403"/>
      <c r="C116" s="189" t="s">
        <v>854</v>
      </c>
      <c r="D116" s="365"/>
      <c r="E116" s="239"/>
      <c r="F116" s="233"/>
      <c r="G116" s="233">
        <f>IF(OSNOVA!$B$40=1,E116*F116,"")</f>
        <v>0</v>
      </c>
      <c r="H116" s="233"/>
      <c r="I116" s="395"/>
      <c r="J116" s="395"/>
      <c r="K116" s="243"/>
      <c r="L116" s="246"/>
      <c r="M116" s="247"/>
      <c r="N116" s="233"/>
      <c r="O116" s="283"/>
      <c r="P116" s="279"/>
    </row>
    <row r="117" spans="1:16" s="78" customFormat="1" ht="12">
      <c r="A117" s="402"/>
      <c r="B117" s="403"/>
      <c r="C117" s="189"/>
      <c r="D117" s="391"/>
      <c r="E117" s="392"/>
      <c r="F117" s="233"/>
      <c r="G117" s="233">
        <f>IF(OSNOVA!$B$40=1,E117*F117,"")</f>
        <v>0</v>
      </c>
      <c r="H117" s="233"/>
      <c r="I117" s="395"/>
      <c r="J117" s="395"/>
      <c r="K117" s="243"/>
      <c r="L117" s="246"/>
      <c r="M117" s="247"/>
      <c r="N117" s="233"/>
      <c r="O117" s="283"/>
      <c r="P117" s="279"/>
    </row>
    <row r="118" spans="1:16" s="78" customFormat="1" ht="12">
      <c r="A118" s="402" t="str">
        <f>$B$72</f>
        <v>II.</v>
      </c>
      <c r="B118" s="403">
        <f>COUNT($A$74:$B117)+1</f>
        <v>11</v>
      </c>
      <c r="C118" s="195" t="s">
        <v>300</v>
      </c>
      <c r="D118" s="365" t="s">
        <v>9</v>
      </c>
      <c r="E118" s="239">
        <v>1</v>
      </c>
      <c r="F118" s="233"/>
      <c r="G118" s="233">
        <f>IF(OSNOVA!$B$40=1,E118*F118,"")</f>
        <v>0</v>
      </c>
      <c r="H118" s="233"/>
      <c r="I118" s="395"/>
      <c r="J118" s="395"/>
      <c r="K118" s="243"/>
      <c r="L118" s="246"/>
      <c r="M118" s="247"/>
      <c r="N118" s="233"/>
      <c r="O118" s="283"/>
      <c r="P118" s="279"/>
    </row>
    <row r="119" spans="1:16" s="78" customFormat="1" ht="88.5" customHeight="1">
      <c r="A119" s="617"/>
      <c r="B119" s="403"/>
      <c r="C119" s="189" t="s">
        <v>861</v>
      </c>
      <c r="D119" s="365"/>
      <c r="E119" s="239"/>
      <c r="F119" s="233"/>
      <c r="G119" s="233">
        <f>IF(OSNOVA!$B$40=1,E119*F119,"")</f>
        <v>0</v>
      </c>
      <c r="H119" s="233"/>
      <c r="I119" s="395"/>
      <c r="J119" s="395"/>
      <c r="K119" s="243"/>
      <c r="L119" s="246"/>
      <c r="M119" s="247"/>
      <c r="N119" s="233"/>
      <c r="O119" s="283"/>
      <c r="P119" s="279"/>
    </row>
    <row r="120" spans="1:16" s="78" customFormat="1" ht="12">
      <c r="A120" s="617"/>
      <c r="B120" s="403"/>
      <c r="C120" s="234"/>
      <c r="D120" s="647"/>
      <c r="E120" s="648"/>
      <c r="F120" s="233"/>
      <c r="G120" s="243"/>
      <c r="H120" s="249"/>
      <c r="I120" s="395"/>
      <c r="J120" s="395"/>
      <c r="K120" s="243"/>
      <c r="L120" s="246"/>
      <c r="M120" s="247"/>
      <c r="N120" s="233"/>
      <c r="O120" s="283"/>
      <c r="P120" s="279"/>
    </row>
    <row r="121" spans="1:16" s="78" customFormat="1" ht="12">
      <c r="A121" s="402" t="str">
        <f>$B$72</f>
        <v>II.</v>
      </c>
      <c r="B121" s="403">
        <f>COUNT($A$74:$B120)+1</f>
        <v>12</v>
      </c>
      <c r="C121" s="195" t="s">
        <v>138</v>
      </c>
      <c r="D121" s="350" t="s">
        <v>8</v>
      </c>
      <c r="E121" s="351">
        <v>25</v>
      </c>
      <c r="F121" s="233"/>
      <c r="G121" s="243">
        <f>IF(OSNOVA!$B$40=1,E121*F121,"")</f>
        <v>0</v>
      </c>
      <c r="H121" s="249"/>
      <c r="I121" s="395"/>
      <c r="J121" s="395"/>
      <c r="K121" s="243"/>
      <c r="L121" s="246"/>
      <c r="M121" s="247"/>
      <c r="N121" s="233"/>
      <c r="O121" s="283"/>
      <c r="P121" s="279"/>
    </row>
    <row r="122" spans="1:16" s="78" customFormat="1" ht="84">
      <c r="A122" s="402"/>
      <c r="B122" s="403"/>
      <c r="C122" s="189" t="s">
        <v>890</v>
      </c>
      <c r="D122" s="394"/>
      <c r="E122" s="351"/>
      <c r="F122" s="233"/>
      <c r="G122" s="243"/>
      <c r="H122" s="249"/>
      <c r="I122" s="395"/>
      <c r="J122" s="395"/>
      <c r="K122" s="243"/>
      <c r="L122" s="246"/>
      <c r="M122" s="247"/>
      <c r="N122" s="233"/>
      <c r="O122" s="283"/>
      <c r="P122" s="279"/>
    </row>
    <row r="123" spans="1:16" s="78" customFormat="1" ht="12">
      <c r="A123" s="402"/>
      <c r="B123" s="403"/>
      <c r="C123" s="234" t="s">
        <v>174</v>
      </c>
      <c r="D123" s="350"/>
      <c r="E123" s="351"/>
      <c r="F123" s="233"/>
      <c r="G123" s="243"/>
      <c r="H123" s="249"/>
      <c r="I123" s="395"/>
      <c r="J123" s="395"/>
      <c r="K123" s="243"/>
      <c r="L123" s="246"/>
      <c r="M123" s="247"/>
      <c r="N123" s="233"/>
      <c r="O123" s="283"/>
      <c r="P123" s="279"/>
    </row>
    <row r="124" spans="1:16" s="78" customFormat="1" ht="12">
      <c r="A124" s="617"/>
      <c r="B124" s="403"/>
      <c r="C124" s="84"/>
      <c r="D124" s="326"/>
      <c r="E124" s="312"/>
      <c r="F124" s="215"/>
      <c r="G124" s="201"/>
      <c r="H124" s="248"/>
      <c r="I124" s="298"/>
      <c r="J124" s="298"/>
      <c r="K124" s="243"/>
      <c r="L124" s="246"/>
      <c r="M124" s="247"/>
      <c r="N124" s="233"/>
      <c r="O124" s="283"/>
      <c r="P124" s="279"/>
    </row>
    <row r="125" spans="1:16" s="78" customFormat="1" ht="13.5" thickBot="1">
      <c r="A125" s="618"/>
      <c r="B125" s="622"/>
      <c r="C125" s="120" t="str">
        <f>CONCATENATE(B72," ",C72," - SKUPAJ:")</f>
        <v>II. KN2 ZBORNICA - SKUPAJ:</v>
      </c>
      <c r="D125" s="316"/>
      <c r="E125" s="316"/>
      <c r="F125" s="216"/>
      <c r="G125" s="217">
        <f>SUM(G73:G124)</f>
        <v>0</v>
      </c>
      <c r="H125" s="248"/>
      <c r="I125" s="298"/>
      <c r="J125" s="298"/>
      <c r="K125" s="243"/>
      <c r="L125" s="246"/>
      <c r="M125" s="247"/>
      <c r="N125" s="233"/>
      <c r="O125" s="283"/>
      <c r="P125" s="279"/>
    </row>
    <row r="126" spans="1:16" s="78" customFormat="1" ht="12.75">
      <c r="A126" s="619"/>
      <c r="B126" s="241"/>
      <c r="C126" s="305"/>
      <c r="D126" s="318"/>
      <c r="E126" s="318"/>
      <c r="F126" s="306"/>
      <c r="G126" s="244"/>
      <c r="H126" s="248"/>
      <c r="I126" s="298"/>
      <c r="J126" s="298"/>
      <c r="K126" s="243"/>
      <c r="L126" s="246"/>
      <c r="M126" s="247"/>
      <c r="N126" s="233"/>
      <c r="O126" s="283"/>
      <c r="P126" s="279"/>
    </row>
    <row r="127" spans="1:16" s="868" customFormat="1" ht="13.5" thickBot="1">
      <c r="A127" s="837"/>
      <c r="B127" s="838" t="s">
        <v>153</v>
      </c>
      <c r="C127" s="849" t="s">
        <v>338</v>
      </c>
      <c r="D127" s="442"/>
      <c r="E127" s="443"/>
      <c r="F127" s="412"/>
      <c r="G127" s="412"/>
      <c r="H127" s="860"/>
      <c r="I127" s="861"/>
      <c r="J127" s="861"/>
      <c r="K127" s="862"/>
      <c r="L127" s="863"/>
      <c r="M127" s="864"/>
      <c r="N127" s="865"/>
      <c r="O127" s="866"/>
      <c r="P127" s="867"/>
    </row>
    <row r="128" spans="1:16" s="660" customFormat="1" ht="12.75">
      <c r="A128" s="616"/>
      <c r="B128" s="630"/>
      <c r="C128" s="439"/>
      <c r="D128" s="432"/>
      <c r="E128" s="440"/>
      <c r="F128" s="233"/>
      <c r="G128" s="243"/>
      <c r="H128" s="653"/>
      <c r="I128" s="654"/>
      <c r="J128" s="654"/>
      <c r="K128" s="655"/>
      <c r="L128" s="656"/>
      <c r="M128" s="657"/>
      <c r="N128" s="649"/>
      <c r="O128" s="658"/>
      <c r="P128" s="659"/>
    </row>
    <row r="129" spans="1:16" s="660" customFormat="1" ht="12">
      <c r="A129" s="402" t="str">
        <f>$B$127</f>
        <v>III.</v>
      </c>
      <c r="B129" s="403">
        <f>COUNT(#REF!)+1</f>
        <v>1</v>
      </c>
      <c r="C129" s="195" t="s">
        <v>254</v>
      </c>
      <c r="D129" s="350" t="s">
        <v>9</v>
      </c>
      <c r="E129" s="351">
        <v>1</v>
      </c>
      <c r="F129" s="233"/>
      <c r="G129" s="233">
        <f>IF(OSNOVA!$B$40=1,E129*F129,"")</f>
        <v>0</v>
      </c>
      <c r="H129" s="649"/>
      <c r="I129" s="654"/>
      <c r="J129" s="654"/>
      <c r="K129" s="655"/>
      <c r="L129" s="656"/>
      <c r="M129" s="657"/>
      <c r="N129" s="649"/>
      <c r="O129" s="658"/>
      <c r="P129" s="659"/>
    </row>
    <row r="130" spans="1:16" s="660" customFormat="1" ht="108.75" customHeight="1">
      <c r="A130" s="402"/>
      <c r="B130" s="403"/>
      <c r="C130" s="191" t="s">
        <v>883</v>
      </c>
      <c r="D130" s="350"/>
      <c r="E130" s="351"/>
      <c r="F130" s="233"/>
      <c r="G130" s="233">
        <f>IF(OSNOVA!$B$40=1,E130*F130,"")</f>
        <v>0</v>
      </c>
      <c r="H130" s="649"/>
      <c r="I130" s="654"/>
      <c r="J130" s="654"/>
      <c r="K130" s="655"/>
      <c r="L130" s="656"/>
      <c r="M130" s="657"/>
      <c r="N130" s="649"/>
      <c r="O130" s="658"/>
      <c r="P130" s="659"/>
    </row>
    <row r="131" spans="1:16" s="660" customFormat="1" ht="166.5" customHeight="1">
      <c r="A131" s="402"/>
      <c r="B131" s="403"/>
      <c r="C131" s="191" t="s">
        <v>858</v>
      </c>
      <c r="D131" s="350"/>
      <c r="E131" s="351"/>
      <c r="F131" s="233"/>
      <c r="G131" s="233">
        <f>IF(OSNOVA!$B$40=1,E131*F131,"")</f>
        <v>0</v>
      </c>
      <c r="H131" s="649"/>
      <c r="I131" s="654"/>
      <c r="J131" s="654"/>
      <c r="K131" s="655"/>
      <c r="L131" s="656"/>
      <c r="M131" s="657"/>
      <c r="N131" s="649"/>
      <c r="O131" s="658"/>
      <c r="P131" s="659"/>
    </row>
    <row r="132" spans="1:16" s="78" customFormat="1" ht="183" customHeight="1">
      <c r="A132" s="402"/>
      <c r="B132" s="403"/>
      <c r="C132" s="191" t="s">
        <v>879</v>
      </c>
      <c r="D132" s="350"/>
      <c r="E132" s="351"/>
      <c r="F132" s="233"/>
      <c r="G132" s="233">
        <f>IF(OSNOVA!$B$40=1,E132*F132,"")</f>
        <v>0</v>
      </c>
      <c r="H132" s="233"/>
      <c r="I132" s="395"/>
      <c r="J132" s="395"/>
      <c r="K132" s="243"/>
      <c r="L132" s="246"/>
      <c r="M132" s="247"/>
      <c r="N132" s="233"/>
      <c r="O132" s="283"/>
      <c r="P132" s="279"/>
    </row>
    <row r="133" spans="1:16" s="78" customFormat="1" ht="84" customHeight="1">
      <c r="A133" s="402"/>
      <c r="B133" s="403"/>
      <c r="C133" s="191" t="s">
        <v>873</v>
      </c>
      <c r="D133" s="350"/>
      <c r="E133" s="351"/>
      <c r="F133" s="233"/>
      <c r="G133" s="233">
        <f>IF(OSNOVA!$B$40=1,E133*F133,"")</f>
        <v>0</v>
      </c>
      <c r="H133" s="233"/>
      <c r="I133" s="395"/>
      <c r="J133" s="395"/>
      <c r="K133" s="243"/>
      <c r="L133" s="246"/>
      <c r="M133" s="247"/>
      <c r="N133" s="233"/>
      <c r="O133" s="283"/>
      <c r="P133" s="279"/>
    </row>
    <row r="134" spans="1:16" s="78" customFormat="1" ht="36">
      <c r="A134" s="402"/>
      <c r="B134" s="403"/>
      <c r="C134" s="368" t="s">
        <v>872</v>
      </c>
      <c r="D134" s="391"/>
      <c r="E134" s="392"/>
      <c r="F134" s="233"/>
      <c r="G134" s="233">
        <f>IF(OSNOVA!$B$40=1,E134*F134,"")</f>
        <v>0</v>
      </c>
      <c r="H134" s="233"/>
      <c r="I134" s="395"/>
      <c r="J134" s="395"/>
      <c r="K134" s="243"/>
      <c r="L134" s="246"/>
      <c r="M134" s="247"/>
      <c r="N134" s="233"/>
      <c r="O134" s="283"/>
      <c r="P134" s="279"/>
    </row>
    <row r="135" spans="1:16" s="78" customFormat="1" ht="12">
      <c r="A135" s="402"/>
      <c r="B135" s="403"/>
      <c r="C135" s="368"/>
      <c r="D135" s="391"/>
      <c r="E135" s="392"/>
      <c r="F135" s="233"/>
      <c r="G135" s="233">
        <f>IF(OSNOVA!$B$40=1,E135*F135,"")</f>
        <v>0</v>
      </c>
      <c r="H135" s="233"/>
      <c r="I135" s="395"/>
      <c r="J135" s="395"/>
      <c r="K135" s="243"/>
      <c r="L135" s="246"/>
      <c r="M135" s="247"/>
      <c r="N135" s="233"/>
      <c r="O135" s="283"/>
      <c r="P135" s="279"/>
    </row>
    <row r="136" spans="1:16" s="78" customFormat="1" ht="12">
      <c r="A136" s="402" t="str">
        <f>$B$127</f>
        <v>III.</v>
      </c>
      <c r="B136" s="403">
        <f>COUNT($A$129:$B135)+1</f>
        <v>2</v>
      </c>
      <c r="C136" s="383" t="s">
        <v>856</v>
      </c>
      <c r="D136" s="391" t="s">
        <v>9</v>
      </c>
      <c r="E136" s="392">
        <v>2</v>
      </c>
      <c r="F136" s="233"/>
      <c r="G136" s="233">
        <f>IF(OSNOVA!$B$40=1,E136*F136,"")</f>
        <v>0</v>
      </c>
      <c r="H136" s="233"/>
      <c r="I136" s="395"/>
      <c r="J136" s="395"/>
      <c r="K136" s="243"/>
      <c r="L136" s="246"/>
      <c r="M136" s="247"/>
      <c r="N136" s="233"/>
      <c r="O136" s="283"/>
      <c r="P136" s="279"/>
    </row>
    <row r="137" spans="1:16" s="78" customFormat="1" ht="36">
      <c r="A137" s="402"/>
      <c r="B137" s="403"/>
      <c r="C137" s="368" t="s">
        <v>874</v>
      </c>
      <c r="D137" s="391"/>
      <c r="E137" s="392"/>
      <c r="F137" s="233"/>
      <c r="G137" s="233">
        <f>IF(OSNOVA!$B$40=1,E137*F137,"")</f>
        <v>0</v>
      </c>
      <c r="H137" s="233"/>
      <c r="I137" s="395"/>
      <c r="J137" s="395"/>
      <c r="K137" s="243"/>
      <c r="L137" s="246"/>
      <c r="M137" s="247"/>
      <c r="N137" s="233"/>
      <c r="O137" s="283"/>
      <c r="P137" s="279"/>
    </row>
    <row r="138" spans="1:16" s="78" customFormat="1" ht="12">
      <c r="A138" s="402"/>
      <c r="B138" s="403"/>
      <c r="C138" s="192"/>
      <c r="D138" s="394"/>
      <c r="E138" s="351"/>
      <c r="F138" s="233"/>
      <c r="G138" s="233">
        <f>IF(OSNOVA!$B$40=1,E138*F138,"")</f>
        <v>0</v>
      </c>
      <c r="H138" s="233"/>
      <c r="I138" s="395"/>
      <c r="J138" s="395"/>
      <c r="K138" s="243"/>
      <c r="L138" s="246"/>
      <c r="M138" s="247"/>
      <c r="N138" s="233"/>
      <c r="O138" s="283"/>
      <c r="P138" s="279"/>
    </row>
    <row r="139" spans="1:16" s="78" customFormat="1" ht="12">
      <c r="A139" s="402" t="str">
        <f>$B$127</f>
        <v>III.</v>
      </c>
      <c r="B139" s="403">
        <f>COUNT($A$129:$B138)+1</f>
        <v>3</v>
      </c>
      <c r="C139" s="210" t="s">
        <v>229</v>
      </c>
      <c r="D139" s="647" t="s">
        <v>8</v>
      </c>
      <c r="E139" s="648">
        <v>46</v>
      </c>
      <c r="F139" s="233"/>
      <c r="G139" s="233">
        <f>IF(OSNOVA!$B$40=1,E139*F139,"")</f>
        <v>0</v>
      </c>
      <c r="H139" s="233"/>
      <c r="I139" s="395"/>
      <c r="J139" s="395"/>
      <c r="K139" s="243"/>
      <c r="L139" s="246"/>
      <c r="M139" s="247"/>
      <c r="N139" s="233"/>
      <c r="O139" s="283"/>
      <c r="P139" s="279"/>
    </row>
    <row r="140" spans="1:16" s="78" customFormat="1" ht="48">
      <c r="A140" s="402"/>
      <c r="B140" s="403"/>
      <c r="C140" s="191" t="s">
        <v>230</v>
      </c>
      <c r="D140" s="647"/>
      <c r="E140" s="648"/>
      <c r="F140" s="233"/>
      <c r="G140" s="233">
        <f>IF(OSNOVA!$B$40=1,E140*F140,"")</f>
        <v>0</v>
      </c>
      <c r="H140" s="233"/>
      <c r="I140" s="395"/>
      <c r="J140" s="395"/>
      <c r="K140" s="243"/>
      <c r="L140" s="246"/>
      <c r="M140" s="247"/>
      <c r="N140" s="233"/>
      <c r="O140" s="283"/>
      <c r="P140" s="279"/>
    </row>
    <row r="141" spans="1:16" s="78" customFormat="1" ht="12">
      <c r="A141" s="402"/>
      <c r="B141" s="403"/>
      <c r="C141" s="213"/>
      <c r="D141" s="647"/>
      <c r="E141" s="648"/>
      <c r="F141" s="233"/>
      <c r="G141" s="233">
        <f>IF(OSNOVA!$B$40=1,E141*F141,"")</f>
        <v>0</v>
      </c>
      <c r="H141" s="233"/>
      <c r="I141" s="395"/>
      <c r="J141" s="395"/>
      <c r="K141" s="243"/>
      <c r="L141" s="246"/>
      <c r="M141" s="247"/>
      <c r="N141" s="233"/>
      <c r="O141" s="283"/>
      <c r="P141" s="279"/>
    </row>
    <row r="142" spans="1:16" s="78" customFormat="1" ht="12">
      <c r="A142" s="402" t="str">
        <f>$B$127</f>
        <v>III.</v>
      </c>
      <c r="B142" s="403">
        <f>COUNT($A$129:$B141)+1</f>
        <v>4</v>
      </c>
      <c r="C142" s="210" t="s">
        <v>135</v>
      </c>
      <c r="D142" s="647"/>
      <c r="E142" s="648"/>
      <c r="F142" s="233"/>
      <c r="G142" s="233">
        <f>IF(OSNOVA!$B$40=1,E142*F142,"")</f>
        <v>0</v>
      </c>
      <c r="H142" s="233"/>
      <c r="I142" s="395"/>
      <c r="J142" s="395"/>
      <c r="K142" s="243"/>
      <c r="L142" s="246"/>
      <c r="M142" s="247"/>
      <c r="N142" s="233"/>
      <c r="O142" s="283"/>
      <c r="P142" s="279"/>
    </row>
    <row r="143" spans="1:16" s="78" customFormat="1" ht="72">
      <c r="A143" s="402"/>
      <c r="B143" s="403"/>
      <c r="C143" s="193" t="s">
        <v>136</v>
      </c>
      <c r="D143" s="647"/>
      <c r="E143" s="648"/>
      <c r="F143" s="233"/>
      <c r="G143" s="233">
        <f>IF(OSNOVA!$B$40=1,E143*F143,"")</f>
        <v>0</v>
      </c>
      <c r="H143" s="233"/>
      <c r="I143" s="395"/>
      <c r="J143" s="395"/>
      <c r="K143" s="243"/>
      <c r="L143" s="246"/>
      <c r="M143" s="247"/>
      <c r="N143" s="233"/>
      <c r="O143" s="283"/>
      <c r="P143" s="279"/>
    </row>
    <row r="144" spans="1:16" s="78" customFormat="1" ht="12">
      <c r="A144" s="402"/>
      <c r="B144" s="403"/>
      <c r="C144" s="191" t="s">
        <v>233</v>
      </c>
      <c r="D144" s="647" t="s">
        <v>7</v>
      </c>
      <c r="E144" s="648">
        <v>4</v>
      </c>
      <c r="F144" s="233"/>
      <c r="G144" s="233">
        <f>IF(OSNOVA!$B$40=1,E144*F144,"")</f>
        <v>0</v>
      </c>
      <c r="H144" s="233"/>
      <c r="I144" s="395"/>
      <c r="J144" s="395"/>
      <c r="K144" s="243"/>
      <c r="L144" s="246"/>
      <c r="M144" s="247"/>
      <c r="N144" s="233"/>
      <c r="O144" s="283"/>
      <c r="P144" s="279"/>
    </row>
    <row r="145" spans="1:16" s="78" customFormat="1" ht="12">
      <c r="A145" s="402"/>
      <c r="B145" s="403"/>
      <c r="C145" s="191" t="s">
        <v>234</v>
      </c>
      <c r="D145" s="647" t="s">
        <v>7</v>
      </c>
      <c r="E145" s="648">
        <v>18</v>
      </c>
      <c r="F145" s="233"/>
      <c r="G145" s="233">
        <f>IF(OSNOVA!$B$40=1,E145*F145,"")</f>
        <v>0</v>
      </c>
      <c r="H145" s="233"/>
      <c r="I145" s="395"/>
      <c r="J145" s="395"/>
      <c r="K145" s="243"/>
      <c r="L145" s="246"/>
      <c r="M145" s="247"/>
      <c r="N145" s="233"/>
      <c r="O145" s="283"/>
      <c r="P145" s="279"/>
    </row>
    <row r="146" spans="1:16" s="78" customFormat="1" ht="12">
      <c r="A146" s="402"/>
      <c r="B146" s="403"/>
      <c r="C146" s="191"/>
      <c r="D146" s="647"/>
      <c r="E146" s="648"/>
      <c r="F146" s="233"/>
      <c r="G146" s="233"/>
      <c r="H146" s="233"/>
      <c r="I146" s="395"/>
      <c r="J146" s="395"/>
      <c r="K146" s="243"/>
      <c r="L146" s="246"/>
      <c r="M146" s="247"/>
      <c r="N146" s="233"/>
      <c r="O146" s="283"/>
      <c r="P146" s="279"/>
    </row>
    <row r="147" spans="1:16" s="78" customFormat="1" ht="12">
      <c r="A147" s="402" t="str">
        <f>$B$127</f>
        <v>III.</v>
      </c>
      <c r="B147" s="403">
        <f>COUNT($A$129:$B145)+1</f>
        <v>5</v>
      </c>
      <c r="C147" s="667" t="s">
        <v>235</v>
      </c>
      <c r="D147" s="647" t="s">
        <v>137</v>
      </c>
      <c r="E147" s="648">
        <v>15</v>
      </c>
      <c r="F147" s="233"/>
      <c r="G147" s="233">
        <f>IF(OSNOVA!$B$40=1,E147*F147,"")</f>
        <v>0</v>
      </c>
      <c r="H147" s="233"/>
      <c r="I147" s="395"/>
      <c r="J147" s="395"/>
      <c r="K147" s="243"/>
      <c r="L147" s="246"/>
      <c r="M147" s="247"/>
      <c r="N147" s="233"/>
      <c r="O147" s="283"/>
      <c r="P147" s="279"/>
    </row>
    <row r="148" spans="1:16" s="78" customFormat="1" ht="72">
      <c r="A148" s="402"/>
      <c r="B148" s="403"/>
      <c r="C148" s="213" t="s">
        <v>236</v>
      </c>
      <c r="D148" s="364"/>
      <c r="E148" s="364"/>
      <c r="F148" s="233"/>
      <c r="G148" s="233">
        <f>IF(OSNOVA!$B$40=1,E148*F148,"")</f>
        <v>0</v>
      </c>
      <c r="H148" s="233"/>
      <c r="I148" s="395"/>
      <c r="J148" s="395"/>
      <c r="K148" s="243"/>
      <c r="L148" s="246"/>
      <c r="M148" s="247"/>
      <c r="N148" s="233"/>
      <c r="O148" s="283"/>
      <c r="P148" s="279"/>
    </row>
    <row r="149" spans="1:16" s="78" customFormat="1" ht="12">
      <c r="A149" s="402"/>
      <c r="B149" s="403"/>
      <c r="C149" s="214" t="s">
        <v>237</v>
      </c>
      <c r="D149" s="647"/>
      <c r="E149" s="648"/>
      <c r="F149" s="233"/>
      <c r="G149" s="233">
        <f>IF(OSNOVA!$B$40=1,E149*F149,"")</f>
        <v>0</v>
      </c>
      <c r="H149" s="233"/>
      <c r="I149" s="395"/>
      <c r="J149" s="395"/>
      <c r="K149" s="243"/>
      <c r="L149" s="246"/>
      <c r="M149" s="247"/>
      <c r="N149" s="233"/>
      <c r="O149" s="283"/>
      <c r="P149" s="279"/>
    </row>
    <row r="150" spans="1:16" s="78" customFormat="1" ht="12">
      <c r="A150" s="402"/>
      <c r="B150" s="403"/>
      <c r="C150" s="213"/>
      <c r="D150" s="647"/>
      <c r="E150" s="648"/>
      <c r="F150" s="233"/>
      <c r="G150" s="233">
        <f>IF(OSNOVA!$B$40=1,E150*F150,"")</f>
        <v>0</v>
      </c>
      <c r="H150" s="233"/>
      <c r="I150" s="395"/>
      <c r="J150" s="395"/>
      <c r="K150" s="243"/>
      <c r="L150" s="246"/>
      <c r="M150" s="247"/>
      <c r="N150" s="233"/>
      <c r="O150" s="283"/>
      <c r="P150" s="279"/>
    </row>
    <row r="151" spans="1:16" s="78" customFormat="1" ht="12">
      <c r="A151" s="402" t="str">
        <f>$B$127</f>
        <v>III.</v>
      </c>
      <c r="B151" s="403">
        <f>COUNT($A$129:$B150)+1</f>
        <v>6</v>
      </c>
      <c r="C151" s="195" t="s">
        <v>240</v>
      </c>
      <c r="D151" s="647"/>
      <c r="E151" s="648"/>
      <c r="F151" s="233"/>
      <c r="G151" s="233">
        <f>IF(OSNOVA!$B$40=1,E151*F151,"")</f>
        <v>0</v>
      </c>
      <c r="H151" s="233"/>
      <c r="I151" s="395"/>
      <c r="J151" s="395"/>
      <c r="K151" s="243"/>
      <c r="L151" s="246"/>
      <c r="M151" s="247"/>
      <c r="N151" s="233"/>
      <c r="O151" s="283"/>
      <c r="P151" s="279"/>
    </row>
    <row r="152" spans="1:16" s="78" customFormat="1" ht="88.5" customHeight="1">
      <c r="A152" s="402"/>
      <c r="B152" s="403"/>
      <c r="C152" s="191" t="s">
        <v>466</v>
      </c>
      <c r="D152" s="647"/>
      <c r="E152" s="648"/>
      <c r="F152" s="233"/>
      <c r="G152" s="233">
        <f>IF(OSNOVA!$B$40=1,E152*F152,"")</f>
        <v>0</v>
      </c>
      <c r="H152" s="233"/>
      <c r="I152" s="395"/>
      <c r="J152" s="395"/>
      <c r="K152" s="243"/>
      <c r="L152" s="246"/>
      <c r="M152" s="247"/>
      <c r="N152" s="233"/>
      <c r="O152" s="283"/>
      <c r="P152" s="279"/>
    </row>
    <row r="153" spans="1:16" s="78" customFormat="1" ht="12">
      <c r="A153" s="402"/>
      <c r="B153" s="403"/>
      <c r="C153" s="234" t="s">
        <v>469</v>
      </c>
      <c r="D153" s="647"/>
      <c r="E153" s="648"/>
      <c r="F153" s="233"/>
      <c r="G153" s="233">
        <f>IF(OSNOVA!$B$40=1,E153*F153,"")</f>
        <v>0</v>
      </c>
      <c r="H153" s="233"/>
      <c r="I153" s="395"/>
      <c r="J153" s="395"/>
      <c r="K153" s="243"/>
      <c r="L153" s="246"/>
      <c r="M153" s="247"/>
      <c r="N153" s="233"/>
      <c r="O153" s="283"/>
      <c r="P153" s="279"/>
    </row>
    <row r="154" spans="1:16" s="78" customFormat="1" ht="12">
      <c r="A154" s="402"/>
      <c r="B154" s="403"/>
      <c r="C154" s="191" t="s">
        <v>481</v>
      </c>
      <c r="D154" s="647" t="s">
        <v>9</v>
      </c>
      <c r="E154" s="648">
        <v>2</v>
      </c>
      <c r="F154" s="233"/>
      <c r="G154" s="233">
        <f>IF(OSNOVA!$B$40=1,E154*F154,"")</f>
        <v>0</v>
      </c>
      <c r="H154" s="233"/>
      <c r="I154" s="395"/>
      <c r="J154" s="395"/>
      <c r="K154" s="243"/>
      <c r="L154" s="246"/>
      <c r="M154" s="247"/>
      <c r="N154" s="233"/>
      <c r="O154" s="283"/>
      <c r="P154" s="279"/>
    </row>
    <row r="155" spans="1:16" s="78" customFormat="1" ht="12">
      <c r="A155" s="402"/>
      <c r="B155" s="403"/>
      <c r="C155" s="234"/>
      <c r="D155" s="207"/>
      <c r="E155" s="207"/>
      <c r="F155" s="233"/>
      <c r="G155" s="233"/>
      <c r="H155" s="233"/>
      <c r="I155" s="395"/>
      <c r="J155" s="395"/>
      <c r="K155" s="243"/>
      <c r="L155" s="246"/>
      <c r="M155" s="247"/>
      <c r="N155" s="233"/>
      <c r="O155" s="283"/>
      <c r="P155" s="279"/>
    </row>
    <row r="156" spans="1:16" s="78" customFormat="1" ht="12">
      <c r="A156" s="402" t="str">
        <f>$B$127</f>
        <v>III.</v>
      </c>
      <c r="B156" s="403">
        <f>COUNT($A$129:$B155)+1</f>
        <v>7</v>
      </c>
      <c r="C156" s="195" t="s">
        <v>344</v>
      </c>
      <c r="D156" s="647"/>
      <c r="E156" s="648"/>
      <c r="F156" s="233"/>
      <c r="G156" s="233">
        <f>IF(OSNOVA!$B$40=1,E156*F156,"")</f>
        <v>0</v>
      </c>
      <c r="H156" s="233"/>
      <c r="I156" s="395"/>
      <c r="J156" s="395"/>
      <c r="K156" s="243"/>
      <c r="L156" s="246"/>
      <c r="M156" s="247"/>
      <c r="N156" s="233"/>
      <c r="O156" s="283"/>
      <c r="P156" s="279"/>
    </row>
    <row r="157" spans="1:16" s="78" customFormat="1" ht="84">
      <c r="A157" s="402"/>
      <c r="B157" s="403"/>
      <c r="C157" s="384" t="s">
        <v>301</v>
      </c>
      <c r="D157" s="647"/>
      <c r="E157" s="648"/>
      <c r="F157" s="233"/>
      <c r="G157" s="233">
        <f>IF(OSNOVA!$B$40=1,E157*F157,"")</f>
        <v>0</v>
      </c>
      <c r="H157" s="233"/>
      <c r="I157" s="395"/>
      <c r="J157" s="395"/>
      <c r="K157" s="243"/>
      <c r="L157" s="246"/>
      <c r="M157" s="247"/>
      <c r="N157" s="233"/>
      <c r="O157" s="283"/>
      <c r="P157" s="279"/>
    </row>
    <row r="158" spans="1:16" s="78" customFormat="1" ht="12">
      <c r="A158" s="402"/>
      <c r="B158" s="403"/>
      <c r="C158" s="234" t="s">
        <v>345</v>
      </c>
      <c r="D158" s="647"/>
      <c r="E158" s="648"/>
      <c r="F158" s="233"/>
      <c r="G158" s="233">
        <f>IF(OSNOVA!$B$40=1,E158*F158,"")</f>
        <v>0</v>
      </c>
      <c r="H158" s="233"/>
      <c r="I158" s="395"/>
      <c r="J158" s="395"/>
      <c r="K158" s="243"/>
      <c r="L158" s="246"/>
      <c r="M158" s="247"/>
      <c r="N158" s="233"/>
      <c r="O158" s="283"/>
      <c r="P158" s="279"/>
    </row>
    <row r="159" spans="1:16" s="78" customFormat="1" ht="12">
      <c r="A159" s="402"/>
      <c r="B159" s="403"/>
      <c r="C159" s="560" t="s">
        <v>482</v>
      </c>
      <c r="D159" s="647" t="s">
        <v>9</v>
      </c>
      <c r="E159" s="648">
        <v>2</v>
      </c>
      <c r="F159" s="233"/>
      <c r="G159" s="233">
        <f>IF(OSNOVA!$B$40=1,E159*F159,"")</f>
        <v>0</v>
      </c>
      <c r="H159" s="233"/>
      <c r="I159" s="395"/>
      <c r="J159" s="395"/>
      <c r="K159" s="243"/>
      <c r="L159" s="246"/>
      <c r="M159" s="247"/>
      <c r="N159" s="233"/>
      <c r="O159" s="283"/>
      <c r="P159" s="279"/>
    </row>
    <row r="160" spans="1:16" s="78" customFormat="1" ht="12">
      <c r="A160" s="402"/>
      <c r="B160" s="403"/>
      <c r="C160" s="234"/>
      <c r="D160" s="207"/>
      <c r="E160" s="207"/>
      <c r="F160" s="233"/>
      <c r="G160" s="233"/>
      <c r="H160" s="233"/>
      <c r="I160" s="395"/>
      <c r="J160" s="395"/>
      <c r="K160" s="243"/>
      <c r="L160" s="246"/>
      <c r="M160" s="247"/>
      <c r="N160" s="233"/>
      <c r="O160" s="283"/>
      <c r="P160" s="279"/>
    </row>
    <row r="161" spans="1:16" s="78" customFormat="1" ht="12">
      <c r="A161" s="402" t="str">
        <f>$B$127</f>
        <v>III.</v>
      </c>
      <c r="B161" s="403">
        <f>COUNT($A$129:$B160)+1</f>
        <v>8</v>
      </c>
      <c r="C161" s="383" t="s">
        <v>241</v>
      </c>
      <c r="D161" s="647"/>
      <c r="E161" s="648"/>
      <c r="F161" s="233"/>
      <c r="G161" s="233">
        <f>IF(OSNOVA!$B$40=1,E161*F161,"")</f>
        <v>0</v>
      </c>
      <c r="H161" s="233"/>
      <c r="I161" s="395"/>
      <c r="J161" s="395"/>
      <c r="K161" s="243"/>
      <c r="L161" s="246"/>
      <c r="M161" s="247"/>
      <c r="N161" s="233"/>
      <c r="O161" s="283"/>
      <c r="P161" s="279"/>
    </row>
    <row r="162" spans="1:16" s="78" customFormat="1" ht="24">
      <c r="A162" s="402"/>
      <c r="B162" s="403"/>
      <c r="C162" s="193" t="s">
        <v>1003</v>
      </c>
      <c r="D162" s="647"/>
      <c r="E162" s="648"/>
      <c r="F162" s="233"/>
      <c r="G162" s="233">
        <f>IF(OSNOVA!$B$40=1,E162*F162,"")</f>
        <v>0</v>
      </c>
      <c r="H162" s="233"/>
      <c r="I162" s="395"/>
      <c r="J162" s="395"/>
      <c r="K162" s="243"/>
      <c r="L162" s="246"/>
      <c r="M162" s="247"/>
      <c r="N162" s="233"/>
      <c r="O162" s="283"/>
      <c r="P162" s="279"/>
    </row>
    <row r="163" spans="1:16" s="78" customFormat="1" ht="12">
      <c r="A163" s="402"/>
      <c r="B163" s="403"/>
      <c r="C163" s="214" t="s">
        <v>242</v>
      </c>
      <c r="D163" s="647"/>
      <c r="E163" s="648"/>
      <c r="F163" s="233"/>
      <c r="G163" s="233">
        <f>IF(OSNOVA!$B$40=1,E163*F163,"")</f>
        <v>0</v>
      </c>
      <c r="H163" s="233"/>
      <c r="I163" s="395"/>
      <c r="J163" s="395"/>
      <c r="K163" s="243"/>
      <c r="L163" s="246"/>
      <c r="M163" s="247"/>
      <c r="N163" s="233"/>
      <c r="O163" s="283"/>
      <c r="P163" s="279"/>
    </row>
    <row r="164" spans="1:16" s="78" customFormat="1" ht="12">
      <c r="A164" s="402"/>
      <c r="B164" s="403"/>
      <c r="C164" s="191" t="s">
        <v>233</v>
      </c>
      <c r="D164" s="647" t="s">
        <v>7</v>
      </c>
      <c r="E164" s="648">
        <v>4</v>
      </c>
      <c r="F164" s="233"/>
      <c r="G164" s="233">
        <f>IF(OSNOVA!$B$40=1,E164*F164,"")</f>
        <v>0</v>
      </c>
      <c r="H164" s="233"/>
      <c r="I164" s="395"/>
      <c r="J164" s="395"/>
      <c r="K164" s="243"/>
      <c r="L164" s="246"/>
      <c r="M164" s="247"/>
      <c r="N164" s="233"/>
      <c r="O164" s="283"/>
      <c r="P164" s="279"/>
    </row>
    <row r="165" spans="1:16" s="78" customFormat="1" ht="12">
      <c r="A165" s="402"/>
      <c r="B165" s="403"/>
      <c r="C165" s="213"/>
      <c r="D165" s="647"/>
      <c r="E165" s="648"/>
      <c r="F165" s="233"/>
      <c r="G165" s="233">
        <f>IF(OSNOVA!$B$40=1,E165*F165,"")</f>
        <v>0</v>
      </c>
      <c r="H165" s="233"/>
      <c r="I165" s="395"/>
      <c r="J165" s="395"/>
      <c r="K165" s="243"/>
      <c r="L165" s="246"/>
      <c r="M165" s="247"/>
      <c r="N165" s="233"/>
      <c r="O165" s="283"/>
      <c r="P165" s="279"/>
    </row>
    <row r="166" spans="1:16" s="78" customFormat="1" ht="12">
      <c r="A166" s="402" t="str">
        <f>$B$127</f>
        <v>III.</v>
      </c>
      <c r="B166" s="403">
        <f>COUNT($A$129:$B165)+1</f>
        <v>9</v>
      </c>
      <c r="C166" s="331" t="s">
        <v>483</v>
      </c>
      <c r="D166" s="647"/>
      <c r="E166" s="648"/>
      <c r="F166" s="233"/>
      <c r="G166" s="233"/>
      <c r="H166" s="233"/>
      <c r="I166" s="395"/>
      <c r="J166" s="395"/>
      <c r="K166" s="243"/>
      <c r="L166" s="246"/>
      <c r="M166" s="247"/>
      <c r="N166" s="233"/>
      <c r="O166" s="283"/>
      <c r="P166" s="279"/>
    </row>
    <row r="167" spans="1:16" s="78" customFormat="1" ht="131.25" customHeight="1">
      <c r="A167" s="402"/>
      <c r="B167" s="403"/>
      <c r="C167" s="190" t="s">
        <v>875</v>
      </c>
      <c r="D167" s="647"/>
      <c r="E167" s="648"/>
      <c r="F167" s="233"/>
      <c r="G167" s="233"/>
      <c r="H167" s="233"/>
      <c r="I167" s="395"/>
      <c r="J167" s="395"/>
      <c r="K167" s="243"/>
      <c r="L167" s="246"/>
      <c r="M167" s="247"/>
      <c r="N167" s="233"/>
      <c r="O167" s="283"/>
      <c r="P167" s="279"/>
    </row>
    <row r="168" spans="1:16" s="78" customFormat="1" ht="24">
      <c r="A168" s="402"/>
      <c r="B168" s="403"/>
      <c r="C168" s="234" t="s">
        <v>613</v>
      </c>
      <c r="D168" s="647"/>
      <c r="E168" s="648"/>
      <c r="F168" s="233"/>
      <c r="G168" s="233"/>
      <c r="H168" s="233"/>
      <c r="I168" s="395"/>
      <c r="J168" s="395"/>
      <c r="K168" s="243"/>
      <c r="L168" s="246"/>
      <c r="M168" s="247"/>
      <c r="N168" s="233"/>
      <c r="O168" s="283"/>
      <c r="P168" s="279"/>
    </row>
    <row r="169" spans="1:16" s="78" customFormat="1" ht="12">
      <c r="A169" s="402"/>
      <c r="B169" s="403"/>
      <c r="C169" s="191" t="s">
        <v>234</v>
      </c>
      <c r="D169" s="647" t="s">
        <v>9</v>
      </c>
      <c r="E169" s="648">
        <v>2</v>
      </c>
      <c r="F169" s="233"/>
      <c r="G169" s="233">
        <f>IF(OSNOVA!$B$40=1,E169*F169,"")</f>
        <v>0</v>
      </c>
      <c r="H169" s="233"/>
      <c r="I169" s="395"/>
      <c r="J169" s="395"/>
      <c r="K169" s="243"/>
      <c r="L169" s="246"/>
      <c r="M169" s="247"/>
      <c r="N169" s="233"/>
      <c r="O169" s="283"/>
      <c r="P169" s="279"/>
    </row>
    <row r="170" spans="1:16" s="78" customFormat="1" ht="12">
      <c r="A170" s="402"/>
      <c r="B170" s="403"/>
      <c r="C170" s="214" t="s">
        <v>475</v>
      </c>
      <c r="D170" s="647" t="s">
        <v>9</v>
      </c>
      <c r="E170" s="648">
        <v>1</v>
      </c>
      <c r="F170" s="233"/>
      <c r="G170" s="233">
        <f>IF(OSNOVA!$B$40=1,E170*F170,"")</f>
        <v>0</v>
      </c>
      <c r="H170" s="233"/>
      <c r="I170" s="395"/>
      <c r="J170" s="395"/>
      <c r="K170" s="243"/>
      <c r="L170" s="246"/>
      <c r="M170" s="247"/>
      <c r="N170" s="233"/>
      <c r="O170" s="283"/>
      <c r="P170" s="279"/>
    </row>
    <row r="171" spans="1:16" s="78" customFormat="1" ht="12">
      <c r="A171" s="402"/>
      <c r="B171" s="403"/>
      <c r="C171" s="213"/>
      <c r="D171" s="647"/>
      <c r="E171" s="648"/>
      <c r="F171" s="233"/>
      <c r="G171" s="233"/>
      <c r="H171" s="233"/>
      <c r="I171" s="395"/>
      <c r="J171" s="395"/>
      <c r="K171" s="243"/>
      <c r="L171" s="246"/>
      <c r="M171" s="247"/>
      <c r="N171" s="233"/>
      <c r="O171" s="283"/>
      <c r="P171" s="279"/>
    </row>
    <row r="172" spans="1:16" s="78" customFormat="1" ht="12">
      <c r="A172" s="402" t="str">
        <f>$B$127</f>
        <v>III.</v>
      </c>
      <c r="B172" s="403">
        <f>COUNT($A$129:$B171)+1</f>
        <v>10</v>
      </c>
      <c r="C172" s="195" t="s">
        <v>154</v>
      </c>
      <c r="D172" s="365" t="s">
        <v>101</v>
      </c>
      <c r="E172" s="239">
        <v>1</v>
      </c>
      <c r="F172" s="233"/>
      <c r="G172" s="233">
        <f>IF(OSNOVA!$B$40=1,E172*F172,"")</f>
        <v>0</v>
      </c>
      <c r="H172" s="233"/>
      <c r="I172" s="395"/>
      <c r="J172" s="395"/>
      <c r="K172" s="243"/>
      <c r="L172" s="246"/>
      <c r="M172" s="247"/>
      <c r="N172" s="233"/>
      <c r="O172" s="283"/>
      <c r="P172" s="279"/>
    </row>
    <row r="173" spans="1:16" s="78" customFormat="1" ht="24">
      <c r="A173" s="402"/>
      <c r="B173" s="403"/>
      <c r="C173" s="189" t="s">
        <v>854</v>
      </c>
      <c r="D173" s="365"/>
      <c r="E173" s="239"/>
      <c r="F173" s="233"/>
      <c r="G173" s="233">
        <f>IF(OSNOVA!$B$40=1,E173*F173,"")</f>
        <v>0</v>
      </c>
      <c r="H173" s="233"/>
      <c r="I173" s="395"/>
      <c r="J173" s="395"/>
      <c r="K173" s="243"/>
      <c r="L173" s="246"/>
      <c r="M173" s="247"/>
      <c r="N173" s="233"/>
      <c r="O173" s="283"/>
      <c r="P173" s="279"/>
    </row>
    <row r="174" spans="1:16" s="78" customFormat="1" ht="12">
      <c r="A174" s="402"/>
      <c r="B174" s="403"/>
      <c r="C174" s="189"/>
      <c r="D174" s="391"/>
      <c r="E174" s="392"/>
      <c r="F174" s="233"/>
      <c r="G174" s="233">
        <f>IF(OSNOVA!$B$40=1,E174*F174,"")</f>
        <v>0</v>
      </c>
      <c r="H174" s="233"/>
      <c r="I174" s="395"/>
      <c r="J174" s="395"/>
      <c r="K174" s="243"/>
      <c r="L174" s="246"/>
      <c r="M174" s="247"/>
      <c r="N174" s="233"/>
      <c r="O174" s="283"/>
      <c r="P174" s="279"/>
    </row>
    <row r="175" spans="1:16" s="78" customFormat="1" ht="12">
      <c r="A175" s="402"/>
      <c r="B175" s="403"/>
      <c r="C175" s="195" t="s">
        <v>300</v>
      </c>
      <c r="D175" s="365" t="s">
        <v>9</v>
      </c>
      <c r="E175" s="239">
        <v>1</v>
      </c>
      <c r="F175" s="233"/>
      <c r="G175" s="233">
        <f>IF(OSNOVA!$B$40=1,E175*F175,"")</f>
        <v>0</v>
      </c>
      <c r="H175" s="233"/>
      <c r="I175" s="395"/>
      <c r="J175" s="395"/>
      <c r="K175" s="243"/>
      <c r="L175" s="246"/>
      <c r="M175" s="247"/>
      <c r="N175" s="233"/>
      <c r="O175" s="283"/>
      <c r="P175" s="279"/>
    </row>
    <row r="176" spans="1:16" s="78" customFormat="1" ht="83.25" customHeight="1">
      <c r="A176" s="402"/>
      <c r="B176" s="403"/>
      <c r="C176" s="189" t="s">
        <v>861</v>
      </c>
      <c r="D176" s="365"/>
      <c r="E176" s="239"/>
      <c r="F176" s="233"/>
      <c r="G176" s="233">
        <f>IF(OSNOVA!$B$40=1,E176*F176,"")</f>
        <v>0</v>
      </c>
      <c r="H176" s="233"/>
      <c r="I176" s="395"/>
      <c r="J176" s="395"/>
      <c r="K176" s="243"/>
      <c r="L176" s="246"/>
      <c r="M176" s="247"/>
      <c r="N176" s="233"/>
      <c r="O176" s="283"/>
      <c r="P176" s="279"/>
    </row>
    <row r="177" spans="1:16" s="78" customFormat="1" ht="12">
      <c r="A177" s="402"/>
      <c r="B177" s="403"/>
      <c r="D177" s="350"/>
      <c r="E177" s="351"/>
      <c r="F177" s="233"/>
      <c r="G177" s="233"/>
      <c r="H177" s="233"/>
      <c r="I177" s="395"/>
      <c r="J177" s="395"/>
      <c r="K177" s="243"/>
      <c r="L177" s="246"/>
      <c r="M177" s="247"/>
      <c r="N177" s="233"/>
      <c r="O177" s="283"/>
      <c r="P177" s="279"/>
    </row>
    <row r="178" spans="1:16" s="78" customFormat="1" ht="12">
      <c r="A178" s="402" t="str">
        <f>$B$127</f>
        <v>III.</v>
      </c>
      <c r="B178" s="403">
        <f>COUNT($A$129:$B177)+1</f>
        <v>11</v>
      </c>
      <c r="C178" s="195" t="s">
        <v>138</v>
      </c>
      <c r="D178" s="350" t="s">
        <v>8</v>
      </c>
      <c r="E178" s="351">
        <v>15</v>
      </c>
      <c r="F178" s="233"/>
      <c r="G178" s="243">
        <f>IF(OSNOVA!$B$40=1,E178*F178,"")</f>
        <v>0</v>
      </c>
      <c r="H178" s="249"/>
      <c r="I178" s="395"/>
      <c r="J178" s="395"/>
      <c r="K178" s="243"/>
      <c r="L178" s="246"/>
      <c r="M178" s="247"/>
      <c r="N178" s="233"/>
      <c r="O178" s="283"/>
      <c r="P178" s="279"/>
    </row>
    <row r="179" spans="1:16" s="78" customFormat="1" ht="87" customHeight="1">
      <c r="A179" s="402"/>
      <c r="B179" s="403"/>
      <c r="C179" s="189" t="s">
        <v>890</v>
      </c>
      <c r="D179" s="394"/>
      <c r="E179" s="351"/>
      <c r="F179" s="233"/>
      <c r="G179" s="243"/>
      <c r="H179" s="249"/>
      <c r="I179" s="395"/>
      <c r="J179" s="395"/>
      <c r="K179" s="243"/>
      <c r="L179" s="246"/>
      <c r="M179" s="247"/>
      <c r="N179" s="233"/>
      <c r="O179" s="283"/>
      <c r="P179" s="279"/>
    </row>
    <row r="180" spans="1:16" s="78" customFormat="1" ht="12">
      <c r="A180" s="402"/>
      <c r="B180" s="403"/>
      <c r="C180" s="234" t="s">
        <v>174</v>
      </c>
      <c r="D180" s="350"/>
      <c r="E180" s="351"/>
      <c r="F180" s="233"/>
      <c r="G180" s="243"/>
      <c r="H180" s="249"/>
      <c r="I180" s="395"/>
      <c r="J180" s="395"/>
      <c r="K180" s="243"/>
      <c r="L180" s="246"/>
      <c r="M180" s="247"/>
      <c r="N180" s="233"/>
      <c r="O180" s="283"/>
      <c r="P180" s="279"/>
    </row>
    <row r="181" spans="1:16" s="78" customFormat="1" ht="12">
      <c r="A181" s="617"/>
      <c r="B181" s="403"/>
      <c r="C181" s="84"/>
      <c r="D181" s="326"/>
      <c r="E181" s="312"/>
      <c r="F181" s="215"/>
      <c r="G181" s="201"/>
      <c r="H181" s="248"/>
      <c r="I181" s="298"/>
      <c r="J181" s="298"/>
      <c r="K181" s="243"/>
      <c r="L181" s="246"/>
      <c r="M181" s="247"/>
      <c r="N181" s="233"/>
      <c r="O181" s="283"/>
      <c r="P181" s="279"/>
    </row>
    <row r="182" spans="1:16" s="78" customFormat="1" ht="13.5" thickBot="1">
      <c r="A182" s="618"/>
      <c r="B182" s="622"/>
      <c r="C182" s="120" t="str">
        <f>CONCATENATE(B127," ",C127," - SKUPAJ:")</f>
        <v>III. KN3 UČILNICA 1 - SKUPAJ:</v>
      </c>
      <c r="D182" s="316"/>
      <c r="E182" s="316"/>
      <c r="F182" s="216"/>
      <c r="G182" s="217">
        <f>SUM(G128:G181)</f>
        <v>0</v>
      </c>
      <c r="H182" s="248"/>
      <c r="I182" s="298"/>
      <c r="J182" s="298"/>
      <c r="K182" s="243"/>
      <c r="L182" s="246"/>
      <c r="M182" s="247"/>
      <c r="N182" s="233"/>
      <c r="O182" s="283"/>
      <c r="P182" s="279"/>
    </row>
    <row r="183" spans="1:16" s="78" customFormat="1" ht="12.75">
      <c r="A183" s="619"/>
      <c r="B183" s="241"/>
      <c r="C183" s="305"/>
      <c r="D183" s="318"/>
      <c r="E183" s="318"/>
      <c r="F183" s="306"/>
      <c r="G183" s="244"/>
      <c r="H183" s="248"/>
      <c r="I183" s="298"/>
      <c r="J183" s="298"/>
      <c r="K183" s="243"/>
      <c r="L183" s="246"/>
      <c r="M183" s="247"/>
      <c r="N183" s="233"/>
      <c r="O183" s="283"/>
      <c r="P183" s="279"/>
    </row>
    <row r="184" spans="1:16" s="103" customFormat="1" ht="13.5" thickBot="1">
      <c r="A184" s="837"/>
      <c r="B184" s="838" t="s">
        <v>176</v>
      </c>
      <c r="C184" s="849" t="s">
        <v>339</v>
      </c>
      <c r="D184" s="442"/>
      <c r="E184" s="443"/>
      <c r="F184" s="412"/>
      <c r="G184" s="412"/>
      <c r="H184" s="859"/>
      <c r="I184" s="826"/>
      <c r="J184" s="826"/>
      <c r="K184" s="441"/>
      <c r="L184" s="827"/>
      <c r="M184" s="245"/>
      <c r="N184" s="828"/>
      <c r="O184" s="829"/>
      <c r="P184" s="280"/>
    </row>
    <row r="185" spans="1:16" s="78" customFormat="1" ht="12.75">
      <c r="A185" s="616"/>
      <c r="B185" s="630"/>
      <c r="C185" s="439"/>
      <c r="D185" s="432"/>
      <c r="E185" s="440"/>
      <c r="F185" s="233"/>
      <c r="G185" s="243"/>
      <c r="H185" s="249"/>
      <c r="I185" s="395"/>
      <c r="J185" s="395"/>
      <c r="K185" s="243"/>
      <c r="L185" s="246"/>
      <c r="M185" s="247"/>
      <c r="N185" s="233"/>
      <c r="O185" s="283"/>
      <c r="P185" s="279"/>
    </row>
    <row r="186" spans="1:16" s="78" customFormat="1" ht="12">
      <c r="A186" s="402" t="str">
        <f>$B$184</f>
        <v>IV.</v>
      </c>
      <c r="B186" s="403">
        <f>COUNT(#REF!)+1</f>
        <v>1</v>
      </c>
      <c r="C186" s="195" t="s">
        <v>255</v>
      </c>
      <c r="D186" s="350" t="s">
        <v>9</v>
      </c>
      <c r="E186" s="351">
        <v>1</v>
      </c>
      <c r="F186" s="233"/>
      <c r="G186" s="233">
        <f>IF(OSNOVA!$B$40=1,E186*F186,"")</f>
        <v>0</v>
      </c>
      <c r="H186" s="233"/>
      <c r="I186" s="395"/>
      <c r="J186" s="395"/>
      <c r="K186" s="243"/>
      <c r="L186" s="246"/>
      <c r="M186" s="247"/>
      <c r="N186" s="233"/>
      <c r="O186" s="283"/>
      <c r="P186" s="279"/>
    </row>
    <row r="187" spans="1:16" s="78" customFormat="1" ht="111" customHeight="1">
      <c r="A187" s="402"/>
      <c r="B187" s="403"/>
      <c r="C187" s="191" t="s">
        <v>882</v>
      </c>
      <c r="D187" s="350"/>
      <c r="E187" s="351"/>
      <c r="F187" s="233"/>
      <c r="G187" s="233">
        <f>IF(OSNOVA!$B$40=1,E187*F187,"")</f>
        <v>0</v>
      </c>
      <c r="H187" s="233"/>
      <c r="I187" s="395"/>
      <c r="J187" s="395"/>
      <c r="K187" s="243"/>
      <c r="L187" s="246"/>
      <c r="M187" s="247"/>
      <c r="N187" s="233"/>
      <c r="O187" s="283"/>
      <c r="P187" s="279"/>
    </row>
    <row r="188" spans="1:16" s="78" customFormat="1" ht="168" customHeight="1">
      <c r="A188" s="402"/>
      <c r="B188" s="403"/>
      <c r="C188" s="191" t="s">
        <v>858</v>
      </c>
      <c r="D188" s="350"/>
      <c r="E188" s="351"/>
      <c r="F188" s="233"/>
      <c r="G188" s="233">
        <f>IF(OSNOVA!$B$40=1,E188*F188,"")</f>
        <v>0</v>
      </c>
      <c r="H188" s="233"/>
      <c r="I188" s="395"/>
      <c r="J188" s="395"/>
      <c r="K188" s="243"/>
      <c r="L188" s="246"/>
      <c r="M188" s="247"/>
      <c r="N188" s="233"/>
      <c r="O188" s="283"/>
      <c r="P188" s="279"/>
    </row>
    <row r="189" spans="1:16" s="78" customFormat="1" ht="180">
      <c r="A189" s="402"/>
      <c r="B189" s="403"/>
      <c r="C189" s="191" t="s">
        <v>880</v>
      </c>
      <c r="D189" s="350"/>
      <c r="E189" s="351"/>
      <c r="F189" s="233"/>
      <c r="G189" s="233">
        <f>IF(OSNOVA!$B$40=1,E189*F189,"")</f>
        <v>0</v>
      </c>
      <c r="H189" s="233"/>
      <c r="I189" s="395"/>
      <c r="J189" s="395"/>
      <c r="K189" s="243"/>
      <c r="L189" s="246"/>
      <c r="M189" s="247"/>
      <c r="N189" s="233"/>
      <c r="O189" s="283"/>
      <c r="P189" s="279"/>
    </row>
    <row r="190" spans="1:16" s="78" customFormat="1" ht="84">
      <c r="A190" s="402"/>
      <c r="B190" s="403"/>
      <c r="C190" s="191" t="s">
        <v>873</v>
      </c>
      <c r="D190" s="350"/>
      <c r="E190" s="351"/>
      <c r="F190" s="233"/>
      <c r="G190" s="233">
        <f>IF(OSNOVA!$B$40=1,E190*F190,"")</f>
        <v>0</v>
      </c>
      <c r="H190" s="233"/>
      <c r="I190" s="395"/>
      <c r="J190" s="395"/>
      <c r="K190" s="243"/>
      <c r="L190" s="246"/>
      <c r="M190" s="247"/>
      <c r="N190" s="233"/>
      <c r="O190" s="283"/>
      <c r="P190" s="279"/>
    </row>
    <row r="191" spans="1:16" s="78" customFormat="1" ht="36">
      <c r="A191" s="402"/>
      <c r="B191" s="403"/>
      <c r="C191" s="368" t="s">
        <v>881</v>
      </c>
      <c r="D191" s="391"/>
      <c r="E191" s="392"/>
      <c r="F191" s="233"/>
      <c r="G191" s="233">
        <f>IF(OSNOVA!$B$40=1,E191*F191,"")</f>
        <v>0</v>
      </c>
      <c r="H191" s="233"/>
      <c r="I191" s="395"/>
      <c r="J191" s="395"/>
      <c r="K191" s="243"/>
      <c r="L191" s="246"/>
      <c r="M191" s="247"/>
      <c r="N191" s="233"/>
      <c r="O191" s="283"/>
      <c r="P191" s="279"/>
    </row>
    <row r="192" spans="1:16" s="78" customFormat="1" ht="12">
      <c r="A192" s="402"/>
      <c r="B192" s="403"/>
      <c r="C192" s="368"/>
      <c r="D192" s="391"/>
      <c r="E192" s="392"/>
      <c r="F192" s="233"/>
      <c r="G192" s="233">
        <f>IF(OSNOVA!$B$40=1,E192*F192,"")</f>
        <v>0</v>
      </c>
      <c r="H192" s="233"/>
      <c r="I192" s="395"/>
      <c r="J192" s="395"/>
      <c r="K192" s="243"/>
      <c r="L192" s="246"/>
      <c r="M192" s="247"/>
      <c r="N192" s="233"/>
      <c r="O192" s="283"/>
      <c r="P192" s="279"/>
    </row>
    <row r="193" spans="1:16" s="78" customFormat="1" ht="12">
      <c r="A193" s="402" t="str">
        <f>$B$184</f>
        <v>IV.</v>
      </c>
      <c r="B193" s="403">
        <f>COUNT($A$186:$B192)+1</f>
        <v>2</v>
      </c>
      <c r="C193" s="383" t="s">
        <v>856</v>
      </c>
      <c r="D193" s="391" t="s">
        <v>9</v>
      </c>
      <c r="E193" s="392">
        <v>2</v>
      </c>
      <c r="F193" s="233"/>
      <c r="G193" s="233">
        <f>IF(OSNOVA!$B$40=1,E193*F193,"")</f>
        <v>0</v>
      </c>
      <c r="H193" s="233"/>
      <c r="I193" s="395"/>
      <c r="J193" s="395"/>
      <c r="K193" s="243"/>
      <c r="L193" s="246"/>
      <c r="M193" s="247"/>
      <c r="N193" s="233"/>
      <c r="O193" s="283"/>
      <c r="P193" s="279"/>
    </row>
    <row r="194" spans="1:16" s="78" customFormat="1" ht="36">
      <c r="A194" s="402"/>
      <c r="B194" s="403"/>
      <c r="C194" s="368" t="s">
        <v>884</v>
      </c>
      <c r="D194" s="391"/>
      <c r="E194" s="392"/>
      <c r="F194" s="233"/>
      <c r="G194" s="233">
        <f>IF(OSNOVA!$B$40=1,E194*F194,"")</f>
        <v>0</v>
      </c>
      <c r="H194" s="233"/>
      <c r="I194" s="395"/>
      <c r="J194" s="395"/>
      <c r="K194" s="243"/>
      <c r="L194" s="246"/>
      <c r="M194" s="247"/>
      <c r="N194" s="233"/>
      <c r="O194" s="283"/>
      <c r="P194" s="279"/>
    </row>
    <row r="195" spans="1:16" s="78" customFormat="1" ht="12">
      <c r="A195" s="402"/>
      <c r="B195" s="403"/>
      <c r="C195" s="368"/>
      <c r="D195" s="391"/>
      <c r="E195" s="392"/>
      <c r="F195" s="233"/>
      <c r="G195" s="233">
        <f>IF(OSNOVA!$B$40=1,E195*F195,"")</f>
        <v>0</v>
      </c>
      <c r="H195" s="233"/>
      <c r="I195" s="395"/>
      <c r="J195" s="395"/>
      <c r="K195" s="243"/>
      <c r="L195" s="246"/>
      <c r="M195" s="247"/>
      <c r="N195" s="233"/>
      <c r="O195" s="283"/>
      <c r="P195" s="279"/>
    </row>
    <row r="196" spans="1:16" s="78" customFormat="1" ht="12">
      <c r="A196" s="402" t="str">
        <f>$B$184</f>
        <v>IV.</v>
      </c>
      <c r="B196" s="403">
        <f>COUNT($A$186:$B195)+1</f>
        <v>3</v>
      </c>
      <c r="C196" s="210" t="s">
        <v>229</v>
      </c>
      <c r="D196" s="647" t="s">
        <v>8</v>
      </c>
      <c r="E196" s="648">
        <v>385</v>
      </c>
      <c r="F196" s="233"/>
      <c r="G196" s="233">
        <f>IF(OSNOVA!$B$40=1,E196*F196,"")</f>
        <v>0</v>
      </c>
      <c r="H196" s="233"/>
      <c r="I196" s="395"/>
      <c r="J196" s="395"/>
      <c r="K196" s="243"/>
      <c r="L196" s="246"/>
      <c r="M196" s="247"/>
      <c r="N196" s="233"/>
      <c r="O196" s="283"/>
      <c r="P196" s="279"/>
    </row>
    <row r="197" spans="1:16" s="78" customFormat="1" ht="48">
      <c r="A197" s="402"/>
      <c r="B197" s="403"/>
      <c r="C197" s="191" t="s">
        <v>230</v>
      </c>
      <c r="D197" s="647"/>
      <c r="E197" s="648"/>
      <c r="F197" s="233"/>
      <c r="G197" s="233">
        <f>IF(OSNOVA!$B$40=1,E197*F197,"")</f>
        <v>0</v>
      </c>
      <c r="H197" s="233"/>
      <c r="I197" s="395"/>
      <c r="J197" s="395"/>
      <c r="K197" s="243"/>
      <c r="L197" s="246"/>
      <c r="M197" s="247"/>
      <c r="N197" s="233"/>
      <c r="O197" s="283"/>
      <c r="P197" s="279"/>
    </row>
    <row r="198" spans="1:16" s="78" customFormat="1" ht="12">
      <c r="A198" s="402"/>
      <c r="B198" s="403"/>
      <c r="C198" s="213"/>
      <c r="D198" s="647"/>
      <c r="E198" s="648"/>
      <c r="F198" s="233"/>
      <c r="G198" s="233">
        <f>IF(OSNOVA!$B$40=1,E198*F198,"")</f>
        <v>0</v>
      </c>
      <c r="H198" s="233"/>
      <c r="I198" s="395"/>
      <c r="J198" s="395"/>
      <c r="K198" s="243"/>
      <c r="L198" s="246"/>
      <c r="M198" s="247"/>
      <c r="N198" s="233"/>
      <c r="O198" s="283"/>
      <c r="P198" s="279"/>
    </row>
    <row r="199" spans="1:16" s="78" customFormat="1" ht="12">
      <c r="A199" s="402"/>
      <c r="B199" s="403"/>
      <c r="C199" s="213"/>
      <c r="D199" s="647"/>
      <c r="E199" s="648"/>
      <c r="F199" s="233"/>
      <c r="G199" s="233">
        <f>IF(OSNOVA!$B$40=1,E199*F199,"")</f>
        <v>0</v>
      </c>
      <c r="H199" s="233"/>
      <c r="I199" s="395"/>
      <c r="J199" s="395"/>
      <c r="K199" s="243"/>
      <c r="L199" s="246"/>
      <c r="M199" s="247"/>
      <c r="N199" s="233"/>
      <c r="O199" s="283"/>
      <c r="P199" s="279"/>
    </row>
    <row r="200" spans="1:16" s="78" customFormat="1" ht="12">
      <c r="A200" s="402" t="str">
        <f>$B$184</f>
        <v>IV.</v>
      </c>
      <c r="B200" s="403">
        <f>COUNT($A$186:$B199)+1</f>
        <v>4</v>
      </c>
      <c r="C200" s="667" t="s">
        <v>235</v>
      </c>
      <c r="D200" s="647" t="s">
        <v>137</v>
      </c>
      <c r="E200" s="648">
        <v>34</v>
      </c>
      <c r="F200" s="233"/>
      <c r="G200" s="233">
        <f>IF(OSNOVA!$B$40=1,E200*F200,"")</f>
        <v>0</v>
      </c>
      <c r="H200" s="233"/>
      <c r="I200" s="395"/>
      <c r="J200" s="395"/>
      <c r="K200" s="243"/>
      <c r="L200" s="246"/>
      <c r="M200" s="247"/>
      <c r="N200" s="233"/>
      <c r="O200" s="283"/>
      <c r="P200" s="279"/>
    </row>
    <row r="201" spans="1:16" s="78" customFormat="1" ht="72">
      <c r="A201" s="402"/>
      <c r="B201" s="403"/>
      <c r="C201" s="213" t="s">
        <v>236</v>
      </c>
      <c r="D201" s="364"/>
      <c r="E201" s="364"/>
      <c r="F201" s="233"/>
      <c r="G201" s="233">
        <f>IF(OSNOVA!$B$40=1,E201*F201,"")</f>
        <v>0</v>
      </c>
      <c r="H201" s="233"/>
      <c r="I201" s="395"/>
      <c r="J201" s="395"/>
      <c r="K201" s="243"/>
      <c r="L201" s="246"/>
      <c r="M201" s="247"/>
      <c r="N201" s="233"/>
      <c r="O201" s="283"/>
      <c r="P201" s="279"/>
    </row>
    <row r="202" spans="1:16" s="78" customFormat="1" ht="12">
      <c r="A202" s="402"/>
      <c r="B202" s="403"/>
      <c r="C202" s="214" t="s">
        <v>237</v>
      </c>
      <c r="D202" s="647"/>
      <c r="E202" s="648"/>
      <c r="F202" s="233"/>
      <c r="G202" s="233">
        <f>IF(OSNOVA!$B$40=1,E202*F202,"")</f>
        <v>0</v>
      </c>
      <c r="H202" s="233"/>
      <c r="I202" s="395"/>
      <c r="J202" s="395"/>
      <c r="K202" s="243"/>
      <c r="L202" s="246"/>
      <c r="M202" s="247"/>
      <c r="N202" s="233"/>
      <c r="O202" s="283"/>
      <c r="P202" s="279"/>
    </row>
    <row r="203" spans="1:16" s="78" customFormat="1" ht="12">
      <c r="A203" s="402"/>
      <c r="B203" s="403"/>
      <c r="C203" s="213"/>
      <c r="D203" s="647"/>
      <c r="E203" s="648"/>
      <c r="F203" s="233"/>
      <c r="G203" s="233">
        <f>IF(OSNOVA!$B$40=1,E203*F203,"")</f>
        <v>0</v>
      </c>
      <c r="H203" s="233"/>
      <c r="I203" s="395"/>
      <c r="J203" s="395"/>
      <c r="K203" s="243"/>
      <c r="L203" s="246"/>
      <c r="M203" s="247"/>
      <c r="N203" s="233"/>
      <c r="O203" s="283"/>
      <c r="P203" s="279"/>
    </row>
    <row r="204" spans="1:16" s="78" customFormat="1" ht="12">
      <c r="A204" s="402" t="str">
        <f>$B$184</f>
        <v>IV.</v>
      </c>
      <c r="B204" s="403">
        <f>COUNT($A$186:$B203)+1</f>
        <v>5</v>
      </c>
      <c r="C204" s="195" t="s">
        <v>240</v>
      </c>
      <c r="D204" s="647"/>
      <c r="E204" s="648"/>
      <c r="F204" s="233"/>
      <c r="G204" s="233">
        <f>IF(OSNOVA!$B$40=1,E204*F204,"")</f>
        <v>0</v>
      </c>
      <c r="H204" s="233"/>
      <c r="I204" s="395"/>
      <c r="J204" s="395"/>
      <c r="K204" s="243"/>
      <c r="L204" s="246"/>
      <c r="M204" s="247"/>
      <c r="N204" s="233"/>
      <c r="O204" s="283"/>
      <c r="P204" s="279"/>
    </row>
    <row r="205" spans="1:16" s="78" customFormat="1" ht="96">
      <c r="A205" s="402"/>
      <c r="B205" s="403"/>
      <c r="C205" s="191" t="s">
        <v>466</v>
      </c>
      <c r="D205" s="647"/>
      <c r="E205" s="648"/>
      <c r="F205" s="233"/>
      <c r="G205" s="233">
        <f>IF(OSNOVA!$B$40=1,E205*F205,"")</f>
        <v>0</v>
      </c>
      <c r="H205" s="233"/>
      <c r="I205" s="395"/>
      <c r="J205" s="395"/>
      <c r="K205" s="243"/>
      <c r="L205" s="246"/>
      <c r="M205" s="247"/>
      <c r="N205" s="233"/>
      <c r="O205" s="283"/>
      <c r="P205" s="279"/>
    </row>
    <row r="206" spans="1:16" s="78" customFormat="1" ht="12">
      <c r="A206" s="402"/>
      <c r="B206" s="403"/>
      <c r="C206" s="234" t="s">
        <v>469</v>
      </c>
      <c r="D206" s="647"/>
      <c r="E206" s="648"/>
      <c r="F206" s="233"/>
      <c r="G206" s="233">
        <f>IF(OSNOVA!$B$40=1,E206*F206,"")</f>
        <v>0</v>
      </c>
      <c r="H206" s="233"/>
      <c r="I206" s="395"/>
      <c r="J206" s="395"/>
      <c r="K206" s="243"/>
      <c r="L206" s="246"/>
      <c r="M206" s="247"/>
      <c r="N206" s="233"/>
      <c r="O206" s="283"/>
      <c r="P206" s="279"/>
    </row>
    <row r="207" spans="1:16" s="78" customFormat="1" ht="12">
      <c r="A207" s="402"/>
      <c r="B207" s="403"/>
      <c r="C207" s="191" t="s">
        <v>481</v>
      </c>
      <c r="D207" s="647" t="s">
        <v>9</v>
      </c>
      <c r="E207" s="648">
        <v>3</v>
      </c>
      <c r="F207" s="233"/>
      <c r="G207" s="233">
        <f>IF(OSNOVA!$B$40=1,E207*F207,"")</f>
        <v>0</v>
      </c>
      <c r="H207" s="233"/>
      <c r="I207" s="395"/>
      <c r="J207" s="395"/>
      <c r="K207" s="243"/>
      <c r="L207" s="246"/>
      <c r="M207" s="247"/>
      <c r="N207" s="233"/>
      <c r="O207" s="283"/>
      <c r="P207" s="279"/>
    </row>
    <row r="208" spans="1:16" s="78" customFormat="1" ht="12">
      <c r="A208" s="402"/>
      <c r="B208" s="403"/>
      <c r="C208" s="234"/>
      <c r="D208" s="207"/>
      <c r="E208" s="207"/>
      <c r="F208" s="233"/>
      <c r="G208" s="233"/>
      <c r="H208" s="233"/>
      <c r="I208" s="395"/>
      <c r="J208" s="395"/>
      <c r="K208" s="243"/>
      <c r="L208" s="246"/>
      <c r="M208" s="247"/>
      <c r="N208" s="233"/>
      <c r="O208" s="283"/>
      <c r="P208" s="279"/>
    </row>
    <row r="209" spans="1:16" s="78" customFormat="1" ht="12">
      <c r="A209" s="402" t="str">
        <f>$B$184</f>
        <v>IV.</v>
      </c>
      <c r="B209" s="403">
        <f>COUNT($A$186:$B208)+1</f>
        <v>6</v>
      </c>
      <c r="C209" s="195" t="s">
        <v>344</v>
      </c>
      <c r="D209" s="647"/>
      <c r="E209" s="648"/>
      <c r="F209" s="233"/>
      <c r="G209" s="233">
        <f>IF(OSNOVA!$B$40=1,E209*F209,"")</f>
        <v>0</v>
      </c>
      <c r="H209" s="233"/>
      <c r="I209" s="395"/>
      <c r="J209" s="395"/>
      <c r="K209" s="243"/>
      <c r="L209" s="246"/>
      <c r="M209" s="247"/>
      <c r="N209" s="233"/>
      <c r="O209" s="283"/>
      <c r="P209" s="279"/>
    </row>
    <row r="210" spans="1:16" s="78" customFormat="1" ht="84">
      <c r="A210" s="402"/>
      <c r="B210" s="403"/>
      <c r="C210" s="384" t="s">
        <v>301</v>
      </c>
      <c r="D210" s="647"/>
      <c r="E210" s="648"/>
      <c r="F210" s="233"/>
      <c r="G210" s="233">
        <f>IF(OSNOVA!$B$40=1,E210*F210,"")</f>
        <v>0</v>
      </c>
      <c r="H210" s="233"/>
      <c r="I210" s="395"/>
      <c r="J210" s="395"/>
      <c r="K210" s="243"/>
      <c r="L210" s="246"/>
      <c r="M210" s="247"/>
      <c r="N210" s="233"/>
      <c r="O210" s="283"/>
      <c r="P210" s="279"/>
    </row>
    <row r="211" spans="1:16" s="78" customFormat="1" ht="12">
      <c r="A211" s="402"/>
      <c r="B211" s="403"/>
      <c r="C211" s="234" t="s">
        <v>345</v>
      </c>
      <c r="D211" s="647"/>
      <c r="E211" s="648"/>
      <c r="F211" s="233"/>
      <c r="G211" s="233">
        <f>IF(OSNOVA!$B$40=1,E211*F211,"")</f>
        <v>0</v>
      </c>
      <c r="H211" s="233"/>
      <c r="I211" s="395"/>
      <c r="J211" s="395"/>
      <c r="K211" s="243"/>
      <c r="L211" s="246"/>
      <c r="M211" s="247"/>
      <c r="N211" s="233"/>
      <c r="O211" s="283"/>
      <c r="P211" s="279"/>
    </row>
    <row r="212" spans="1:16" s="78" customFormat="1" ht="12">
      <c r="A212" s="402"/>
      <c r="B212" s="403"/>
      <c r="C212" s="560" t="s">
        <v>482</v>
      </c>
      <c r="D212" s="647" t="s">
        <v>9</v>
      </c>
      <c r="E212" s="648">
        <v>2</v>
      </c>
      <c r="F212" s="233"/>
      <c r="G212" s="233">
        <f>IF(OSNOVA!$B$40=1,E212*F212,"")</f>
        <v>0</v>
      </c>
      <c r="H212" s="233"/>
      <c r="I212" s="395"/>
      <c r="J212" s="395"/>
      <c r="K212" s="243"/>
      <c r="L212" s="246"/>
      <c r="M212" s="247"/>
      <c r="N212" s="233"/>
      <c r="O212" s="283"/>
      <c r="P212" s="279"/>
    </row>
    <row r="213" spans="1:16" s="78" customFormat="1" ht="12">
      <c r="A213" s="402"/>
      <c r="B213" s="403"/>
      <c r="C213" s="560"/>
      <c r="D213" s="647"/>
      <c r="E213" s="648"/>
      <c r="F213" s="233"/>
      <c r="G213" s="233">
        <f>IF(OSNOVA!$B$40=1,E213*F213,"")</f>
        <v>0</v>
      </c>
      <c r="H213" s="233"/>
      <c r="I213" s="395"/>
      <c r="J213" s="395"/>
      <c r="K213" s="243"/>
      <c r="L213" s="246"/>
      <c r="M213" s="247"/>
      <c r="N213" s="233"/>
      <c r="O213" s="283"/>
      <c r="P213" s="279"/>
    </row>
    <row r="214" spans="1:16" s="78" customFormat="1" ht="12">
      <c r="A214" s="402" t="str">
        <f>$B$184</f>
        <v>IV.</v>
      </c>
      <c r="B214" s="403">
        <f>COUNT($A$186:$B213)+1</f>
        <v>7</v>
      </c>
      <c r="C214" s="195" t="s">
        <v>285</v>
      </c>
      <c r="D214" s="647"/>
      <c r="E214" s="648"/>
      <c r="F214" s="233"/>
      <c r="G214" s="233">
        <f>IF(OSNOVA!$B$40=1,E214*F214,"")</f>
        <v>0</v>
      </c>
      <c r="H214" s="233"/>
      <c r="I214" s="395"/>
      <c r="J214" s="395"/>
      <c r="K214" s="243"/>
      <c r="L214" s="246"/>
      <c r="M214" s="247"/>
      <c r="N214" s="233"/>
      <c r="O214" s="283"/>
      <c r="P214" s="279"/>
    </row>
    <row r="215" spans="1:16" s="78" customFormat="1" ht="27" customHeight="1">
      <c r="A215" s="402"/>
      <c r="B215" s="403"/>
      <c r="C215" s="560" t="s">
        <v>889</v>
      </c>
      <c r="D215" s="647"/>
      <c r="E215" s="648"/>
      <c r="F215" s="233"/>
      <c r="G215" s="233">
        <f>IF(OSNOVA!$B$40=1,E215*F215,"")</f>
        <v>0</v>
      </c>
      <c r="H215" s="233"/>
      <c r="I215" s="395"/>
      <c r="J215" s="395"/>
      <c r="K215" s="243"/>
      <c r="L215" s="246"/>
      <c r="M215" s="247"/>
      <c r="N215" s="233"/>
      <c r="O215" s="283"/>
      <c r="P215" s="279"/>
    </row>
    <row r="216" spans="1:16" s="78" customFormat="1" ht="12">
      <c r="A216" s="402"/>
      <c r="B216" s="403"/>
      <c r="C216" s="560" t="s">
        <v>887</v>
      </c>
      <c r="D216" s="647" t="s">
        <v>9</v>
      </c>
      <c r="E216" s="648">
        <v>2</v>
      </c>
      <c r="F216" s="233"/>
      <c r="G216" s="233">
        <f>IF(OSNOVA!$B$40=1,E216*F216,"")</f>
        <v>0</v>
      </c>
      <c r="H216" s="233"/>
      <c r="I216" s="395"/>
      <c r="J216" s="395"/>
      <c r="K216" s="243"/>
      <c r="L216" s="246"/>
      <c r="M216" s="247"/>
      <c r="N216" s="233"/>
      <c r="O216" s="283"/>
      <c r="P216" s="279"/>
    </row>
    <row r="217" spans="1:16" s="78" customFormat="1" ht="12">
      <c r="A217" s="402"/>
      <c r="B217" s="403"/>
      <c r="C217" s="234"/>
      <c r="D217" s="207"/>
      <c r="E217" s="207"/>
      <c r="F217" s="233"/>
      <c r="G217" s="233">
        <f>IF(OSNOVA!$B$40=1,E217*F217,"")</f>
        <v>0</v>
      </c>
      <c r="H217" s="233"/>
      <c r="I217" s="395"/>
      <c r="J217" s="395"/>
      <c r="K217" s="243"/>
      <c r="L217" s="246"/>
      <c r="M217" s="247"/>
      <c r="N217" s="233"/>
      <c r="O217" s="283"/>
      <c r="P217" s="279"/>
    </row>
    <row r="218" spans="1:16" s="78" customFormat="1" ht="12">
      <c r="A218" s="402" t="str">
        <f>$B$184</f>
        <v>IV.</v>
      </c>
      <c r="B218" s="403">
        <f>COUNT($A$186:$B217)+1</f>
        <v>8</v>
      </c>
      <c r="C218" s="383" t="s">
        <v>241</v>
      </c>
      <c r="D218" s="647"/>
      <c r="E218" s="648"/>
      <c r="F218" s="233"/>
      <c r="G218" s="233">
        <f>IF(OSNOVA!$B$40=1,E218*F218,"")</f>
        <v>0</v>
      </c>
      <c r="H218" s="233"/>
      <c r="I218" s="395"/>
      <c r="J218" s="395"/>
      <c r="K218" s="243"/>
      <c r="L218" s="246"/>
      <c r="M218" s="247"/>
      <c r="N218" s="233"/>
      <c r="O218" s="283"/>
      <c r="P218" s="279"/>
    </row>
    <row r="219" spans="1:16" s="78" customFormat="1" ht="24">
      <c r="A219" s="402"/>
      <c r="B219" s="403"/>
      <c r="C219" s="193" t="s">
        <v>1003</v>
      </c>
      <c r="D219" s="647"/>
      <c r="E219" s="648"/>
      <c r="F219" s="233"/>
      <c r="G219" s="233">
        <f>IF(OSNOVA!$B$40=1,E219*F219,"")</f>
        <v>0</v>
      </c>
      <c r="H219" s="233"/>
      <c r="I219" s="395"/>
      <c r="J219" s="395"/>
      <c r="K219" s="243"/>
      <c r="L219" s="246"/>
      <c r="M219" s="247"/>
      <c r="N219" s="233"/>
      <c r="O219" s="283"/>
      <c r="P219" s="279"/>
    </row>
    <row r="220" spans="1:16" s="78" customFormat="1" ht="12">
      <c r="A220" s="402"/>
      <c r="B220" s="403"/>
      <c r="C220" s="214" t="s">
        <v>242</v>
      </c>
      <c r="D220" s="647"/>
      <c r="E220" s="648"/>
      <c r="F220" s="233"/>
      <c r="G220" s="233">
        <f>IF(OSNOVA!$B$40=1,E220*F220,"")</f>
        <v>0</v>
      </c>
      <c r="H220" s="233"/>
      <c r="I220" s="395"/>
      <c r="J220" s="395"/>
      <c r="K220" s="243"/>
      <c r="L220" s="246"/>
      <c r="M220" s="247"/>
      <c r="N220" s="233"/>
      <c r="O220" s="283"/>
      <c r="P220" s="279"/>
    </row>
    <row r="221" spans="1:16" s="78" customFormat="1" ht="12">
      <c r="A221" s="402"/>
      <c r="B221" s="403"/>
      <c r="C221" s="191" t="s">
        <v>233</v>
      </c>
      <c r="D221" s="647" t="s">
        <v>7</v>
      </c>
      <c r="E221" s="648">
        <v>10</v>
      </c>
      <c r="F221" s="233"/>
      <c r="G221" s="233">
        <f>IF(OSNOVA!$B$40=1,E221*F221,"")</f>
        <v>0</v>
      </c>
      <c r="H221" s="233"/>
      <c r="I221" s="395"/>
      <c r="J221" s="395"/>
      <c r="K221" s="243"/>
      <c r="L221" s="246"/>
      <c r="M221" s="247"/>
      <c r="N221" s="233"/>
      <c r="O221" s="283"/>
      <c r="P221" s="279"/>
    </row>
    <row r="222" spans="1:16" s="78" customFormat="1" ht="12">
      <c r="A222" s="402"/>
      <c r="B222" s="403"/>
      <c r="C222" s="213"/>
      <c r="D222" s="647"/>
      <c r="E222" s="648"/>
      <c r="F222" s="233"/>
      <c r="G222" s="233">
        <f>IF(OSNOVA!$B$40=1,E222*F222,"")</f>
        <v>0</v>
      </c>
      <c r="H222" s="233"/>
      <c r="I222" s="395"/>
      <c r="J222" s="395"/>
      <c r="K222" s="243"/>
      <c r="L222" s="246"/>
      <c r="M222" s="247"/>
      <c r="N222" s="233"/>
      <c r="O222" s="283"/>
      <c r="P222" s="279"/>
    </row>
    <row r="223" spans="1:16" s="78" customFormat="1" ht="12">
      <c r="A223" s="402" t="str">
        <f>$B$184</f>
        <v>IV.</v>
      </c>
      <c r="B223" s="403">
        <f>COUNT($A$186:$B222)+1</f>
        <v>9</v>
      </c>
      <c r="C223" s="331" t="s">
        <v>483</v>
      </c>
      <c r="I223" s="395"/>
      <c r="J223" s="395"/>
      <c r="K223" s="243"/>
      <c r="L223" s="246"/>
      <c r="M223" s="247"/>
      <c r="N223" s="233"/>
      <c r="O223" s="283"/>
      <c r="P223" s="279"/>
    </row>
    <row r="224" spans="1:16" s="78" customFormat="1" ht="120.75" customHeight="1">
      <c r="A224" s="402"/>
      <c r="B224" s="403"/>
      <c r="C224" s="190" t="s">
        <v>875</v>
      </c>
      <c r="I224" s="395"/>
      <c r="J224" s="395"/>
      <c r="K224" s="243"/>
      <c r="L224" s="246"/>
      <c r="M224" s="247"/>
      <c r="N224" s="233"/>
      <c r="O224" s="283"/>
      <c r="P224" s="279"/>
    </row>
    <row r="225" spans="1:16" s="78" customFormat="1" ht="24">
      <c r="A225" s="402"/>
      <c r="B225" s="403"/>
      <c r="C225" s="234" t="s">
        <v>613</v>
      </c>
      <c r="D225" s="365"/>
      <c r="E225" s="207"/>
      <c r="F225" s="233"/>
      <c r="G225" s="233">
        <f>IF(OSNOVA!$B$40=1,E225*F225,"")</f>
        <v>0</v>
      </c>
      <c r="H225" s="233"/>
      <c r="I225" s="395"/>
      <c r="J225" s="395"/>
      <c r="K225" s="243"/>
      <c r="L225" s="246"/>
      <c r="M225" s="247"/>
      <c r="N225" s="233"/>
      <c r="O225" s="283"/>
      <c r="P225" s="279"/>
    </row>
    <row r="226" spans="1:16" s="78" customFormat="1" ht="12">
      <c r="A226" s="402"/>
      <c r="B226" s="403"/>
      <c r="C226" s="214" t="s">
        <v>885</v>
      </c>
      <c r="D226" s="647" t="s">
        <v>101</v>
      </c>
      <c r="E226" s="648">
        <v>2</v>
      </c>
      <c r="F226" s="233"/>
      <c r="G226" s="233">
        <f>IF(OSNOVA!$B$40=1,E226*F226,"")</f>
        <v>0</v>
      </c>
      <c r="H226" s="233"/>
      <c r="I226" s="395"/>
      <c r="J226" s="395"/>
      <c r="K226" s="243"/>
      <c r="L226" s="246"/>
      <c r="M226" s="247"/>
      <c r="N226" s="233"/>
      <c r="O226" s="283"/>
      <c r="P226" s="279"/>
    </row>
    <row r="227" spans="1:16" s="78" customFormat="1" ht="12">
      <c r="A227" s="402"/>
      <c r="B227" s="403"/>
      <c r="C227" s="214" t="s">
        <v>886</v>
      </c>
      <c r="D227" s="647" t="s">
        <v>101</v>
      </c>
      <c r="E227" s="648">
        <v>2</v>
      </c>
      <c r="F227" s="233"/>
      <c r="G227" s="233">
        <f>IF(OSNOVA!$B$40=1,E227*F227,"")</f>
        <v>0</v>
      </c>
      <c r="H227" s="233"/>
      <c r="I227" s="395"/>
      <c r="J227" s="395"/>
      <c r="K227" s="243"/>
      <c r="L227" s="246"/>
      <c r="M227" s="247"/>
      <c r="N227" s="233"/>
      <c r="O227" s="283"/>
      <c r="P227" s="279"/>
    </row>
    <row r="228" spans="1:16" s="78" customFormat="1" ht="12">
      <c r="A228" s="402"/>
      <c r="B228" s="403"/>
      <c r="C228" s="214" t="s">
        <v>887</v>
      </c>
      <c r="D228" s="647" t="s">
        <v>888</v>
      </c>
      <c r="E228" s="648">
        <v>1</v>
      </c>
      <c r="F228" s="233"/>
      <c r="G228" s="233">
        <f>IF(OSNOVA!$B$40=1,E228*F228,"")</f>
        <v>0</v>
      </c>
      <c r="H228" s="233"/>
      <c r="I228" s="395"/>
      <c r="J228" s="395"/>
      <c r="K228" s="243"/>
      <c r="L228" s="246"/>
      <c r="M228" s="247"/>
      <c r="N228" s="233"/>
      <c r="O228" s="283"/>
      <c r="P228" s="279"/>
    </row>
    <row r="229" spans="1:16" s="78" customFormat="1" ht="12">
      <c r="A229" s="402"/>
      <c r="B229" s="403"/>
      <c r="C229" s="214"/>
      <c r="D229" s="647"/>
      <c r="E229" s="648"/>
      <c r="F229" s="233"/>
      <c r="G229" s="233">
        <f>IF(OSNOVA!$B$40=1,E229*F229,"")</f>
        <v>0</v>
      </c>
      <c r="H229" s="233"/>
      <c r="I229" s="395"/>
      <c r="J229" s="395"/>
      <c r="K229" s="243"/>
      <c r="L229" s="246"/>
      <c r="M229" s="247"/>
      <c r="N229" s="233"/>
      <c r="O229" s="283"/>
      <c r="P229" s="279"/>
    </row>
    <row r="230" spans="1:16" s="78" customFormat="1" ht="12">
      <c r="A230" s="402" t="str">
        <f>$B$184</f>
        <v>IV.</v>
      </c>
      <c r="B230" s="403">
        <f>COUNT($A$186:$B229)+1</f>
        <v>10</v>
      </c>
      <c r="C230" s="195" t="s">
        <v>154</v>
      </c>
      <c r="D230" s="365" t="s">
        <v>101</v>
      </c>
      <c r="E230" s="239">
        <v>1</v>
      </c>
      <c r="F230" s="233"/>
      <c r="G230" s="233">
        <f>IF(OSNOVA!$B$40=1,E230*F230,"")</f>
        <v>0</v>
      </c>
      <c r="H230" s="233"/>
      <c r="I230" s="395"/>
      <c r="J230" s="395"/>
      <c r="K230" s="243"/>
      <c r="L230" s="246"/>
      <c r="M230" s="247"/>
      <c r="N230" s="233"/>
      <c r="O230" s="283"/>
      <c r="P230" s="279"/>
    </row>
    <row r="231" spans="1:16" s="78" customFormat="1" ht="24">
      <c r="A231" s="402"/>
      <c r="B231" s="403"/>
      <c r="C231" s="189" t="s">
        <v>854</v>
      </c>
      <c r="D231" s="365"/>
      <c r="E231" s="239"/>
      <c r="F231" s="233"/>
      <c r="G231" s="233">
        <f>IF(OSNOVA!$B$40=1,E231*F231,"")</f>
        <v>0</v>
      </c>
      <c r="H231" s="233"/>
      <c r="I231" s="395"/>
      <c r="J231" s="395"/>
      <c r="K231" s="243"/>
      <c r="L231" s="246"/>
      <c r="M231" s="247"/>
      <c r="N231" s="233"/>
      <c r="O231" s="283"/>
      <c r="P231" s="279"/>
    </row>
    <row r="232" spans="1:16" s="78" customFormat="1" ht="12">
      <c r="A232" s="402"/>
      <c r="B232" s="403"/>
      <c r="C232" s="189"/>
      <c r="D232" s="391"/>
      <c r="E232" s="392"/>
      <c r="F232" s="233"/>
      <c r="G232" s="233">
        <f>IF(OSNOVA!$B$40=1,E232*F232,"")</f>
        <v>0</v>
      </c>
      <c r="H232" s="233"/>
      <c r="I232" s="395"/>
      <c r="J232" s="395"/>
      <c r="K232" s="243"/>
      <c r="L232" s="246"/>
      <c r="M232" s="247"/>
      <c r="N232" s="233"/>
      <c r="O232" s="283"/>
      <c r="P232" s="279"/>
    </row>
    <row r="233" spans="1:16" s="78" customFormat="1" ht="12">
      <c r="A233" s="402" t="str">
        <f>$B$184</f>
        <v>IV.</v>
      </c>
      <c r="B233" s="403">
        <f>COUNT($A$186:$B232)+1</f>
        <v>11</v>
      </c>
      <c r="C233" s="195" t="s">
        <v>300</v>
      </c>
      <c r="D233" s="365" t="s">
        <v>9</v>
      </c>
      <c r="E233" s="239">
        <v>1</v>
      </c>
      <c r="F233" s="233"/>
      <c r="G233" s="233">
        <f>IF(OSNOVA!$B$40=1,E233*F233,"")</f>
        <v>0</v>
      </c>
      <c r="H233" s="233"/>
      <c r="I233" s="395"/>
      <c r="J233" s="395"/>
      <c r="K233" s="243"/>
      <c r="L233" s="246"/>
      <c r="M233" s="247"/>
      <c r="N233" s="233"/>
      <c r="O233" s="283"/>
      <c r="P233" s="279"/>
    </row>
    <row r="234" spans="1:16" s="78" customFormat="1" ht="85.5" customHeight="1">
      <c r="A234" s="402"/>
      <c r="B234" s="403"/>
      <c r="C234" s="189" t="s">
        <v>861</v>
      </c>
      <c r="D234" s="365"/>
      <c r="E234" s="239"/>
      <c r="F234" s="233"/>
      <c r="G234" s="233">
        <f>IF(OSNOVA!$B$40=1,E234*F234,"")</f>
        <v>0</v>
      </c>
      <c r="H234" s="233"/>
      <c r="I234" s="395"/>
      <c r="J234" s="395"/>
      <c r="K234" s="243"/>
      <c r="L234" s="246"/>
      <c r="M234" s="247"/>
      <c r="N234" s="233"/>
      <c r="O234" s="283"/>
      <c r="P234" s="279"/>
    </row>
    <row r="235" spans="1:16" s="78" customFormat="1" ht="12">
      <c r="A235" s="402"/>
      <c r="B235" s="403"/>
      <c r="C235" s="234"/>
      <c r="D235" s="647"/>
      <c r="E235" s="648"/>
      <c r="F235" s="233"/>
      <c r="G235" s="243"/>
      <c r="H235" s="249"/>
      <c r="I235" s="395"/>
      <c r="J235" s="395"/>
      <c r="K235" s="243"/>
      <c r="L235" s="246"/>
      <c r="M235" s="247"/>
      <c r="N235" s="233"/>
      <c r="O235" s="283"/>
      <c r="P235" s="279"/>
    </row>
    <row r="236" spans="1:16" s="78" customFormat="1" ht="12">
      <c r="A236" s="402" t="str">
        <f>$B$184</f>
        <v>IV.</v>
      </c>
      <c r="B236" s="403">
        <f>COUNT($A$186:$B235)+1</f>
        <v>12</v>
      </c>
      <c r="C236" s="195" t="s">
        <v>138</v>
      </c>
      <c r="D236" s="350" t="s">
        <v>8</v>
      </c>
      <c r="E236" s="351">
        <v>65</v>
      </c>
      <c r="F236" s="233"/>
      <c r="G236" s="243">
        <f>IF(OSNOVA!$B$40=1,E236*F236,"")</f>
        <v>0</v>
      </c>
      <c r="H236" s="249"/>
      <c r="I236" s="395"/>
      <c r="J236" s="395"/>
      <c r="K236" s="243"/>
      <c r="L236" s="246"/>
      <c r="M236" s="247"/>
      <c r="N236" s="233"/>
      <c r="O236" s="283"/>
      <c r="P236" s="279"/>
    </row>
    <row r="237" spans="1:16" s="78" customFormat="1" ht="73.5" customHeight="1">
      <c r="A237" s="402"/>
      <c r="B237" s="403"/>
      <c r="C237" s="189" t="s">
        <v>890</v>
      </c>
      <c r="D237" s="394"/>
      <c r="E237" s="351"/>
      <c r="F237" s="233"/>
      <c r="G237" s="243"/>
      <c r="H237" s="249"/>
      <c r="I237" s="395"/>
      <c r="J237" s="395"/>
      <c r="K237" s="243"/>
      <c r="L237" s="246"/>
      <c r="M237" s="247"/>
      <c r="N237" s="233"/>
      <c r="O237" s="283"/>
      <c r="P237" s="279"/>
    </row>
    <row r="238" spans="1:16" s="78" customFormat="1" ht="12">
      <c r="A238" s="402"/>
      <c r="B238" s="403"/>
      <c r="C238" s="234" t="s">
        <v>174</v>
      </c>
      <c r="D238" s="350"/>
      <c r="E238" s="351"/>
      <c r="F238" s="233"/>
      <c r="G238" s="243"/>
      <c r="H238" s="249"/>
      <c r="I238" s="395"/>
      <c r="J238" s="395"/>
      <c r="K238" s="243"/>
      <c r="L238" s="246"/>
      <c r="M238" s="247"/>
      <c r="N238" s="233"/>
      <c r="O238" s="283"/>
      <c r="P238" s="279"/>
    </row>
    <row r="239" spans="1:16" s="78" customFormat="1" ht="12">
      <c r="A239" s="617"/>
      <c r="B239" s="403"/>
      <c r="C239" s="450"/>
      <c r="D239" s="394"/>
      <c r="E239" s="351"/>
      <c r="F239" s="458"/>
      <c r="G239" s="233"/>
      <c r="H239" s="249"/>
      <c r="I239" s="395"/>
      <c r="J239" s="395"/>
      <c r="K239" s="243"/>
      <c r="L239" s="246"/>
      <c r="M239" s="247"/>
      <c r="N239" s="233"/>
      <c r="O239" s="283"/>
      <c r="P239" s="279"/>
    </row>
    <row r="240" spans="1:16" s="78" customFormat="1" ht="13.5" thickBot="1">
      <c r="A240" s="618"/>
      <c r="B240" s="622"/>
      <c r="C240" s="120" t="str">
        <f>CONCATENATE(B184," ",C184," - SKUPAJ:")</f>
        <v>IV. KN4 UČILNICA 2 - SKUPAJ:</v>
      </c>
      <c r="D240" s="316"/>
      <c r="E240" s="316"/>
      <c r="F240" s="216"/>
      <c r="G240" s="217">
        <f>SUM(G185:G239)</f>
        <v>0</v>
      </c>
      <c r="H240" s="248"/>
      <c r="I240" s="298"/>
      <c r="J240" s="298"/>
      <c r="K240" s="243"/>
      <c r="L240" s="246"/>
      <c r="M240" s="247"/>
      <c r="N240" s="233"/>
      <c r="O240" s="283"/>
      <c r="P240" s="279"/>
    </row>
    <row r="241" spans="1:16" s="78" customFormat="1" ht="12.75">
      <c r="A241" s="619"/>
      <c r="B241" s="241"/>
      <c r="C241" s="305"/>
      <c r="D241" s="318"/>
      <c r="E241" s="318"/>
      <c r="F241" s="306"/>
      <c r="G241" s="244"/>
      <c r="H241" s="248"/>
      <c r="I241" s="298"/>
      <c r="J241" s="298"/>
      <c r="K241" s="243"/>
      <c r="L241" s="246"/>
      <c r="M241" s="247"/>
      <c r="N241" s="233"/>
      <c r="O241" s="283"/>
      <c r="P241" s="279"/>
    </row>
    <row r="242" spans="1:16" s="103" customFormat="1" ht="13.5" thickBot="1">
      <c r="A242" s="837"/>
      <c r="B242" s="838" t="s">
        <v>244</v>
      </c>
      <c r="C242" s="849" t="s">
        <v>340</v>
      </c>
      <c r="D242" s="442"/>
      <c r="E242" s="443"/>
      <c r="F242" s="412"/>
      <c r="G242" s="412"/>
      <c r="H242" s="859"/>
      <c r="I242" s="826"/>
      <c r="J242" s="826"/>
      <c r="K242" s="441"/>
      <c r="L242" s="827"/>
      <c r="M242" s="245"/>
      <c r="N242" s="828"/>
      <c r="O242" s="829"/>
      <c r="P242" s="280"/>
    </row>
    <row r="243" spans="1:16" s="78" customFormat="1" ht="12.75">
      <c r="A243" s="616"/>
      <c r="B243" s="630"/>
      <c r="C243" s="439"/>
      <c r="D243" s="432"/>
      <c r="E243" s="440"/>
      <c r="F243" s="233"/>
      <c r="G243" s="243"/>
      <c r="H243" s="249"/>
      <c r="I243" s="395"/>
      <c r="J243" s="395"/>
      <c r="K243" s="243"/>
      <c r="L243" s="246"/>
      <c r="M243" s="247"/>
      <c r="N243" s="233"/>
      <c r="O243" s="283"/>
      <c r="P243" s="279"/>
    </row>
    <row r="244" spans="1:16" s="78" customFormat="1" ht="12">
      <c r="A244" s="402" t="str">
        <f>$B$242</f>
        <v>V.</v>
      </c>
      <c r="B244" s="403">
        <f>COUNT(#REF!)+1</f>
        <v>1</v>
      </c>
      <c r="C244" s="195" t="s">
        <v>350</v>
      </c>
      <c r="D244" s="350" t="s">
        <v>9</v>
      </c>
      <c r="E244" s="351">
        <v>1</v>
      </c>
      <c r="F244" s="233"/>
      <c r="G244" s="233">
        <f>IF(OSNOVA!$B$40=1,E244*F244,"")</f>
        <v>0</v>
      </c>
      <c r="H244" s="233"/>
      <c r="I244" s="395"/>
      <c r="J244" s="395"/>
      <c r="K244" s="243"/>
      <c r="L244" s="246"/>
      <c r="M244" s="247"/>
      <c r="N244" s="233"/>
      <c r="O244" s="283"/>
      <c r="P244" s="279"/>
    </row>
    <row r="245" spans="1:16" s="78" customFormat="1" ht="124.5" customHeight="1">
      <c r="A245" s="402"/>
      <c r="B245" s="403"/>
      <c r="C245" s="191" t="s">
        <v>894</v>
      </c>
      <c r="D245" s="350"/>
      <c r="E245" s="351"/>
      <c r="F245" s="233"/>
      <c r="G245" s="233">
        <f>IF(OSNOVA!$B$40=1,E245*F245,"")</f>
        <v>0</v>
      </c>
      <c r="H245" s="233"/>
      <c r="I245" s="395"/>
      <c r="J245" s="395"/>
      <c r="K245" s="243"/>
      <c r="L245" s="246"/>
      <c r="M245" s="247"/>
      <c r="N245" s="233"/>
      <c r="O245" s="283"/>
      <c r="P245" s="279"/>
    </row>
    <row r="246" spans="1:16" s="78" customFormat="1" ht="216.75" customHeight="1">
      <c r="A246" s="402"/>
      <c r="B246" s="403"/>
      <c r="C246" s="191" t="s">
        <v>864</v>
      </c>
      <c r="D246" s="350"/>
      <c r="E246" s="351"/>
      <c r="F246" s="233"/>
      <c r="G246" s="233">
        <f>IF(OSNOVA!$B$40=1,E246*F246,"")</f>
        <v>0</v>
      </c>
      <c r="H246" s="233"/>
      <c r="I246" s="395"/>
      <c r="J246" s="395"/>
      <c r="K246" s="243"/>
      <c r="L246" s="246"/>
      <c r="M246" s="247"/>
      <c r="N246" s="233"/>
      <c r="O246" s="283"/>
      <c r="P246" s="279"/>
    </row>
    <row r="247" spans="1:16" s="78" customFormat="1" ht="180">
      <c r="A247" s="402"/>
      <c r="B247" s="403"/>
      <c r="C247" s="191" t="s">
        <v>895</v>
      </c>
      <c r="D247" s="350"/>
      <c r="E247" s="351"/>
      <c r="F247" s="233"/>
      <c r="G247" s="233">
        <f>IF(OSNOVA!$B$40=1,E247*F247,"")</f>
        <v>0</v>
      </c>
      <c r="H247" s="233"/>
      <c r="I247" s="395"/>
      <c r="J247" s="395"/>
      <c r="K247" s="243"/>
      <c r="L247" s="246"/>
      <c r="M247" s="247"/>
      <c r="N247" s="233"/>
      <c r="O247" s="283"/>
      <c r="P247" s="279"/>
    </row>
    <row r="248" spans="1:16" s="78" customFormat="1" ht="87" customHeight="1">
      <c r="A248" s="402"/>
      <c r="B248" s="403"/>
      <c r="C248" s="191" t="s">
        <v>865</v>
      </c>
      <c r="D248" s="350"/>
      <c r="E248" s="351"/>
      <c r="F248" s="233"/>
      <c r="G248" s="233">
        <f>IF(OSNOVA!$B$40=1,E248*F248,"")</f>
        <v>0</v>
      </c>
      <c r="H248" s="233"/>
      <c r="I248" s="395"/>
      <c r="J248" s="395"/>
      <c r="K248" s="243"/>
      <c r="L248" s="246"/>
      <c r="M248" s="247"/>
      <c r="N248" s="233"/>
      <c r="O248" s="283"/>
      <c r="P248" s="279"/>
    </row>
    <row r="249" spans="1:16" s="78" customFormat="1" ht="60">
      <c r="A249" s="402"/>
      <c r="B249" s="403"/>
      <c r="C249" s="368" t="s">
        <v>896</v>
      </c>
      <c r="D249" s="391"/>
      <c r="E249" s="392"/>
      <c r="F249" s="233"/>
      <c r="G249" s="233">
        <f>IF(OSNOVA!$B$40=1,E249*F249,"")</f>
        <v>0</v>
      </c>
      <c r="H249" s="233"/>
      <c r="I249" s="395"/>
      <c r="J249" s="395"/>
      <c r="K249" s="243"/>
      <c r="L249" s="246"/>
      <c r="M249" s="247"/>
      <c r="N249" s="233"/>
      <c r="O249" s="283"/>
      <c r="P249" s="279"/>
    </row>
    <row r="250" spans="1:16" s="78" customFormat="1" ht="12">
      <c r="A250" s="402"/>
      <c r="B250" s="403"/>
      <c r="C250" s="192"/>
      <c r="D250" s="394"/>
      <c r="E250" s="351"/>
      <c r="F250" s="233"/>
      <c r="G250" s="233">
        <f>IF(OSNOVA!$B$40=1,E250*F250,"")</f>
        <v>0</v>
      </c>
      <c r="H250" s="233"/>
      <c r="I250" s="395"/>
      <c r="J250" s="395"/>
      <c r="K250" s="243"/>
      <c r="L250" s="246"/>
      <c r="M250" s="247"/>
      <c r="N250" s="233"/>
      <c r="O250" s="283"/>
      <c r="P250" s="279"/>
    </row>
    <row r="251" spans="1:16" s="78" customFormat="1" ht="12">
      <c r="A251" s="402" t="str">
        <f>$B$242</f>
        <v>V.</v>
      </c>
      <c r="B251" s="403">
        <f>COUNT($A$244:B245)+1</f>
        <v>2</v>
      </c>
      <c r="C251" s="383" t="s">
        <v>856</v>
      </c>
      <c r="D251" s="394"/>
      <c r="E251" s="351"/>
      <c r="F251" s="233"/>
      <c r="G251" s="233">
        <f>IF(OSNOVA!$B$40=1,E251*F251,"")</f>
        <v>0</v>
      </c>
      <c r="H251" s="233"/>
      <c r="I251" s="395"/>
      <c r="J251" s="395"/>
      <c r="K251" s="243"/>
      <c r="L251" s="246"/>
      <c r="M251" s="247"/>
      <c r="N251" s="233"/>
      <c r="O251" s="283"/>
      <c r="P251" s="279"/>
    </row>
    <row r="252" spans="1:16" s="78" customFormat="1" ht="36">
      <c r="A252" s="402"/>
      <c r="B252" s="403"/>
      <c r="C252" s="368" t="s">
        <v>897</v>
      </c>
      <c r="D252" s="394" t="s">
        <v>9</v>
      </c>
      <c r="E252" s="351">
        <v>2</v>
      </c>
      <c r="F252" s="233"/>
      <c r="G252" s="233">
        <f>IF(OSNOVA!$B$40=1,E252*F252,"")</f>
        <v>0</v>
      </c>
      <c r="H252" s="233"/>
      <c r="I252" s="395"/>
      <c r="J252" s="395"/>
      <c r="K252" s="243"/>
      <c r="L252" s="246"/>
      <c r="M252" s="247"/>
      <c r="N252" s="233"/>
      <c r="O252" s="283"/>
      <c r="P252" s="279"/>
    </row>
    <row r="253" spans="1:16" s="78" customFormat="1" ht="12">
      <c r="A253" s="402"/>
      <c r="B253" s="403"/>
      <c r="C253" s="192"/>
      <c r="D253" s="394"/>
      <c r="E253" s="351"/>
      <c r="F253" s="233"/>
      <c r="G253" s="233">
        <f>IF(OSNOVA!$B$40=1,E253*F253,"")</f>
        <v>0</v>
      </c>
      <c r="H253" s="233"/>
      <c r="I253" s="395"/>
      <c r="J253" s="395"/>
      <c r="K253" s="243"/>
      <c r="L253" s="246"/>
      <c r="M253" s="247"/>
      <c r="N253" s="233"/>
      <c r="O253" s="283"/>
      <c r="P253" s="279"/>
    </row>
    <row r="254" spans="1:16" s="78" customFormat="1" ht="12">
      <c r="A254" s="402" t="str">
        <f>$B$242</f>
        <v>V.</v>
      </c>
      <c r="B254" s="403">
        <f>COUNT($A$244:B253)+1</f>
        <v>3</v>
      </c>
      <c r="C254" s="210" t="s">
        <v>229</v>
      </c>
      <c r="D254" s="647" t="s">
        <v>8</v>
      </c>
      <c r="E254" s="648">
        <v>345</v>
      </c>
      <c r="F254" s="233"/>
      <c r="G254" s="233">
        <f>IF(OSNOVA!$B$40=1,E254*F254,"")</f>
        <v>0</v>
      </c>
      <c r="H254" s="233"/>
      <c r="I254" s="395"/>
      <c r="J254" s="395"/>
      <c r="K254" s="243"/>
      <c r="L254" s="246"/>
      <c r="M254" s="247"/>
      <c r="N254" s="233"/>
      <c r="O254" s="283"/>
      <c r="P254" s="279"/>
    </row>
    <row r="255" spans="1:16" s="78" customFormat="1" ht="48">
      <c r="A255" s="402"/>
      <c r="B255" s="403"/>
      <c r="C255" s="191" t="s">
        <v>230</v>
      </c>
      <c r="D255" s="647"/>
      <c r="E255" s="648"/>
      <c r="F255" s="233"/>
      <c r="G255" s="233">
        <f>IF(OSNOVA!$B$40=1,E255*F255,"")</f>
        <v>0</v>
      </c>
      <c r="H255" s="233"/>
      <c r="I255" s="395"/>
      <c r="J255" s="395"/>
      <c r="K255" s="243"/>
      <c r="L255" s="246"/>
      <c r="M255" s="247"/>
      <c r="N255" s="233"/>
      <c r="O255" s="283"/>
      <c r="P255" s="279"/>
    </row>
    <row r="256" spans="1:16" s="78" customFormat="1" ht="12">
      <c r="A256" s="402"/>
      <c r="B256" s="403"/>
      <c r="C256" s="213"/>
      <c r="D256" s="647"/>
      <c r="E256" s="648"/>
      <c r="F256" s="233"/>
      <c r="G256" s="233">
        <f>IF(OSNOVA!$B$40=1,E256*F256,"")</f>
        <v>0</v>
      </c>
      <c r="H256" s="233"/>
      <c r="I256" s="395"/>
      <c r="J256" s="395"/>
      <c r="K256" s="243"/>
      <c r="L256" s="246"/>
      <c r="M256" s="247"/>
      <c r="N256" s="233"/>
      <c r="O256" s="283"/>
      <c r="P256" s="279"/>
    </row>
    <row r="257" spans="1:16" s="78" customFormat="1" ht="12">
      <c r="A257" s="402" t="str">
        <f>$B$242</f>
        <v>V.</v>
      </c>
      <c r="B257" s="403">
        <f>COUNT($A$244:B256)+1</f>
        <v>4</v>
      </c>
      <c r="C257" s="667" t="s">
        <v>235</v>
      </c>
      <c r="D257" s="647" t="s">
        <v>137</v>
      </c>
      <c r="E257" s="648">
        <v>26</v>
      </c>
      <c r="F257" s="233"/>
      <c r="G257" s="233">
        <f>IF(OSNOVA!$B$40=1,E257*F257,"")</f>
        <v>0</v>
      </c>
      <c r="H257" s="233"/>
      <c r="I257" s="395"/>
      <c r="J257" s="395"/>
      <c r="K257" s="243"/>
      <c r="L257" s="246"/>
      <c r="M257" s="247"/>
      <c r="N257" s="233"/>
      <c r="O257" s="283"/>
      <c r="P257" s="279"/>
    </row>
    <row r="258" spans="1:16" s="78" customFormat="1" ht="72">
      <c r="A258" s="402"/>
      <c r="B258" s="403"/>
      <c r="C258" s="213" t="s">
        <v>236</v>
      </c>
      <c r="D258" s="364"/>
      <c r="E258" s="364"/>
      <c r="F258" s="233"/>
      <c r="G258" s="233">
        <f>IF(OSNOVA!$B$40=1,E258*F258,"")</f>
        <v>0</v>
      </c>
      <c r="H258" s="233"/>
      <c r="I258" s="395"/>
      <c r="J258" s="395"/>
      <c r="K258" s="243"/>
      <c r="L258" s="246"/>
      <c r="M258" s="247"/>
      <c r="N258" s="233"/>
      <c r="O258" s="283"/>
      <c r="P258" s="279"/>
    </row>
    <row r="259" spans="1:16" s="78" customFormat="1" ht="12">
      <c r="A259" s="402"/>
      <c r="B259" s="403"/>
      <c r="C259" s="214" t="s">
        <v>237</v>
      </c>
      <c r="D259" s="647"/>
      <c r="E259" s="648"/>
      <c r="F259" s="233"/>
      <c r="G259" s="233">
        <f>IF(OSNOVA!$B$40=1,E259*F259,"")</f>
        <v>0</v>
      </c>
      <c r="H259" s="233"/>
      <c r="I259" s="395"/>
      <c r="J259" s="395"/>
      <c r="K259" s="243"/>
      <c r="L259" s="246"/>
      <c r="M259" s="247"/>
      <c r="N259" s="233"/>
      <c r="O259" s="283"/>
      <c r="P259" s="279"/>
    </row>
    <row r="260" spans="1:16" s="78" customFormat="1" ht="12">
      <c r="A260" s="402"/>
      <c r="B260" s="403"/>
      <c r="C260" s="213"/>
      <c r="D260" s="647"/>
      <c r="E260" s="648"/>
      <c r="F260" s="233"/>
      <c r="G260" s="233">
        <f>IF(OSNOVA!$B$40=1,E260*F260,"")</f>
        <v>0</v>
      </c>
      <c r="H260" s="233"/>
      <c r="I260" s="395"/>
      <c r="J260" s="395"/>
      <c r="K260" s="243"/>
      <c r="L260" s="246"/>
      <c r="M260" s="247"/>
      <c r="N260" s="233"/>
      <c r="O260" s="283"/>
      <c r="P260" s="279"/>
    </row>
    <row r="261" spans="1:16" s="78" customFormat="1" ht="12">
      <c r="A261" s="402" t="str">
        <f>$B$242</f>
        <v>V.</v>
      </c>
      <c r="B261" s="403">
        <f>COUNT($A$244:B260)+1</f>
        <v>5</v>
      </c>
      <c r="C261" s="195" t="s">
        <v>344</v>
      </c>
      <c r="D261" s="647"/>
      <c r="E261" s="648"/>
      <c r="F261" s="233"/>
      <c r="G261" s="233">
        <f>IF(OSNOVA!$B$40=1,E261*F261,"")</f>
        <v>0</v>
      </c>
      <c r="H261" s="233"/>
      <c r="I261" s="395"/>
      <c r="J261" s="395"/>
      <c r="K261" s="243"/>
      <c r="L261" s="246"/>
      <c r="M261" s="247"/>
      <c r="N261" s="233"/>
      <c r="O261" s="283"/>
      <c r="P261" s="279"/>
    </row>
    <row r="262" spans="1:16" s="78" customFormat="1" ht="70.5" customHeight="1">
      <c r="A262" s="402"/>
      <c r="B262" s="403"/>
      <c r="C262" s="668" t="s">
        <v>624</v>
      </c>
      <c r="D262" s="647"/>
      <c r="E262" s="648"/>
      <c r="F262" s="233"/>
      <c r="G262" s="233">
        <f>IF(OSNOVA!$B$40=1,E262*F262,"")</f>
        <v>0</v>
      </c>
      <c r="H262" s="233"/>
      <c r="I262" s="395"/>
      <c r="J262" s="395"/>
      <c r="K262" s="243"/>
      <c r="L262" s="246"/>
      <c r="M262" s="247"/>
      <c r="N262" s="233"/>
      <c r="O262" s="283"/>
      <c r="P262" s="279"/>
    </row>
    <row r="263" spans="1:16" s="78" customFormat="1" ht="12">
      <c r="A263" s="402"/>
      <c r="B263" s="403"/>
      <c r="C263" s="669" t="s">
        <v>625</v>
      </c>
      <c r="D263" s="647"/>
      <c r="E263" s="648"/>
      <c r="F263" s="233"/>
      <c r="G263" s="233">
        <f>IF(OSNOVA!$B$40=1,E263*F263,"")</f>
        <v>0</v>
      </c>
      <c r="H263" s="233"/>
      <c r="I263" s="395"/>
      <c r="J263" s="395"/>
      <c r="K263" s="243"/>
      <c r="L263" s="246"/>
      <c r="M263" s="247"/>
      <c r="N263" s="233"/>
      <c r="O263" s="283"/>
      <c r="P263" s="279"/>
    </row>
    <row r="264" spans="1:16" s="78" customFormat="1" ht="12">
      <c r="A264" s="402"/>
      <c r="B264" s="403"/>
      <c r="C264" s="670" t="s">
        <v>626</v>
      </c>
      <c r="D264" s="647" t="s">
        <v>9</v>
      </c>
      <c r="E264" s="648">
        <v>4</v>
      </c>
      <c r="F264" s="233"/>
      <c r="G264" s="233">
        <f>IF(OSNOVA!$B$40=1,E264*F264,"")</f>
        <v>0</v>
      </c>
      <c r="H264" s="233"/>
      <c r="I264" s="395"/>
      <c r="J264" s="395"/>
      <c r="K264" s="243"/>
      <c r="L264" s="246"/>
      <c r="M264" s="247"/>
      <c r="N264" s="233"/>
      <c r="O264" s="283"/>
      <c r="P264" s="279"/>
    </row>
    <row r="265" spans="1:16" s="78" customFormat="1" ht="12">
      <c r="A265" s="402"/>
      <c r="B265" s="403"/>
      <c r="C265" s="234"/>
      <c r="D265" s="207"/>
      <c r="E265" s="207"/>
      <c r="F265" s="233"/>
      <c r="G265" s="233"/>
      <c r="H265" s="233"/>
      <c r="I265" s="395"/>
      <c r="J265" s="395"/>
      <c r="K265" s="243"/>
      <c r="L265" s="246"/>
      <c r="M265" s="247"/>
      <c r="N265" s="233"/>
      <c r="O265" s="283"/>
      <c r="P265" s="279"/>
    </row>
    <row r="266" spans="1:16" s="78" customFormat="1" ht="12">
      <c r="A266" s="402" t="str">
        <f>$B$242</f>
        <v>V.</v>
      </c>
      <c r="B266" s="403">
        <f>COUNT($A$244:B265)+1</f>
        <v>6</v>
      </c>
      <c r="C266" s="195" t="s">
        <v>344</v>
      </c>
      <c r="D266" s="647"/>
      <c r="E266" s="648"/>
      <c r="F266" s="233"/>
      <c r="G266" s="233">
        <f>IF(OSNOVA!$B$40=1,E266*F266,"")</f>
        <v>0</v>
      </c>
      <c r="H266" s="233"/>
      <c r="I266" s="395"/>
      <c r="J266" s="395"/>
      <c r="K266" s="243"/>
      <c r="L266" s="246"/>
      <c r="M266" s="247"/>
      <c r="N266" s="233"/>
      <c r="O266" s="283"/>
      <c r="P266" s="279"/>
    </row>
    <row r="267" spans="1:16" s="78" customFormat="1" ht="74.25" customHeight="1">
      <c r="A267" s="402"/>
      <c r="B267" s="403"/>
      <c r="C267" s="384" t="s">
        <v>623</v>
      </c>
      <c r="D267" s="647"/>
      <c r="E267" s="648"/>
      <c r="F267" s="233"/>
      <c r="G267" s="233">
        <f>IF(OSNOVA!$B$40=1,E267*F267,"")</f>
        <v>0</v>
      </c>
      <c r="H267" s="233"/>
      <c r="I267" s="395"/>
      <c r="J267" s="395"/>
      <c r="K267" s="243"/>
      <c r="L267" s="246"/>
      <c r="M267" s="247"/>
      <c r="N267" s="233"/>
      <c r="O267" s="283"/>
      <c r="P267" s="279"/>
    </row>
    <row r="268" spans="1:16" s="78" customFormat="1" ht="12">
      <c r="A268" s="402"/>
      <c r="B268" s="403"/>
      <c r="C268" s="234" t="s">
        <v>345</v>
      </c>
      <c r="D268" s="647"/>
      <c r="E268" s="648"/>
      <c r="F268" s="233"/>
      <c r="G268" s="233">
        <f>IF(OSNOVA!$B$40=1,E268*F268,"")</f>
        <v>0</v>
      </c>
      <c r="H268" s="233"/>
      <c r="I268" s="395"/>
      <c r="J268" s="395"/>
      <c r="K268" s="243"/>
      <c r="L268" s="246"/>
      <c r="M268" s="247"/>
      <c r="N268" s="233"/>
      <c r="O268" s="283"/>
      <c r="P268" s="279"/>
    </row>
    <row r="269" spans="1:16" s="78" customFormat="1" ht="12">
      <c r="A269" s="402"/>
      <c r="B269" s="403"/>
      <c r="C269" s="560" t="s">
        <v>470</v>
      </c>
      <c r="D269" s="647" t="s">
        <v>9</v>
      </c>
      <c r="E269" s="648">
        <v>2</v>
      </c>
      <c r="F269" s="233"/>
      <c r="G269" s="233">
        <f>IF(OSNOVA!$B$40=1,E269*F269,"")</f>
        <v>0</v>
      </c>
      <c r="H269" s="233"/>
      <c r="I269" s="395"/>
      <c r="J269" s="395"/>
      <c r="K269" s="243"/>
      <c r="L269" s="246"/>
      <c r="M269" s="247"/>
      <c r="N269" s="233"/>
      <c r="O269" s="283"/>
      <c r="P269" s="279"/>
    </row>
    <row r="270" spans="1:16" s="78" customFormat="1" ht="12">
      <c r="A270" s="402"/>
      <c r="B270" s="403"/>
      <c r="C270" s="234"/>
      <c r="D270" s="207"/>
      <c r="E270" s="207"/>
      <c r="F270" s="233"/>
      <c r="G270" s="233"/>
      <c r="H270" s="233"/>
      <c r="I270" s="395"/>
      <c r="J270" s="395"/>
      <c r="K270" s="243"/>
      <c r="L270" s="246"/>
      <c r="M270" s="247"/>
      <c r="N270" s="233"/>
      <c r="O270" s="283"/>
      <c r="P270" s="279"/>
    </row>
    <row r="271" spans="1:16" s="78" customFormat="1" ht="12">
      <c r="A271" s="402" t="str">
        <f>$B$242</f>
        <v>V.</v>
      </c>
      <c r="B271" s="403">
        <f>COUNT($A$244:B270)+1</f>
        <v>7</v>
      </c>
      <c r="C271" s="195" t="s">
        <v>472</v>
      </c>
      <c r="D271" s="647"/>
      <c r="E271" s="648"/>
      <c r="F271" s="233"/>
      <c r="G271" s="233">
        <f>IF(OSNOVA!$B$40=1,E271*F271,"")</f>
        <v>0</v>
      </c>
      <c r="H271" s="233"/>
      <c r="I271" s="395"/>
      <c r="J271" s="395"/>
      <c r="K271" s="243"/>
      <c r="L271" s="246"/>
      <c r="M271" s="247"/>
      <c r="N271" s="233"/>
      <c r="O271" s="283"/>
      <c r="P271" s="279"/>
    </row>
    <row r="272" spans="1:16" s="78" customFormat="1" ht="24">
      <c r="A272" s="402"/>
      <c r="B272" s="403"/>
      <c r="C272" s="384" t="s">
        <v>474</v>
      </c>
      <c r="D272" s="647"/>
      <c r="E272" s="648"/>
      <c r="F272" s="233"/>
      <c r="G272" s="233">
        <f>IF(OSNOVA!$B$40=1,E272*F272,"")</f>
        <v>0</v>
      </c>
      <c r="H272" s="233"/>
      <c r="I272" s="395"/>
      <c r="J272" s="395"/>
      <c r="K272" s="243"/>
      <c r="L272" s="246"/>
      <c r="M272" s="247"/>
      <c r="N272" s="233"/>
      <c r="O272" s="283"/>
      <c r="P272" s="279"/>
    </row>
    <row r="273" spans="1:16" s="78" customFormat="1" ht="12">
      <c r="A273" s="402"/>
      <c r="B273" s="403"/>
      <c r="C273" s="234" t="s">
        <v>345</v>
      </c>
      <c r="D273" s="647"/>
      <c r="E273" s="648"/>
      <c r="F273" s="233"/>
      <c r="G273" s="233">
        <f>IF(OSNOVA!$B$40=1,E273*F273,"")</f>
        <v>0</v>
      </c>
      <c r="H273" s="233"/>
      <c r="I273" s="395"/>
      <c r="J273" s="395"/>
      <c r="K273" s="243"/>
      <c r="L273" s="246"/>
      <c r="M273" s="247"/>
      <c r="N273" s="233"/>
      <c r="O273" s="283"/>
      <c r="P273" s="279"/>
    </row>
    <row r="274" spans="1:16" s="78" customFormat="1" ht="12">
      <c r="A274" s="402"/>
      <c r="B274" s="403"/>
      <c r="C274" s="560" t="s">
        <v>475</v>
      </c>
      <c r="D274" s="647" t="s">
        <v>9</v>
      </c>
      <c r="E274" s="648">
        <v>2</v>
      </c>
      <c r="F274" s="233"/>
      <c r="G274" s="233">
        <f>IF(OSNOVA!$B$40=1,E274*F274,"")</f>
        <v>0</v>
      </c>
      <c r="H274" s="233"/>
      <c r="I274" s="395"/>
      <c r="J274" s="395"/>
      <c r="K274" s="243"/>
      <c r="L274" s="246"/>
      <c r="M274" s="247"/>
      <c r="N274" s="233"/>
      <c r="O274" s="283"/>
      <c r="P274" s="279"/>
    </row>
    <row r="275" spans="1:16" s="78" customFormat="1" ht="12">
      <c r="A275" s="402"/>
      <c r="B275" s="403"/>
      <c r="C275" s="234"/>
      <c r="D275" s="207"/>
      <c r="E275" s="207"/>
      <c r="F275" s="233"/>
      <c r="G275" s="233"/>
      <c r="H275" s="233"/>
      <c r="I275" s="395"/>
      <c r="J275" s="395"/>
      <c r="K275" s="243"/>
      <c r="L275" s="246"/>
      <c r="M275" s="247"/>
      <c r="N275" s="233"/>
      <c r="O275" s="283"/>
      <c r="P275" s="279"/>
    </row>
    <row r="276" spans="1:16" s="78" customFormat="1" ht="12">
      <c r="A276" s="402" t="str">
        <f>$B$242</f>
        <v>V.</v>
      </c>
      <c r="B276" s="403">
        <f>COUNT($A$244:B270)+1</f>
        <v>7</v>
      </c>
      <c r="C276" s="383" t="s">
        <v>241</v>
      </c>
      <c r="D276" s="647"/>
      <c r="E276" s="648"/>
      <c r="F276" s="233"/>
      <c r="G276" s="233">
        <f>IF(OSNOVA!$B$40=1,E276*F276,"")</f>
        <v>0</v>
      </c>
      <c r="H276" s="233"/>
      <c r="I276" s="395"/>
      <c r="J276" s="395"/>
      <c r="K276" s="243"/>
      <c r="L276" s="246"/>
      <c r="M276" s="247"/>
      <c r="N276" s="233"/>
      <c r="O276" s="283"/>
      <c r="P276" s="279"/>
    </row>
    <row r="277" spans="1:16" s="78" customFormat="1" ht="24">
      <c r="A277" s="402"/>
      <c r="B277" s="403"/>
      <c r="C277" s="193" t="s">
        <v>1003</v>
      </c>
      <c r="D277" s="647"/>
      <c r="E277" s="648"/>
      <c r="F277" s="233"/>
      <c r="G277" s="233">
        <f>IF(OSNOVA!$B$40=1,E277*F277,"")</f>
        <v>0</v>
      </c>
      <c r="H277" s="233"/>
      <c r="I277" s="395"/>
      <c r="J277" s="395"/>
      <c r="K277" s="243"/>
      <c r="L277" s="246"/>
      <c r="M277" s="247"/>
      <c r="N277" s="233"/>
      <c r="O277" s="283"/>
      <c r="P277" s="279"/>
    </row>
    <row r="278" spans="1:16" s="78" customFormat="1" ht="12">
      <c r="A278" s="402"/>
      <c r="B278" s="403"/>
      <c r="C278" s="214" t="s">
        <v>242</v>
      </c>
      <c r="D278" s="647"/>
      <c r="E278" s="648"/>
      <c r="F278" s="233"/>
      <c r="G278" s="233">
        <f>IF(OSNOVA!$B$40=1,E278*F278,"")</f>
        <v>0</v>
      </c>
      <c r="H278" s="233"/>
      <c r="I278" s="395"/>
      <c r="J278" s="395"/>
      <c r="K278" s="243"/>
      <c r="L278" s="246"/>
      <c r="M278" s="247"/>
      <c r="N278" s="233"/>
      <c r="O278" s="283"/>
      <c r="P278" s="279"/>
    </row>
    <row r="279" spans="1:16" s="78" customFormat="1" ht="12">
      <c r="A279" s="402"/>
      <c r="B279" s="403"/>
      <c r="C279" s="191" t="s">
        <v>233</v>
      </c>
      <c r="D279" s="647" t="s">
        <v>9</v>
      </c>
      <c r="E279" s="648">
        <v>8</v>
      </c>
      <c r="F279" s="233"/>
      <c r="G279" s="233">
        <f>IF(OSNOVA!$B$40=1,E279*F279,"")</f>
        <v>0</v>
      </c>
      <c r="H279" s="233"/>
      <c r="I279" s="395"/>
      <c r="J279" s="395"/>
      <c r="K279" s="243"/>
      <c r="L279" s="246"/>
      <c r="M279" s="247"/>
      <c r="N279" s="233"/>
      <c r="O279" s="283"/>
      <c r="P279" s="279"/>
    </row>
    <row r="280" spans="1:16" s="78" customFormat="1" ht="12">
      <c r="A280" s="402"/>
      <c r="B280" s="403"/>
      <c r="C280" s="213"/>
      <c r="D280" s="647"/>
      <c r="E280" s="648"/>
      <c r="F280" s="233"/>
      <c r="G280" s="233">
        <f>IF(OSNOVA!$B$40=1,E280*F280,"")</f>
        <v>0</v>
      </c>
      <c r="H280" s="233"/>
      <c r="I280" s="395"/>
      <c r="J280" s="395"/>
      <c r="K280" s="243"/>
      <c r="L280" s="246"/>
      <c r="M280" s="247"/>
      <c r="N280" s="233"/>
      <c r="O280" s="283"/>
      <c r="P280" s="279"/>
    </row>
    <row r="281" spans="1:16" s="78" customFormat="1" ht="12">
      <c r="A281" s="402" t="str">
        <f>$B$242</f>
        <v>V.</v>
      </c>
      <c r="B281" s="403">
        <f>COUNT($A$244:B280)+1</f>
        <v>9</v>
      </c>
      <c r="C281" s="195" t="s">
        <v>154</v>
      </c>
      <c r="D281" s="365" t="s">
        <v>101</v>
      </c>
      <c r="E281" s="239">
        <v>1</v>
      </c>
      <c r="F281" s="233"/>
      <c r="G281" s="233">
        <f>IF(OSNOVA!$B$40=1,E281*F281,"")</f>
        <v>0</v>
      </c>
      <c r="H281" s="233"/>
      <c r="I281" s="395"/>
      <c r="J281" s="395"/>
      <c r="K281" s="243"/>
      <c r="L281" s="246"/>
      <c r="M281" s="247"/>
      <c r="N281" s="233"/>
      <c r="O281" s="283"/>
      <c r="P281" s="279"/>
    </row>
    <row r="282" spans="1:16" s="78" customFormat="1" ht="24">
      <c r="A282" s="402"/>
      <c r="B282" s="403"/>
      <c r="C282" s="189" t="s">
        <v>854</v>
      </c>
      <c r="D282" s="365"/>
      <c r="E282" s="239"/>
      <c r="F282" s="233"/>
      <c r="G282" s="233">
        <f>IF(OSNOVA!$B$40=1,E282*F282,"")</f>
        <v>0</v>
      </c>
      <c r="H282" s="233"/>
      <c r="I282" s="395"/>
      <c r="J282" s="395"/>
      <c r="K282" s="243"/>
      <c r="L282" s="246"/>
      <c r="M282" s="247"/>
      <c r="N282" s="233"/>
      <c r="O282" s="283"/>
      <c r="P282" s="279"/>
    </row>
    <row r="283" spans="1:16" s="78" customFormat="1" ht="12">
      <c r="A283" s="402"/>
      <c r="B283" s="403"/>
      <c r="C283" s="189"/>
      <c r="D283" s="391"/>
      <c r="E283" s="392"/>
      <c r="F283" s="233"/>
      <c r="G283" s="233">
        <f>IF(OSNOVA!$B$40=1,E283*F283,"")</f>
        <v>0</v>
      </c>
      <c r="H283" s="233"/>
      <c r="I283" s="395"/>
      <c r="J283" s="395"/>
      <c r="K283" s="243"/>
      <c r="L283" s="246"/>
      <c r="M283" s="247"/>
      <c r="N283" s="233"/>
      <c r="O283" s="283"/>
      <c r="P283" s="279"/>
    </row>
    <row r="284" spans="1:16" s="78" customFormat="1" ht="12">
      <c r="A284" s="402" t="str">
        <f>$B$242</f>
        <v>V.</v>
      </c>
      <c r="B284" s="403">
        <f>COUNT($A$244:B283)+1</f>
        <v>10</v>
      </c>
      <c r="C284" s="195" t="s">
        <v>300</v>
      </c>
      <c r="D284" s="365" t="s">
        <v>9</v>
      </c>
      <c r="E284" s="239">
        <v>1</v>
      </c>
      <c r="F284" s="233"/>
      <c r="G284" s="233">
        <f>IF(OSNOVA!$B$40=1,E284*F284,"")</f>
        <v>0</v>
      </c>
      <c r="H284" s="233"/>
      <c r="I284" s="395"/>
      <c r="J284" s="395"/>
      <c r="K284" s="243"/>
      <c r="L284" s="246"/>
      <c r="M284" s="247"/>
      <c r="N284" s="233"/>
      <c r="O284" s="283"/>
      <c r="P284" s="279"/>
    </row>
    <row r="285" spans="1:16" s="78" customFormat="1" ht="86.25" customHeight="1">
      <c r="A285" s="402"/>
      <c r="B285" s="403"/>
      <c r="C285" s="189" t="s">
        <v>861</v>
      </c>
      <c r="D285" s="365"/>
      <c r="E285" s="239"/>
      <c r="F285" s="233"/>
      <c r="G285" s="233">
        <f>IF(OSNOVA!$B$40=1,E285*F285,"")</f>
        <v>0</v>
      </c>
      <c r="H285" s="233"/>
      <c r="I285" s="395"/>
      <c r="J285" s="395"/>
      <c r="K285" s="243"/>
      <c r="L285" s="246"/>
      <c r="M285" s="247"/>
      <c r="N285" s="233"/>
      <c r="O285" s="283"/>
      <c r="P285" s="279"/>
    </row>
    <row r="286" spans="1:16" s="78" customFormat="1" ht="12">
      <c r="A286" s="402"/>
      <c r="B286" s="403"/>
      <c r="C286" s="234"/>
      <c r="D286" s="647"/>
      <c r="E286" s="648"/>
      <c r="F286" s="233"/>
      <c r="G286" s="243"/>
      <c r="H286" s="249"/>
      <c r="I286" s="395"/>
      <c r="J286" s="395"/>
      <c r="K286" s="243"/>
      <c r="L286" s="246"/>
      <c r="M286" s="247"/>
      <c r="N286" s="233"/>
      <c r="O286" s="283"/>
      <c r="P286" s="279"/>
    </row>
    <row r="287" spans="1:16" s="78" customFormat="1" ht="12">
      <c r="A287" s="402" t="str">
        <f>$B$242</f>
        <v>V.</v>
      </c>
      <c r="B287" s="403">
        <f>COUNT($A$244:B286)+1</f>
        <v>11</v>
      </c>
      <c r="C287" s="195" t="s">
        <v>138</v>
      </c>
      <c r="D287" s="350" t="s">
        <v>8</v>
      </c>
      <c r="E287" s="351">
        <v>25</v>
      </c>
      <c r="F287" s="233"/>
      <c r="G287" s="243">
        <f>IF(OSNOVA!$B$40=1,E287*F287,"")</f>
        <v>0</v>
      </c>
      <c r="H287" s="249"/>
      <c r="I287" s="395"/>
      <c r="J287" s="395"/>
      <c r="K287" s="243"/>
      <c r="L287" s="246"/>
      <c r="M287" s="247"/>
      <c r="N287" s="233"/>
      <c r="O287" s="283"/>
      <c r="P287" s="279"/>
    </row>
    <row r="288" spans="1:16" s="78" customFormat="1" ht="71.25" customHeight="1">
      <c r="A288" s="402"/>
      <c r="B288" s="403"/>
      <c r="C288" s="189" t="s">
        <v>890</v>
      </c>
      <c r="D288" s="394"/>
      <c r="E288" s="351"/>
      <c r="F288" s="233"/>
      <c r="G288" s="243"/>
      <c r="H288" s="249"/>
      <c r="I288" s="395"/>
      <c r="J288" s="395"/>
      <c r="K288" s="243"/>
      <c r="L288" s="246"/>
      <c r="M288" s="247"/>
      <c r="N288" s="233"/>
      <c r="O288" s="283"/>
      <c r="P288" s="279"/>
    </row>
    <row r="289" spans="1:16" s="78" customFormat="1" ht="12">
      <c r="A289" s="402"/>
      <c r="B289" s="403"/>
      <c r="C289" s="234" t="s">
        <v>174</v>
      </c>
      <c r="D289" s="350"/>
      <c r="E289" s="351"/>
      <c r="F289" s="233"/>
      <c r="G289" s="243"/>
      <c r="H289" s="249"/>
      <c r="I289" s="395"/>
      <c r="J289" s="395"/>
      <c r="K289" s="243"/>
      <c r="L289" s="246"/>
      <c r="M289" s="247"/>
      <c r="N289" s="233"/>
      <c r="O289" s="283"/>
      <c r="P289" s="279"/>
    </row>
    <row r="290" spans="1:16" s="78" customFormat="1" ht="12">
      <c r="A290" s="617"/>
      <c r="B290" s="403"/>
      <c r="C290" s="84"/>
      <c r="D290" s="326"/>
      <c r="E290" s="312"/>
      <c r="F290" s="215"/>
      <c r="G290" s="201"/>
      <c r="H290" s="248"/>
      <c r="I290" s="298"/>
      <c r="J290" s="298"/>
      <c r="K290" s="243"/>
      <c r="L290" s="246"/>
      <c r="M290" s="247"/>
      <c r="N290" s="233"/>
      <c r="O290" s="283"/>
      <c r="P290" s="279"/>
    </row>
    <row r="291" spans="1:16" s="78" customFormat="1" ht="13.5" thickBot="1">
      <c r="A291" s="618"/>
      <c r="B291" s="622"/>
      <c r="C291" s="120" t="str">
        <f>CONCATENATE(B242," ",C242," - SKUPAJ:")</f>
        <v>V. KN5 BALET - SKUPAJ:</v>
      </c>
      <c r="D291" s="316"/>
      <c r="E291" s="316"/>
      <c r="F291" s="216"/>
      <c r="G291" s="217">
        <f>SUM(G243:G290)</f>
        <v>0</v>
      </c>
      <c r="H291" s="248"/>
      <c r="I291" s="298"/>
      <c r="J291" s="298"/>
      <c r="K291" s="243"/>
      <c r="L291" s="246"/>
      <c r="M291" s="247"/>
      <c r="N291" s="233"/>
      <c r="O291" s="283"/>
      <c r="P291" s="279"/>
    </row>
    <row r="292" spans="1:16" s="78" customFormat="1" ht="12.75">
      <c r="A292" s="619"/>
      <c r="B292" s="241"/>
      <c r="C292" s="305"/>
      <c r="D292" s="318"/>
      <c r="E292" s="318"/>
      <c r="F292" s="306"/>
      <c r="G292" s="244"/>
      <c r="H292" s="248"/>
      <c r="I292" s="298"/>
      <c r="J292" s="298"/>
      <c r="K292" s="243"/>
      <c r="L292" s="246"/>
      <c r="M292" s="247"/>
      <c r="N292" s="233"/>
      <c r="O292" s="283"/>
      <c r="P292" s="279"/>
    </row>
    <row r="293" spans="1:16" s="103" customFormat="1" ht="13.5" thickBot="1">
      <c r="A293" s="837"/>
      <c r="B293" s="838" t="s">
        <v>312</v>
      </c>
      <c r="C293" s="849" t="s">
        <v>341</v>
      </c>
      <c r="D293" s="442"/>
      <c r="E293" s="443"/>
      <c r="F293" s="412"/>
      <c r="G293" s="412"/>
      <c r="H293" s="859"/>
      <c r="I293" s="826"/>
      <c r="J293" s="826"/>
      <c r="K293" s="441"/>
      <c r="L293" s="827"/>
      <c r="M293" s="245"/>
      <c r="N293" s="828"/>
      <c r="O293" s="829"/>
      <c r="P293" s="280"/>
    </row>
    <row r="294" spans="1:16" s="78" customFormat="1" ht="12.75">
      <c r="A294" s="616"/>
      <c r="B294" s="630"/>
      <c r="C294" s="439"/>
      <c r="D294" s="432"/>
      <c r="E294" s="440"/>
      <c r="F294" s="233"/>
      <c r="G294" s="243"/>
      <c r="H294" s="249"/>
      <c r="I294" s="395"/>
      <c r="J294" s="395"/>
      <c r="K294" s="243"/>
      <c r="L294" s="246"/>
      <c r="M294" s="247"/>
      <c r="N294" s="233"/>
      <c r="O294" s="283"/>
      <c r="P294" s="279"/>
    </row>
    <row r="295" spans="1:16" s="78" customFormat="1" ht="12">
      <c r="A295" s="402" t="str">
        <f>$B$293</f>
        <v>VI.</v>
      </c>
      <c r="B295" s="403">
        <f>COUNT(#REF!)+1</f>
        <v>1</v>
      </c>
      <c r="C295" s="195" t="s">
        <v>349</v>
      </c>
      <c r="D295" s="350" t="s">
        <v>9</v>
      </c>
      <c r="E295" s="351">
        <v>1</v>
      </c>
      <c r="F295" s="233"/>
      <c r="G295" s="233">
        <f>IF(OSNOVA!$B$40=1,E295*F295,"")</f>
        <v>0</v>
      </c>
      <c r="H295" s="233"/>
      <c r="I295" s="395"/>
      <c r="J295" s="395"/>
      <c r="K295" s="243"/>
      <c r="L295" s="246"/>
      <c r="M295" s="247"/>
      <c r="N295" s="233"/>
      <c r="O295" s="283"/>
      <c r="P295" s="279"/>
    </row>
    <row r="296" spans="1:16" s="78" customFormat="1" ht="120.75" customHeight="1">
      <c r="A296" s="402"/>
      <c r="B296" s="403"/>
      <c r="C296" s="191" t="s">
        <v>894</v>
      </c>
      <c r="D296" s="350"/>
      <c r="E296" s="351"/>
      <c r="F296" s="233"/>
      <c r="G296" s="233">
        <f>IF(OSNOVA!$B$40=1,E296*F296,"")</f>
        <v>0</v>
      </c>
      <c r="H296" s="233"/>
      <c r="I296" s="395"/>
      <c r="J296" s="395"/>
      <c r="K296" s="243"/>
      <c r="L296" s="246"/>
      <c r="M296" s="247"/>
      <c r="N296" s="233"/>
      <c r="O296" s="283"/>
      <c r="P296" s="279"/>
    </row>
    <row r="297" spans="1:16" s="78" customFormat="1" ht="216">
      <c r="A297" s="402"/>
      <c r="B297" s="403"/>
      <c r="C297" s="191" t="s">
        <v>864</v>
      </c>
      <c r="D297" s="350"/>
      <c r="E297" s="351"/>
      <c r="F297" s="233"/>
      <c r="G297" s="233">
        <f>IF(OSNOVA!$B$40=1,E297*F297,"")</f>
        <v>0</v>
      </c>
      <c r="H297" s="233"/>
      <c r="I297" s="395"/>
      <c r="J297" s="395"/>
      <c r="K297" s="243"/>
      <c r="L297" s="246"/>
      <c r="M297" s="247"/>
      <c r="N297" s="233"/>
      <c r="O297" s="283"/>
      <c r="P297" s="279"/>
    </row>
    <row r="298" spans="1:16" s="78" customFormat="1" ht="180">
      <c r="A298" s="402"/>
      <c r="B298" s="403"/>
      <c r="C298" s="191" t="s">
        <v>898</v>
      </c>
      <c r="D298" s="350"/>
      <c r="E298" s="351"/>
      <c r="F298" s="233"/>
      <c r="G298" s="233">
        <f>IF(OSNOVA!$B$40=1,E298*F298,"")</f>
        <v>0</v>
      </c>
      <c r="H298" s="233"/>
      <c r="I298" s="395"/>
      <c r="J298" s="395"/>
      <c r="K298" s="243"/>
      <c r="L298" s="246"/>
      <c r="M298" s="247"/>
      <c r="N298" s="233"/>
      <c r="O298" s="283"/>
      <c r="P298" s="279"/>
    </row>
    <row r="299" spans="1:16" s="78" customFormat="1" ht="84">
      <c r="A299" s="402"/>
      <c r="B299" s="403"/>
      <c r="C299" s="191" t="s">
        <v>865</v>
      </c>
      <c r="D299" s="350"/>
      <c r="E299" s="351"/>
      <c r="F299" s="233"/>
      <c r="G299" s="233">
        <f>IF(OSNOVA!$B$40=1,E299*F299,"")</f>
        <v>0</v>
      </c>
      <c r="H299" s="233"/>
      <c r="I299" s="395"/>
      <c r="J299" s="395"/>
      <c r="K299" s="243"/>
      <c r="L299" s="246"/>
      <c r="M299" s="247"/>
      <c r="N299" s="233"/>
      <c r="O299" s="283"/>
      <c r="P299" s="279"/>
    </row>
    <row r="300" spans="1:16" s="78" customFormat="1" ht="60">
      <c r="A300" s="402"/>
      <c r="B300" s="403"/>
      <c r="C300" s="368" t="s">
        <v>896</v>
      </c>
      <c r="D300" s="391"/>
      <c r="E300" s="392"/>
      <c r="F300" s="233"/>
      <c r="G300" s="233">
        <f>IF(OSNOVA!$B$40=1,E300*F300,"")</f>
        <v>0</v>
      </c>
      <c r="H300" s="233"/>
      <c r="I300" s="395"/>
      <c r="J300" s="395"/>
      <c r="K300" s="243"/>
      <c r="L300" s="246"/>
      <c r="M300" s="247"/>
      <c r="N300" s="233"/>
      <c r="O300" s="283"/>
      <c r="P300" s="279"/>
    </row>
    <row r="301" spans="1:16" s="78" customFormat="1" ht="12">
      <c r="A301" s="402"/>
      <c r="B301" s="403"/>
      <c r="C301" s="192"/>
      <c r="D301" s="394"/>
      <c r="E301" s="351"/>
      <c r="F301" s="233"/>
      <c r="G301" s="233">
        <f>IF(OSNOVA!$B$40=1,E301*F301,"")</f>
        <v>0</v>
      </c>
      <c r="H301" s="233"/>
      <c r="I301" s="395"/>
      <c r="J301" s="395"/>
      <c r="K301" s="243"/>
      <c r="L301" s="246"/>
      <c r="M301" s="247"/>
      <c r="N301" s="233"/>
      <c r="O301" s="283"/>
      <c r="P301" s="279"/>
    </row>
    <row r="302" spans="1:16" s="78" customFormat="1" ht="12">
      <c r="A302" s="402" t="str">
        <f>$B$293</f>
        <v>VI.</v>
      </c>
      <c r="B302" s="403">
        <f>COUNT($A$295:B298)+1</f>
        <v>2</v>
      </c>
      <c r="C302" s="383" t="s">
        <v>856</v>
      </c>
      <c r="D302" s="394" t="s">
        <v>9</v>
      </c>
      <c r="E302" s="351">
        <v>2</v>
      </c>
      <c r="F302" s="233"/>
      <c r="G302" s="233">
        <f>IF(OSNOVA!$B$40=1,E302*F302,"")</f>
        <v>0</v>
      </c>
      <c r="H302" s="233"/>
      <c r="I302" s="395"/>
      <c r="J302" s="395"/>
      <c r="K302" s="243"/>
      <c r="L302" s="246"/>
      <c r="M302" s="247"/>
      <c r="N302" s="233"/>
      <c r="O302" s="283"/>
      <c r="P302" s="279"/>
    </row>
    <row r="303" spans="1:16" s="78" customFormat="1" ht="36">
      <c r="A303" s="402"/>
      <c r="B303" s="403"/>
      <c r="C303" s="368" t="s">
        <v>897</v>
      </c>
      <c r="D303" s="394"/>
      <c r="E303" s="351"/>
      <c r="F303" s="233"/>
      <c r="G303" s="233">
        <f>IF(OSNOVA!$B$40=1,E303*F303,"")</f>
        <v>0</v>
      </c>
      <c r="H303" s="233"/>
      <c r="I303" s="395"/>
      <c r="J303" s="395"/>
      <c r="K303" s="243"/>
      <c r="L303" s="246"/>
      <c r="M303" s="247"/>
      <c r="N303" s="233"/>
      <c r="O303" s="283"/>
      <c r="P303" s="279"/>
    </row>
    <row r="304" spans="1:16" s="78" customFormat="1" ht="12">
      <c r="A304" s="402"/>
      <c r="B304" s="403"/>
      <c r="C304" s="192"/>
      <c r="D304" s="394"/>
      <c r="E304" s="351"/>
      <c r="F304" s="233"/>
      <c r="G304" s="233">
        <f>IF(OSNOVA!$B$40=1,E304*F304,"")</f>
        <v>0</v>
      </c>
      <c r="H304" s="233"/>
      <c r="I304" s="395"/>
      <c r="J304" s="395"/>
      <c r="K304" s="243"/>
      <c r="L304" s="246"/>
      <c r="M304" s="247"/>
      <c r="N304" s="233"/>
      <c r="O304" s="283"/>
      <c r="P304" s="279"/>
    </row>
    <row r="305" spans="1:16" s="78" customFormat="1" ht="12">
      <c r="A305" s="402" t="str">
        <f>$B$293</f>
        <v>VI.</v>
      </c>
      <c r="B305" s="403">
        <f>COUNT($A$295:B304)+1</f>
        <v>3</v>
      </c>
      <c r="C305" s="210" t="s">
        <v>229</v>
      </c>
      <c r="D305" s="647" t="s">
        <v>8</v>
      </c>
      <c r="E305" s="648">
        <v>430</v>
      </c>
      <c r="F305" s="233"/>
      <c r="G305" s="233">
        <f>IF(OSNOVA!$B$40=1,E305*F305,"")</f>
        <v>0</v>
      </c>
      <c r="H305" s="233"/>
      <c r="I305" s="395"/>
      <c r="J305" s="395"/>
      <c r="K305" s="243"/>
      <c r="L305" s="246"/>
      <c r="M305" s="247"/>
      <c r="N305" s="233"/>
      <c r="O305" s="283"/>
      <c r="P305" s="279"/>
    </row>
    <row r="306" spans="1:16" s="78" customFormat="1" ht="48">
      <c r="A306" s="402"/>
      <c r="B306" s="403"/>
      <c r="C306" s="191" t="s">
        <v>230</v>
      </c>
      <c r="D306" s="647"/>
      <c r="E306" s="648"/>
      <c r="F306" s="233"/>
      <c r="G306" s="233">
        <f>IF(OSNOVA!$B$40=1,E306*F306,"")</f>
        <v>0</v>
      </c>
      <c r="H306" s="233"/>
      <c r="I306" s="395"/>
      <c r="J306" s="395"/>
      <c r="K306" s="243"/>
      <c r="L306" s="246"/>
      <c r="M306" s="247"/>
      <c r="N306" s="233"/>
      <c r="O306" s="283"/>
      <c r="P306" s="279"/>
    </row>
    <row r="307" spans="1:16" s="78" customFormat="1" ht="12">
      <c r="A307" s="402"/>
      <c r="B307" s="403"/>
      <c r="C307" s="213"/>
      <c r="D307" s="647"/>
      <c r="E307" s="648"/>
      <c r="F307" s="233"/>
      <c r="G307" s="233">
        <f>IF(OSNOVA!$B$40=1,E307*F307,"")</f>
        <v>0</v>
      </c>
      <c r="H307" s="233"/>
      <c r="I307" s="395"/>
      <c r="J307" s="395"/>
      <c r="K307" s="243"/>
      <c r="L307" s="246"/>
      <c r="M307" s="247"/>
      <c r="N307" s="233"/>
      <c r="O307" s="283"/>
      <c r="P307" s="279"/>
    </row>
    <row r="308" spans="1:16" s="78" customFormat="1" ht="12">
      <c r="A308" s="402"/>
      <c r="B308" s="403"/>
      <c r="C308" s="213"/>
      <c r="D308" s="647"/>
      <c r="E308" s="648"/>
      <c r="F308" s="233"/>
      <c r="G308" s="233">
        <f>IF(OSNOVA!$B$40=1,E308*F308,"")</f>
        <v>0</v>
      </c>
      <c r="H308" s="233"/>
      <c r="I308" s="395"/>
      <c r="J308" s="395"/>
      <c r="K308" s="243"/>
      <c r="L308" s="246"/>
      <c r="M308" s="247"/>
      <c r="N308" s="233"/>
      <c r="O308" s="283"/>
      <c r="P308" s="279"/>
    </row>
    <row r="309" spans="1:16" s="78" customFormat="1" ht="12">
      <c r="A309" s="402" t="str">
        <f>$B$293</f>
        <v>VI.</v>
      </c>
      <c r="B309" s="403">
        <f>COUNT($A$295:B308)+1</f>
        <v>4</v>
      </c>
      <c r="C309" s="667" t="s">
        <v>235</v>
      </c>
      <c r="D309" s="647" t="s">
        <v>137</v>
      </c>
      <c r="E309" s="648">
        <v>25</v>
      </c>
      <c r="F309" s="233"/>
      <c r="G309" s="233">
        <f>IF(OSNOVA!$B$40=1,E309*F309,"")</f>
        <v>0</v>
      </c>
      <c r="H309" s="233"/>
      <c r="I309" s="395"/>
      <c r="J309" s="395"/>
      <c r="K309" s="243"/>
      <c r="L309" s="246"/>
      <c r="M309" s="247"/>
      <c r="N309" s="233"/>
      <c r="O309" s="283"/>
      <c r="P309" s="279"/>
    </row>
    <row r="310" spans="1:16" s="78" customFormat="1" ht="72">
      <c r="A310" s="402"/>
      <c r="B310" s="403"/>
      <c r="C310" s="213" t="s">
        <v>236</v>
      </c>
      <c r="D310" s="364"/>
      <c r="E310" s="364"/>
      <c r="F310" s="233"/>
      <c r="G310" s="233">
        <f>IF(OSNOVA!$B$40=1,E310*F310,"")</f>
        <v>0</v>
      </c>
      <c r="H310" s="233"/>
      <c r="I310" s="395"/>
      <c r="J310" s="395"/>
      <c r="K310" s="243"/>
      <c r="L310" s="246"/>
      <c r="M310" s="247"/>
      <c r="N310" s="233"/>
      <c r="O310" s="283"/>
      <c r="P310" s="279"/>
    </row>
    <row r="311" spans="1:16" s="78" customFormat="1" ht="12">
      <c r="A311" s="402"/>
      <c r="B311" s="403"/>
      <c r="C311" s="214" t="s">
        <v>237</v>
      </c>
      <c r="D311" s="647"/>
      <c r="E311" s="648"/>
      <c r="F311" s="233"/>
      <c r="G311" s="233">
        <f>IF(OSNOVA!$B$40=1,E311*F311,"")</f>
        <v>0</v>
      </c>
      <c r="H311" s="233"/>
      <c r="I311" s="395"/>
      <c r="J311" s="395"/>
      <c r="K311" s="243"/>
      <c r="L311" s="246"/>
      <c r="M311" s="247"/>
      <c r="N311" s="233"/>
      <c r="O311" s="283"/>
      <c r="P311" s="279"/>
    </row>
    <row r="312" spans="1:16" s="78" customFormat="1" ht="12">
      <c r="A312" s="402"/>
      <c r="B312" s="403"/>
      <c r="C312" s="213"/>
      <c r="D312" s="647"/>
      <c r="E312" s="648"/>
      <c r="F312" s="233"/>
      <c r="G312" s="233">
        <f>IF(OSNOVA!$B$40=1,E312*F312,"")</f>
        <v>0</v>
      </c>
      <c r="H312" s="233"/>
      <c r="I312" s="395"/>
      <c r="J312" s="395"/>
      <c r="K312" s="243"/>
      <c r="L312" s="246"/>
      <c r="M312" s="247"/>
      <c r="N312" s="233"/>
      <c r="O312" s="283"/>
      <c r="P312" s="279"/>
    </row>
    <row r="313" spans="1:16" s="78" customFormat="1" ht="12">
      <c r="A313" s="402" t="str">
        <f>$B$293</f>
        <v>VI.</v>
      </c>
      <c r="B313" s="403">
        <f>COUNT($A$295:B312)+1</f>
        <v>5</v>
      </c>
      <c r="C313" s="195" t="s">
        <v>240</v>
      </c>
      <c r="D313" s="647"/>
      <c r="E313" s="648"/>
      <c r="F313" s="233"/>
      <c r="G313" s="233">
        <f>IF(OSNOVA!$B$40=1,E313*F313,"")</f>
        <v>0</v>
      </c>
      <c r="H313" s="233"/>
      <c r="I313" s="395"/>
      <c r="J313" s="395"/>
      <c r="K313" s="243"/>
      <c r="L313" s="246"/>
      <c r="M313" s="247"/>
      <c r="N313" s="233"/>
      <c r="O313" s="283"/>
      <c r="P313" s="279"/>
    </row>
    <row r="314" spans="1:16" s="78" customFormat="1" ht="86.25" customHeight="1">
      <c r="A314" s="402"/>
      <c r="B314" s="403"/>
      <c r="C314" s="191" t="s">
        <v>466</v>
      </c>
      <c r="D314" s="647"/>
      <c r="E314" s="648"/>
      <c r="F314" s="233"/>
      <c r="G314" s="233">
        <f>IF(OSNOVA!$B$40=1,E314*F314,"")</f>
        <v>0</v>
      </c>
      <c r="H314" s="233"/>
      <c r="I314" s="395"/>
      <c r="J314" s="395"/>
      <c r="K314" s="243"/>
      <c r="L314" s="246"/>
      <c r="M314" s="247"/>
      <c r="N314" s="233"/>
      <c r="O314" s="283"/>
      <c r="P314" s="279"/>
    </row>
    <row r="315" spans="1:16" s="78" customFormat="1" ht="12">
      <c r="A315" s="402"/>
      <c r="B315" s="403"/>
      <c r="C315" s="234" t="s">
        <v>469</v>
      </c>
      <c r="D315" s="647"/>
      <c r="E315" s="648"/>
      <c r="F315" s="233"/>
      <c r="G315" s="233">
        <f>IF(OSNOVA!$B$40=1,E315*F315,"")</f>
        <v>0</v>
      </c>
      <c r="H315" s="233"/>
      <c r="I315" s="395"/>
      <c r="J315" s="395"/>
      <c r="K315" s="243"/>
      <c r="L315" s="246"/>
      <c r="M315" s="247"/>
      <c r="N315" s="233"/>
      <c r="O315" s="283"/>
      <c r="P315" s="279"/>
    </row>
    <row r="316" spans="1:16" s="78" customFormat="1" ht="12">
      <c r="A316" s="402"/>
      <c r="B316" s="403"/>
      <c r="C316" s="191" t="s">
        <v>468</v>
      </c>
      <c r="D316" s="647" t="s">
        <v>9</v>
      </c>
      <c r="E316" s="648">
        <v>4</v>
      </c>
      <c r="F316" s="233"/>
      <c r="G316" s="233">
        <f>IF(OSNOVA!$B$40=1,E316*F316,"")</f>
        <v>0</v>
      </c>
      <c r="H316" s="233"/>
      <c r="I316" s="395"/>
      <c r="J316" s="395"/>
      <c r="K316" s="243"/>
      <c r="L316" s="246"/>
      <c r="M316" s="247"/>
      <c r="N316" s="233"/>
      <c r="O316" s="283"/>
      <c r="P316" s="279"/>
    </row>
    <row r="317" spans="1:16" s="78" customFormat="1" ht="12">
      <c r="A317" s="402"/>
      <c r="B317" s="403"/>
      <c r="C317" s="234"/>
      <c r="D317" s="207"/>
      <c r="E317" s="207"/>
      <c r="F317" s="233"/>
      <c r="G317" s="233"/>
      <c r="H317" s="233"/>
      <c r="I317" s="395"/>
      <c r="J317" s="395"/>
      <c r="K317" s="243"/>
      <c r="L317" s="246"/>
      <c r="M317" s="247"/>
      <c r="N317" s="233"/>
      <c r="O317" s="283"/>
      <c r="P317" s="279"/>
    </row>
    <row r="318" spans="1:16" s="78" customFormat="1" ht="12">
      <c r="A318" s="402" t="str">
        <f>$B$293</f>
        <v>VI.</v>
      </c>
      <c r="B318" s="403">
        <f>COUNT($A$295:B317)+1</f>
        <v>6</v>
      </c>
      <c r="C318" s="195" t="s">
        <v>344</v>
      </c>
      <c r="D318" s="647"/>
      <c r="E318" s="648"/>
      <c r="F318" s="233"/>
      <c r="G318" s="233">
        <f>IF(OSNOVA!$B$40=1,E318*F318,"")</f>
        <v>0</v>
      </c>
      <c r="H318" s="233"/>
      <c r="I318" s="395"/>
      <c r="J318" s="395"/>
      <c r="K318" s="243"/>
      <c r="L318" s="246"/>
      <c r="M318" s="247"/>
      <c r="N318" s="233"/>
      <c r="O318" s="283"/>
      <c r="P318" s="279"/>
    </row>
    <row r="319" spans="1:16" s="78" customFormat="1" ht="72">
      <c r="A319" s="402"/>
      <c r="B319" s="403"/>
      <c r="C319" s="384" t="s">
        <v>473</v>
      </c>
      <c r="D319" s="647"/>
      <c r="E319" s="648"/>
      <c r="F319" s="233"/>
      <c r="G319" s="233">
        <f>IF(OSNOVA!$B$40=1,E319*F319,"")</f>
        <v>0</v>
      </c>
      <c r="H319" s="233"/>
      <c r="I319" s="395"/>
      <c r="J319" s="395"/>
      <c r="K319" s="243"/>
      <c r="L319" s="246"/>
      <c r="M319" s="247"/>
      <c r="N319" s="233"/>
      <c r="O319" s="283"/>
      <c r="P319" s="279"/>
    </row>
    <row r="320" spans="1:16" s="78" customFormat="1" ht="12">
      <c r="A320" s="402"/>
      <c r="B320" s="403"/>
      <c r="C320" s="234" t="s">
        <v>345</v>
      </c>
      <c r="D320" s="647"/>
      <c r="E320" s="648"/>
      <c r="F320" s="233"/>
      <c r="G320" s="233">
        <f>IF(OSNOVA!$B$40=1,E320*F320,"")</f>
        <v>0</v>
      </c>
      <c r="H320" s="233"/>
      <c r="I320" s="395"/>
      <c r="J320" s="395"/>
      <c r="K320" s="243"/>
      <c r="L320" s="246"/>
      <c r="M320" s="247"/>
      <c r="N320" s="233"/>
      <c r="O320" s="283"/>
      <c r="P320" s="279"/>
    </row>
    <row r="321" spans="1:16" s="78" customFormat="1" ht="12">
      <c r="A321" s="402"/>
      <c r="B321" s="403"/>
      <c r="C321" s="560" t="s">
        <v>470</v>
      </c>
      <c r="D321" s="647" t="s">
        <v>9</v>
      </c>
      <c r="E321" s="648">
        <v>2</v>
      </c>
      <c r="F321" s="233"/>
      <c r="G321" s="233">
        <f>IF(OSNOVA!$B$40=1,E321*F321,"")</f>
        <v>0</v>
      </c>
      <c r="H321" s="233"/>
      <c r="I321" s="395"/>
      <c r="J321" s="395"/>
      <c r="K321" s="243"/>
      <c r="L321" s="246"/>
      <c r="M321" s="247"/>
      <c r="N321" s="233"/>
      <c r="O321" s="283"/>
      <c r="P321" s="279"/>
    </row>
    <row r="322" spans="1:16" s="78" customFormat="1" ht="12">
      <c r="A322" s="402"/>
      <c r="B322" s="403"/>
      <c r="C322" s="560"/>
      <c r="D322" s="647"/>
      <c r="E322" s="648"/>
      <c r="F322" s="233"/>
      <c r="G322" s="233"/>
      <c r="H322" s="233"/>
      <c r="I322" s="395"/>
      <c r="J322" s="395"/>
      <c r="K322" s="243"/>
      <c r="L322" s="246"/>
      <c r="M322" s="247"/>
      <c r="N322" s="233"/>
      <c r="O322" s="283"/>
      <c r="P322" s="279"/>
    </row>
    <row r="323" spans="1:16" s="78" customFormat="1" ht="12">
      <c r="A323" s="402" t="str">
        <f>$B$293</f>
        <v>VI.</v>
      </c>
      <c r="B323" s="403">
        <f>COUNT($A$295:B321)+1</f>
        <v>7</v>
      </c>
      <c r="C323" s="195" t="s">
        <v>472</v>
      </c>
      <c r="D323" s="647"/>
      <c r="E323" s="648"/>
      <c r="F323" s="233"/>
      <c r="G323" s="233">
        <f>IF(OSNOVA!$B$40=1,E323*F323,"")</f>
        <v>0</v>
      </c>
      <c r="H323" s="233"/>
      <c r="I323" s="395"/>
      <c r="J323" s="395"/>
      <c r="K323" s="243"/>
      <c r="L323" s="246"/>
      <c r="M323" s="247"/>
      <c r="N323" s="233"/>
      <c r="O323" s="283"/>
      <c r="P323" s="279"/>
    </row>
    <row r="324" spans="1:16" s="78" customFormat="1" ht="24">
      <c r="A324" s="402"/>
      <c r="B324" s="403"/>
      <c r="C324" s="384" t="s">
        <v>474</v>
      </c>
      <c r="D324" s="647"/>
      <c r="E324" s="648"/>
      <c r="F324" s="233"/>
      <c r="G324" s="233">
        <f>IF(OSNOVA!$B$40=1,E324*F324,"")</f>
        <v>0</v>
      </c>
      <c r="H324" s="233"/>
      <c r="I324" s="395"/>
      <c r="J324" s="395"/>
      <c r="K324" s="243"/>
      <c r="L324" s="246"/>
      <c r="M324" s="247"/>
      <c r="N324" s="233"/>
      <c r="O324" s="283"/>
      <c r="P324" s="279"/>
    </row>
    <row r="325" spans="1:16" s="78" customFormat="1" ht="12">
      <c r="A325" s="402"/>
      <c r="B325" s="403"/>
      <c r="C325" s="234" t="s">
        <v>345</v>
      </c>
      <c r="D325" s="647"/>
      <c r="E325" s="648"/>
      <c r="F325" s="233"/>
      <c r="G325" s="233">
        <f>IF(OSNOVA!$B$40=1,E325*F325,"")</f>
        <v>0</v>
      </c>
      <c r="H325" s="233"/>
      <c r="I325" s="395"/>
      <c r="J325" s="395"/>
      <c r="K325" s="243"/>
      <c r="L325" s="246"/>
      <c r="M325" s="247"/>
      <c r="N325" s="233"/>
      <c r="O325" s="283"/>
      <c r="P325" s="279"/>
    </row>
    <row r="326" spans="1:16" s="78" customFormat="1" ht="12">
      <c r="A326" s="402"/>
      <c r="B326" s="403"/>
      <c r="C326" s="560" t="s">
        <v>475</v>
      </c>
      <c r="D326" s="647" t="s">
        <v>9</v>
      </c>
      <c r="E326" s="648">
        <v>2</v>
      </c>
      <c r="F326" s="233"/>
      <c r="G326" s="233">
        <f>IF(OSNOVA!$B$40=1,E326*F326,"")</f>
        <v>0</v>
      </c>
      <c r="H326" s="233"/>
      <c r="I326" s="395"/>
      <c r="J326" s="395"/>
      <c r="K326" s="243"/>
      <c r="L326" s="246"/>
      <c r="M326" s="247"/>
      <c r="N326" s="233"/>
      <c r="O326" s="283"/>
      <c r="P326" s="279"/>
    </row>
    <row r="327" spans="1:16" s="78" customFormat="1" ht="12">
      <c r="A327" s="402"/>
      <c r="B327" s="403"/>
      <c r="C327" s="234"/>
      <c r="D327" s="207"/>
      <c r="E327" s="207"/>
      <c r="F327" s="233"/>
      <c r="G327" s="233"/>
      <c r="H327" s="233"/>
      <c r="I327" s="395"/>
      <c r="J327" s="395"/>
      <c r="K327" s="243"/>
      <c r="L327" s="246"/>
      <c r="M327" s="247"/>
      <c r="N327" s="233"/>
      <c r="O327" s="283"/>
      <c r="P327" s="279"/>
    </row>
    <row r="328" spans="1:16" s="78" customFormat="1" ht="12">
      <c r="A328" s="402" t="str">
        <f>$B$293</f>
        <v>VI.</v>
      </c>
      <c r="B328" s="403">
        <f>COUNT($A$295:B327)+1</f>
        <v>8</v>
      </c>
      <c r="C328" s="383" t="s">
        <v>241</v>
      </c>
      <c r="D328" s="647"/>
      <c r="E328" s="648"/>
      <c r="F328" s="233"/>
      <c r="G328" s="233">
        <f>IF(OSNOVA!$B$40=1,E328*F328,"")</f>
        <v>0</v>
      </c>
      <c r="H328" s="233"/>
      <c r="I328" s="395"/>
      <c r="J328" s="395"/>
      <c r="K328" s="243"/>
      <c r="L328" s="246"/>
      <c r="M328" s="247"/>
      <c r="N328" s="233"/>
      <c r="O328" s="283"/>
      <c r="P328" s="279"/>
    </row>
    <row r="329" spans="1:16" s="78" customFormat="1" ht="24">
      <c r="A329" s="402"/>
      <c r="B329" s="403"/>
      <c r="C329" s="193" t="s">
        <v>1003</v>
      </c>
      <c r="D329" s="647"/>
      <c r="E329" s="648"/>
      <c r="F329" s="233"/>
      <c r="G329" s="233">
        <f>IF(OSNOVA!$B$40=1,E329*F329,"")</f>
        <v>0</v>
      </c>
      <c r="H329" s="233"/>
      <c r="I329" s="395"/>
      <c r="J329" s="395"/>
      <c r="K329" s="243"/>
      <c r="L329" s="246"/>
      <c r="M329" s="247"/>
      <c r="N329" s="233"/>
      <c r="O329" s="283"/>
      <c r="P329" s="279"/>
    </row>
    <row r="330" spans="1:16" s="78" customFormat="1" ht="12">
      <c r="A330" s="402"/>
      <c r="B330" s="403"/>
      <c r="C330" s="214" t="s">
        <v>242</v>
      </c>
      <c r="D330" s="647"/>
      <c r="E330" s="648"/>
      <c r="F330" s="233"/>
      <c r="G330" s="233">
        <f>IF(OSNOVA!$B$40=1,E330*F330,"")</f>
        <v>0</v>
      </c>
      <c r="H330" s="233"/>
      <c r="I330" s="395"/>
      <c r="J330" s="395"/>
      <c r="K330" s="243"/>
      <c r="L330" s="246"/>
      <c r="M330" s="247"/>
      <c r="N330" s="233"/>
      <c r="O330" s="283"/>
      <c r="P330" s="279"/>
    </row>
    <row r="331" spans="1:16" s="78" customFormat="1" ht="12">
      <c r="A331" s="402"/>
      <c r="B331" s="403"/>
      <c r="C331" s="191" t="s">
        <v>234</v>
      </c>
      <c r="D331" s="647" t="s">
        <v>7</v>
      </c>
      <c r="E331" s="648">
        <v>8</v>
      </c>
      <c r="F331" s="233"/>
      <c r="G331" s="233">
        <f>IF(OSNOVA!$B$40=1,E331*F331,"")</f>
        <v>0</v>
      </c>
      <c r="H331" s="233"/>
      <c r="I331" s="395"/>
      <c r="J331" s="395"/>
      <c r="K331" s="243"/>
      <c r="L331" s="246"/>
      <c r="M331" s="247"/>
      <c r="N331" s="233"/>
      <c r="O331" s="283"/>
      <c r="P331" s="279"/>
    </row>
    <row r="332" spans="1:16" s="78" customFormat="1" ht="12">
      <c r="A332" s="402"/>
      <c r="B332" s="403"/>
      <c r="C332" s="213"/>
      <c r="D332" s="647"/>
      <c r="E332" s="648"/>
      <c r="F332" s="233"/>
      <c r="G332" s="233">
        <f>IF(OSNOVA!$B$40=1,E332*F332,"")</f>
        <v>0</v>
      </c>
      <c r="H332" s="233"/>
      <c r="I332" s="395"/>
      <c r="J332" s="395"/>
      <c r="K332" s="243"/>
      <c r="L332" s="246"/>
      <c r="M332" s="247"/>
      <c r="N332" s="233"/>
      <c r="O332" s="283"/>
      <c r="P332" s="279"/>
    </row>
    <row r="333" spans="1:16" s="78" customFormat="1" ht="12">
      <c r="A333" s="402" t="str">
        <f>$B$293</f>
        <v>VI.</v>
      </c>
      <c r="B333" s="403">
        <f>COUNT($A$295:B332)+1</f>
        <v>9</v>
      </c>
      <c r="C333" s="195" t="s">
        <v>154</v>
      </c>
      <c r="D333" s="365" t="s">
        <v>101</v>
      </c>
      <c r="E333" s="239">
        <v>1</v>
      </c>
      <c r="F333" s="233"/>
      <c r="G333" s="233">
        <f>IF(OSNOVA!$B$40=1,E333*F333,"")</f>
        <v>0</v>
      </c>
      <c r="H333" s="233"/>
      <c r="I333" s="395"/>
      <c r="J333" s="395"/>
      <c r="K333" s="243"/>
      <c r="L333" s="246"/>
      <c r="M333" s="247"/>
      <c r="N333" s="233"/>
      <c r="O333" s="283"/>
      <c r="P333" s="279"/>
    </row>
    <row r="334" spans="1:16" s="78" customFormat="1" ht="24">
      <c r="A334" s="402"/>
      <c r="B334" s="403"/>
      <c r="C334" s="189" t="s">
        <v>854</v>
      </c>
      <c r="D334" s="365"/>
      <c r="E334" s="239"/>
      <c r="F334" s="233"/>
      <c r="G334" s="233">
        <f>IF(OSNOVA!$B$40=1,E334*F334,"")</f>
        <v>0</v>
      </c>
      <c r="H334" s="233"/>
      <c r="I334" s="395"/>
      <c r="J334" s="395"/>
      <c r="K334" s="243"/>
      <c r="L334" s="246"/>
      <c r="M334" s="247"/>
      <c r="N334" s="233"/>
      <c r="O334" s="283"/>
      <c r="P334" s="279"/>
    </row>
    <row r="335" spans="1:16" s="78" customFormat="1" ht="12">
      <c r="A335" s="402"/>
      <c r="B335" s="403"/>
      <c r="C335" s="189"/>
      <c r="D335" s="391"/>
      <c r="E335" s="392"/>
      <c r="F335" s="233"/>
      <c r="G335" s="233">
        <f>IF(OSNOVA!$B$40=1,E335*F335,"")</f>
        <v>0</v>
      </c>
      <c r="H335" s="233"/>
      <c r="I335" s="395"/>
      <c r="J335" s="395"/>
      <c r="K335" s="243"/>
      <c r="L335" s="246"/>
      <c r="M335" s="247"/>
      <c r="N335" s="233"/>
      <c r="O335" s="283"/>
      <c r="P335" s="279"/>
    </row>
    <row r="336" spans="1:16" s="78" customFormat="1" ht="12">
      <c r="A336" s="402" t="str">
        <f>$B$293</f>
        <v>VI.</v>
      </c>
      <c r="B336" s="403">
        <f>COUNT($A$295:B335)+1</f>
        <v>10</v>
      </c>
      <c r="C336" s="195" t="s">
        <v>300</v>
      </c>
      <c r="D336" s="365" t="s">
        <v>9</v>
      </c>
      <c r="E336" s="239">
        <v>1</v>
      </c>
      <c r="F336" s="233"/>
      <c r="G336" s="233">
        <f>IF(OSNOVA!$B$40=1,E336*F336,"")</f>
        <v>0</v>
      </c>
      <c r="H336" s="233"/>
      <c r="I336" s="395"/>
      <c r="J336" s="395"/>
      <c r="K336" s="243"/>
      <c r="L336" s="246"/>
      <c r="M336" s="247"/>
      <c r="N336" s="233"/>
      <c r="O336" s="283"/>
      <c r="P336" s="279"/>
    </row>
    <row r="337" spans="1:16" s="78" customFormat="1" ht="87.75" customHeight="1">
      <c r="A337" s="402"/>
      <c r="B337" s="403"/>
      <c r="C337" s="189" t="s">
        <v>861</v>
      </c>
      <c r="D337" s="365"/>
      <c r="E337" s="239"/>
      <c r="F337" s="233"/>
      <c r="G337" s="233">
        <f>IF(OSNOVA!$B$40=1,E337*F337,"")</f>
        <v>0</v>
      </c>
      <c r="H337" s="233"/>
      <c r="I337" s="395"/>
      <c r="J337" s="395"/>
      <c r="K337" s="243"/>
      <c r="L337" s="246"/>
      <c r="M337" s="247"/>
      <c r="N337" s="233"/>
      <c r="O337" s="283"/>
      <c r="P337" s="279"/>
    </row>
    <row r="338" spans="1:16" s="78" customFormat="1" ht="12">
      <c r="A338" s="402"/>
      <c r="B338" s="403"/>
      <c r="C338" s="234"/>
      <c r="D338" s="647"/>
      <c r="E338" s="648"/>
      <c r="F338" s="233"/>
      <c r="G338" s="243">
        <f>IF(OSNOVA!$B$40=1,E338*F338,"")</f>
        <v>0</v>
      </c>
      <c r="H338" s="249"/>
      <c r="I338" s="395"/>
      <c r="J338" s="395"/>
      <c r="K338" s="243"/>
      <c r="L338" s="246"/>
      <c r="M338" s="247"/>
      <c r="N338" s="233"/>
      <c r="O338" s="283"/>
      <c r="P338" s="279"/>
    </row>
    <row r="339" spans="1:16" s="78" customFormat="1" ht="12">
      <c r="A339" s="402" t="str">
        <f>$B$293</f>
        <v>VI.</v>
      </c>
      <c r="B339" s="403">
        <f>COUNT($A$295:B338)+1</f>
        <v>11</v>
      </c>
      <c r="C339" s="195" t="s">
        <v>138</v>
      </c>
      <c r="D339" s="350" t="s">
        <v>8</v>
      </c>
      <c r="E339" s="351">
        <v>25</v>
      </c>
      <c r="F339" s="233"/>
      <c r="G339" s="243">
        <f>IF(OSNOVA!$B$40=1,E339*F339,"")</f>
        <v>0</v>
      </c>
      <c r="H339" s="249"/>
      <c r="I339" s="395"/>
      <c r="J339" s="395"/>
      <c r="K339" s="243"/>
      <c r="L339" s="246"/>
      <c r="M339" s="247"/>
      <c r="N339" s="233"/>
      <c r="O339" s="283"/>
      <c r="P339" s="279"/>
    </row>
    <row r="340" spans="1:16" s="78" customFormat="1" ht="84">
      <c r="A340" s="402"/>
      <c r="B340" s="403"/>
      <c r="C340" s="189" t="s">
        <v>890</v>
      </c>
      <c r="D340" s="394"/>
      <c r="E340" s="351"/>
      <c r="F340" s="233"/>
      <c r="G340" s="243"/>
      <c r="H340" s="249"/>
      <c r="I340" s="395"/>
      <c r="J340" s="395"/>
      <c r="K340" s="243"/>
      <c r="L340" s="246"/>
      <c r="M340" s="247"/>
      <c r="N340" s="233"/>
      <c r="O340" s="283"/>
      <c r="P340" s="279"/>
    </row>
    <row r="341" spans="1:16" s="78" customFormat="1" ht="12">
      <c r="A341" s="402"/>
      <c r="B341" s="403"/>
      <c r="C341" s="234" t="s">
        <v>174</v>
      </c>
      <c r="D341" s="350"/>
      <c r="E341" s="351"/>
      <c r="F341" s="233"/>
      <c r="G341" s="243"/>
      <c r="H341" s="249"/>
      <c r="I341" s="395"/>
      <c r="J341" s="395"/>
      <c r="K341" s="243"/>
      <c r="L341" s="246"/>
      <c r="M341" s="247"/>
      <c r="N341" s="233"/>
      <c r="O341" s="283"/>
      <c r="P341" s="279"/>
    </row>
    <row r="342" spans="1:16" s="78" customFormat="1" ht="12">
      <c r="A342" s="617"/>
      <c r="B342" s="403"/>
      <c r="C342" s="450"/>
      <c r="D342" s="394"/>
      <c r="E342" s="351"/>
      <c r="F342" s="458"/>
      <c r="G342" s="233"/>
      <c r="H342" s="249"/>
      <c r="I342" s="395"/>
      <c r="J342" s="395"/>
      <c r="K342" s="243"/>
      <c r="L342" s="246"/>
      <c r="M342" s="247"/>
      <c r="N342" s="233"/>
      <c r="O342" s="283"/>
      <c r="P342" s="279"/>
    </row>
    <row r="343" spans="1:16" s="78" customFormat="1" ht="13.5" thickBot="1">
      <c r="A343" s="618"/>
      <c r="B343" s="622"/>
      <c r="C343" s="120" t="str">
        <f>CONCATENATE(B293," ",C293," - SKUPAJ:")</f>
        <v>VI. KN6 VAJE ORKESTER - SKUPAJ:</v>
      </c>
      <c r="D343" s="316"/>
      <c r="E343" s="316"/>
      <c r="F343" s="460"/>
      <c r="G343" s="461">
        <f>SUM(G294:G342)</f>
        <v>0</v>
      </c>
      <c r="H343" s="249"/>
      <c r="I343" s="395"/>
      <c r="J343" s="395"/>
      <c r="K343" s="243"/>
      <c r="L343" s="246"/>
      <c r="M343" s="247"/>
      <c r="N343" s="233"/>
      <c r="O343" s="283"/>
      <c r="P343" s="279"/>
    </row>
    <row r="344" spans="1:16" s="78" customFormat="1" ht="12.75">
      <c r="A344" s="619"/>
      <c r="B344" s="241"/>
      <c r="C344" s="305"/>
      <c r="D344" s="318"/>
      <c r="E344" s="318"/>
      <c r="F344" s="462"/>
      <c r="G344" s="221"/>
      <c r="H344" s="249"/>
      <c r="I344" s="395"/>
      <c r="J344" s="395"/>
      <c r="K344" s="243"/>
      <c r="L344" s="246"/>
      <c r="M344" s="247"/>
      <c r="N344" s="233"/>
      <c r="O344" s="283"/>
      <c r="P344" s="279"/>
    </row>
    <row r="345" spans="1:16" s="103" customFormat="1" ht="13.5" thickBot="1">
      <c r="A345" s="837"/>
      <c r="B345" s="838" t="s">
        <v>313</v>
      </c>
      <c r="C345" s="839" t="s">
        <v>342</v>
      </c>
      <c r="D345" s="323"/>
      <c r="E345" s="324"/>
      <c r="F345" s="197"/>
      <c r="G345" s="197"/>
      <c r="H345" s="840"/>
      <c r="I345" s="841"/>
      <c r="J345" s="841"/>
      <c r="K345" s="441"/>
      <c r="L345" s="827"/>
      <c r="M345" s="245"/>
      <c r="N345" s="828"/>
      <c r="O345" s="829"/>
      <c r="P345" s="280"/>
    </row>
    <row r="346" spans="1:16" s="78" customFormat="1" ht="12.75">
      <c r="A346" s="616"/>
      <c r="B346" s="630"/>
      <c r="C346" s="106"/>
      <c r="D346" s="320"/>
      <c r="E346" s="322"/>
      <c r="F346" s="201"/>
      <c r="G346" s="243"/>
      <c r="H346" s="248"/>
      <c r="I346" s="298"/>
      <c r="J346" s="298"/>
      <c r="K346" s="243"/>
      <c r="L346" s="246"/>
      <c r="M346" s="247"/>
      <c r="N346" s="233"/>
      <c r="O346" s="283"/>
      <c r="P346" s="279"/>
    </row>
    <row r="347" spans="1:16" s="78" customFormat="1" ht="12">
      <c r="A347" s="402" t="str">
        <f>$B$345</f>
        <v>VII.</v>
      </c>
      <c r="B347" s="403">
        <f>COUNT(#REF!)+1</f>
        <v>1</v>
      </c>
      <c r="C347" s="195" t="s">
        <v>351</v>
      </c>
      <c r="D347" s="311" t="s">
        <v>9</v>
      </c>
      <c r="E347" s="312">
        <v>1</v>
      </c>
      <c r="F347" s="201"/>
      <c r="G347" s="201">
        <f>IF(OSNOVA!$B$40=1,E347*F347,"")</f>
        <v>0</v>
      </c>
      <c r="H347" s="201"/>
      <c r="I347" s="298"/>
      <c r="J347" s="298"/>
      <c r="K347" s="243"/>
      <c r="L347" s="246"/>
      <c r="M347" s="247"/>
      <c r="N347" s="233"/>
      <c r="O347" s="283"/>
      <c r="P347" s="279"/>
    </row>
    <row r="348" spans="1:16" s="78" customFormat="1" ht="95.25" customHeight="1">
      <c r="A348" s="402"/>
      <c r="B348" s="403"/>
      <c r="C348" s="191" t="s">
        <v>883</v>
      </c>
      <c r="D348" s="311"/>
      <c r="E348" s="312"/>
      <c r="F348" s="201"/>
      <c r="G348" s="201">
        <f>IF(OSNOVA!$B$40=1,E348*F348,"")</f>
        <v>0</v>
      </c>
      <c r="H348" s="201"/>
      <c r="I348" s="298"/>
      <c r="J348" s="298"/>
      <c r="K348" s="243"/>
      <c r="L348" s="246"/>
      <c r="M348" s="247"/>
      <c r="N348" s="233"/>
      <c r="O348" s="283"/>
      <c r="P348" s="279"/>
    </row>
    <row r="349" spans="1:16" s="78" customFormat="1" ht="166.5" customHeight="1">
      <c r="A349" s="402"/>
      <c r="B349" s="403"/>
      <c r="C349" s="191" t="s">
        <v>858</v>
      </c>
      <c r="D349" s="311"/>
      <c r="E349" s="312"/>
      <c r="F349" s="201"/>
      <c r="G349" s="201"/>
      <c r="H349" s="201"/>
      <c r="I349" s="298"/>
      <c r="J349" s="298"/>
      <c r="K349" s="243"/>
      <c r="L349" s="246"/>
      <c r="M349" s="247"/>
      <c r="N349" s="233"/>
      <c r="O349" s="283"/>
      <c r="P349" s="279"/>
    </row>
    <row r="350" spans="1:16" s="78" customFormat="1" ht="180">
      <c r="A350" s="402"/>
      <c r="B350" s="403"/>
      <c r="C350" s="191" t="s">
        <v>878</v>
      </c>
      <c r="D350" s="311"/>
      <c r="E350" s="312"/>
      <c r="F350" s="201"/>
      <c r="G350" s="201"/>
      <c r="H350" s="201"/>
      <c r="I350" s="298"/>
      <c r="J350" s="298"/>
      <c r="K350" s="243"/>
      <c r="L350" s="246"/>
      <c r="M350" s="247"/>
      <c r="N350" s="233"/>
      <c r="O350" s="283"/>
      <c r="P350" s="279"/>
    </row>
    <row r="351" spans="1:16" s="78" customFormat="1" ht="84">
      <c r="A351" s="402"/>
      <c r="B351" s="403"/>
      <c r="C351" s="191" t="s">
        <v>855</v>
      </c>
      <c r="D351" s="350"/>
      <c r="E351" s="351"/>
      <c r="F351" s="233"/>
      <c r="G351" s="233"/>
      <c r="H351" s="233"/>
      <c r="I351" s="395"/>
      <c r="J351" s="395"/>
      <c r="K351" s="243"/>
      <c r="L351" s="246"/>
      <c r="M351" s="247"/>
      <c r="N351" s="233"/>
      <c r="O351" s="283"/>
      <c r="P351" s="279"/>
    </row>
    <row r="352" spans="1:16" s="78" customFormat="1" ht="27.75" customHeight="1">
      <c r="A352" s="402"/>
      <c r="B352" s="403"/>
      <c r="C352" s="368" t="s">
        <v>862</v>
      </c>
      <c r="D352" s="391"/>
      <c r="E352" s="392"/>
      <c r="F352" s="233"/>
      <c r="G352" s="233">
        <f>IF(OSNOVA!$B$40=1,E352*F352,"")</f>
        <v>0</v>
      </c>
      <c r="H352" s="233"/>
      <c r="I352" s="395"/>
      <c r="J352" s="395"/>
      <c r="K352" s="243"/>
      <c r="L352" s="246"/>
      <c r="M352" s="247"/>
      <c r="N352" s="233"/>
      <c r="O352" s="283"/>
      <c r="P352" s="279"/>
    </row>
    <row r="353" spans="1:16" s="78" customFormat="1" ht="12">
      <c r="A353" s="402"/>
      <c r="B353" s="403"/>
      <c r="C353" s="368"/>
      <c r="D353" s="391"/>
      <c r="E353" s="392"/>
      <c r="F353" s="233"/>
      <c r="G353" s="233"/>
      <c r="H353" s="233"/>
      <c r="I353" s="395"/>
      <c r="J353" s="395"/>
      <c r="K353" s="243"/>
      <c r="L353" s="246"/>
      <c r="M353" s="247"/>
      <c r="N353" s="233"/>
      <c r="O353" s="283"/>
      <c r="P353" s="279"/>
    </row>
    <row r="354" spans="1:16" s="78" customFormat="1" ht="12">
      <c r="A354" s="402" t="str">
        <f>$B$345</f>
        <v>VII.</v>
      </c>
      <c r="B354" s="403">
        <f>COUNT($A$347:B353)+1</f>
        <v>2</v>
      </c>
      <c r="C354" s="383" t="s">
        <v>856</v>
      </c>
      <c r="D354" s="391" t="s">
        <v>9</v>
      </c>
      <c r="E354" s="392">
        <v>2</v>
      </c>
      <c r="F354" s="233"/>
      <c r="G354" s="233">
        <f>IF(OSNOVA!$B$40=1,E354*F354,"")</f>
        <v>0</v>
      </c>
      <c r="H354" s="233"/>
      <c r="I354" s="395"/>
      <c r="J354" s="395"/>
      <c r="K354" s="243"/>
      <c r="L354" s="246"/>
      <c r="M354" s="247"/>
      <c r="N354" s="233"/>
      <c r="O354" s="283"/>
      <c r="P354" s="279"/>
    </row>
    <row r="355" spans="1:16" s="78" customFormat="1" ht="35.25" customHeight="1">
      <c r="A355" s="402"/>
      <c r="B355" s="403"/>
      <c r="C355" s="368" t="s">
        <v>857</v>
      </c>
      <c r="D355" s="391"/>
      <c r="E355" s="392"/>
      <c r="F355" s="233"/>
      <c r="G355" s="233">
        <f>IF(OSNOVA!$B$40=1,E355*F355,"")</f>
        <v>0</v>
      </c>
      <c r="H355" s="233"/>
      <c r="I355" s="395"/>
      <c r="J355" s="395"/>
      <c r="K355" s="243"/>
      <c r="L355" s="246"/>
      <c r="M355" s="247"/>
      <c r="N355" s="233"/>
      <c r="O355" s="283"/>
      <c r="P355" s="279"/>
    </row>
    <row r="356" spans="1:16" s="78" customFormat="1" ht="12">
      <c r="A356" s="402"/>
      <c r="B356" s="403"/>
      <c r="C356" s="192"/>
      <c r="D356" s="394"/>
      <c r="E356" s="351"/>
      <c r="F356" s="233"/>
      <c r="G356" s="233">
        <f>IF(OSNOVA!$B$40=1,E356*F356,"")</f>
        <v>0</v>
      </c>
      <c r="H356" s="233"/>
      <c r="I356" s="395"/>
      <c r="J356" s="395"/>
      <c r="K356" s="243"/>
      <c r="L356" s="246"/>
      <c r="M356" s="247"/>
      <c r="N356" s="233"/>
      <c r="O356" s="283"/>
      <c r="P356" s="279"/>
    </row>
    <row r="357" spans="1:16" s="78" customFormat="1" ht="12">
      <c r="A357" s="402" t="str">
        <f>$B$345</f>
        <v>VII.</v>
      </c>
      <c r="B357" s="403">
        <f>COUNT($A$347:B356)+1</f>
        <v>3</v>
      </c>
      <c r="C357" s="210" t="s">
        <v>229</v>
      </c>
      <c r="D357" s="647" t="s">
        <v>8</v>
      </c>
      <c r="E357" s="648">
        <v>3</v>
      </c>
      <c r="F357" s="233"/>
      <c r="G357" s="233">
        <f>IF(OSNOVA!$B$40=1,E357*F357,"")</f>
        <v>0</v>
      </c>
      <c r="H357" s="233"/>
      <c r="I357" s="395"/>
      <c r="J357" s="395"/>
      <c r="K357" s="243"/>
      <c r="L357" s="246"/>
      <c r="M357" s="247"/>
      <c r="N357" s="233"/>
      <c r="O357" s="283"/>
      <c r="P357" s="279"/>
    </row>
    <row r="358" spans="1:16" s="78" customFormat="1" ht="48">
      <c r="A358" s="402"/>
      <c r="B358" s="403"/>
      <c r="C358" s="191" t="s">
        <v>230</v>
      </c>
      <c r="D358" s="647"/>
      <c r="E358" s="648"/>
      <c r="F358" s="233"/>
      <c r="G358" s="233">
        <f>IF(OSNOVA!$B$40=1,E358*F358,"")</f>
        <v>0</v>
      </c>
      <c r="H358" s="233"/>
      <c r="I358" s="395"/>
      <c r="J358" s="395"/>
      <c r="K358" s="243"/>
      <c r="L358" s="246"/>
      <c r="M358" s="247"/>
      <c r="N358" s="233"/>
      <c r="O358" s="283"/>
      <c r="P358" s="279"/>
    </row>
    <row r="359" spans="1:16" s="78" customFormat="1" ht="12">
      <c r="A359" s="402"/>
      <c r="B359" s="403"/>
      <c r="C359" s="213"/>
      <c r="D359" s="211"/>
      <c r="E359" s="212"/>
      <c r="F359" s="201"/>
      <c r="G359" s="201">
        <f>IF(OSNOVA!$B$40=1,E359*F359,"")</f>
        <v>0</v>
      </c>
      <c r="H359" s="201"/>
      <c r="I359" s="298"/>
      <c r="J359" s="298"/>
      <c r="K359" s="243"/>
      <c r="L359" s="246"/>
      <c r="M359" s="247"/>
      <c r="N359" s="233"/>
      <c r="O359" s="283"/>
      <c r="P359" s="279"/>
    </row>
    <row r="360" spans="1:16" s="78" customFormat="1" ht="12">
      <c r="A360" s="402" t="str">
        <f>$B$345</f>
        <v>VII.</v>
      </c>
      <c r="B360" s="403">
        <f>COUNT($A$347:B359)+1</f>
        <v>4</v>
      </c>
      <c r="C360" s="210" t="s">
        <v>135</v>
      </c>
      <c r="D360" s="211"/>
      <c r="E360" s="212"/>
      <c r="F360" s="201"/>
      <c r="G360" s="201">
        <f>IF(OSNOVA!$B$40=1,E360*F360,"")</f>
        <v>0</v>
      </c>
      <c r="H360" s="201"/>
      <c r="I360" s="298"/>
      <c r="J360" s="298"/>
      <c r="K360" s="243"/>
      <c r="L360" s="246"/>
      <c r="M360" s="247"/>
      <c r="N360" s="233"/>
      <c r="O360" s="283"/>
      <c r="P360" s="279"/>
    </row>
    <row r="361" spans="1:16" s="78" customFormat="1" ht="72">
      <c r="A361" s="402"/>
      <c r="B361" s="403"/>
      <c r="C361" s="193" t="s">
        <v>136</v>
      </c>
      <c r="D361" s="211"/>
      <c r="E361" s="212"/>
      <c r="F361" s="201"/>
      <c r="G361" s="201">
        <f>IF(OSNOVA!$B$40=1,E361*F361,"")</f>
        <v>0</v>
      </c>
      <c r="H361" s="201"/>
      <c r="I361" s="298"/>
      <c r="J361" s="298"/>
      <c r="K361" s="243"/>
      <c r="L361" s="246"/>
      <c r="M361" s="247"/>
      <c r="N361" s="233"/>
      <c r="O361" s="283"/>
      <c r="P361" s="279"/>
    </row>
    <row r="362" spans="1:16" s="78" customFormat="1" ht="12">
      <c r="A362" s="402"/>
      <c r="B362" s="403"/>
      <c r="C362" s="191" t="s">
        <v>476</v>
      </c>
      <c r="D362" s="211" t="s">
        <v>7</v>
      </c>
      <c r="E362" s="212">
        <v>22</v>
      </c>
      <c r="F362" s="201"/>
      <c r="G362" s="201">
        <f>IF(OSNOVA!$B$40=1,E362*F362,"")</f>
        <v>0</v>
      </c>
      <c r="H362" s="201"/>
      <c r="I362" s="298"/>
      <c r="J362" s="298"/>
      <c r="K362" s="243"/>
      <c r="L362" s="246"/>
      <c r="M362" s="247"/>
      <c r="N362" s="233"/>
      <c r="O362" s="283"/>
      <c r="P362" s="279"/>
    </row>
    <row r="363" spans="1:16" s="78" customFormat="1" ht="12">
      <c r="A363" s="402"/>
      <c r="B363" s="403"/>
      <c r="C363" s="213"/>
      <c r="D363" s="211"/>
      <c r="E363" s="212"/>
      <c r="F363" s="201"/>
      <c r="G363" s="201">
        <f>IF(OSNOVA!$B$40=1,E363*F363,"")</f>
        <v>0</v>
      </c>
      <c r="H363" s="201"/>
      <c r="I363" s="298"/>
      <c r="J363" s="298"/>
      <c r="K363" s="243"/>
      <c r="L363" s="246"/>
      <c r="M363" s="247"/>
      <c r="N363" s="233"/>
      <c r="O363" s="283"/>
      <c r="P363" s="279"/>
    </row>
    <row r="364" spans="1:16" s="78" customFormat="1" ht="12">
      <c r="A364" s="402" t="str">
        <f>$B$345</f>
        <v>VII.</v>
      </c>
      <c r="B364" s="403">
        <f>COUNT($A$347:B363)+1</f>
        <v>5</v>
      </c>
      <c r="C364" s="379" t="s">
        <v>235</v>
      </c>
      <c r="D364" s="378" t="s">
        <v>137</v>
      </c>
      <c r="E364" s="212">
        <v>8</v>
      </c>
      <c r="F364" s="201"/>
      <c r="G364" s="201">
        <f>IF(OSNOVA!$B$40=1,E364*F364,"")</f>
        <v>0</v>
      </c>
      <c r="H364" s="201"/>
      <c r="I364" s="298"/>
      <c r="J364" s="298"/>
      <c r="K364" s="243"/>
      <c r="L364" s="246"/>
      <c r="M364" s="247"/>
      <c r="N364" s="233"/>
      <c r="O364" s="283"/>
      <c r="P364" s="279"/>
    </row>
    <row r="365" spans="1:16" s="78" customFormat="1" ht="72">
      <c r="A365" s="402"/>
      <c r="B365" s="403"/>
      <c r="C365" s="209" t="s">
        <v>236</v>
      </c>
      <c r="D365" s="381"/>
      <c r="E365" s="364"/>
      <c r="F365" s="201"/>
      <c r="G365" s="201">
        <f>IF(OSNOVA!$B$40=1,E365*F365,"")</f>
        <v>0</v>
      </c>
      <c r="H365" s="201"/>
      <c r="I365" s="298"/>
      <c r="J365" s="298"/>
      <c r="K365" s="243"/>
      <c r="L365" s="246"/>
      <c r="M365" s="247"/>
      <c r="N365" s="233"/>
      <c r="O365" s="283"/>
      <c r="P365" s="279"/>
    </row>
    <row r="366" spans="1:16" s="78" customFormat="1" ht="12">
      <c r="A366" s="402"/>
      <c r="B366" s="403"/>
      <c r="C366" s="382" t="s">
        <v>237</v>
      </c>
      <c r="D366" s="378"/>
      <c r="E366" s="380"/>
      <c r="F366" s="201"/>
      <c r="G366" s="201">
        <f>IF(OSNOVA!$B$40=1,E366*F366,"")</f>
        <v>0</v>
      </c>
      <c r="H366" s="201"/>
      <c r="I366" s="298"/>
      <c r="J366" s="298"/>
      <c r="K366" s="243"/>
      <c r="L366" s="246"/>
      <c r="M366" s="247"/>
      <c r="N366" s="233"/>
      <c r="O366" s="283"/>
      <c r="P366" s="279"/>
    </row>
    <row r="367" spans="1:16" s="78" customFormat="1" ht="12">
      <c r="A367" s="402"/>
      <c r="B367" s="403"/>
      <c r="C367" s="209"/>
      <c r="D367" s="378"/>
      <c r="E367" s="380"/>
      <c r="F367" s="201"/>
      <c r="G367" s="201">
        <f>IF(OSNOVA!$B$40=1,E367*F367,"")</f>
        <v>0</v>
      </c>
      <c r="H367" s="201"/>
      <c r="I367" s="298"/>
      <c r="J367" s="298"/>
      <c r="K367" s="243"/>
      <c r="L367" s="246"/>
      <c r="M367" s="247"/>
      <c r="N367" s="233"/>
      <c r="O367" s="283"/>
      <c r="P367" s="279"/>
    </row>
    <row r="368" spans="1:16" s="78" customFormat="1" ht="12">
      <c r="A368" s="402" t="str">
        <f>$B$345</f>
        <v>VII.</v>
      </c>
      <c r="B368" s="403">
        <f>COUNT($A$347:B367)+1</f>
        <v>6</v>
      </c>
      <c r="C368" s="210" t="s">
        <v>477</v>
      </c>
      <c r="D368" s="211"/>
      <c r="E368" s="212"/>
      <c r="F368" s="201"/>
      <c r="G368" s="201">
        <f>IF(OSNOVA!$B$40=1,E368*F368,"")</f>
        <v>0</v>
      </c>
      <c r="H368" s="201"/>
      <c r="I368" s="298"/>
      <c r="J368" s="298"/>
      <c r="K368" s="243"/>
      <c r="L368" s="246"/>
      <c r="M368" s="247"/>
      <c r="N368" s="233"/>
      <c r="O368" s="283"/>
      <c r="P368" s="279"/>
    </row>
    <row r="369" spans="1:16" s="78" customFormat="1" ht="60">
      <c r="A369" s="402"/>
      <c r="B369" s="403"/>
      <c r="C369" s="367" t="s">
        <v>478</v>
      </c>
      <c r="D369" s="211"/>
      <c r="E369" s="212"/>
      <c r="F369" s="201"/>
      <c r="G369" s="201">
        <f>IF(OSNOVA!$B$40=1,E369*F369,"")</f>
        <v>0</v>
      </c>
      <c r="H369" s="201"/>
      <c r="I369" s="298"/>
      <c r="J369" s="298"/>
      <c r="K369" s="243"/>
      <c r="L369" s="246"/>
      <c r="M369" s="247"/>
      <c r="N369" s="233"/>
      <c r="O369" s="283"/>
      <c r="P369" s="279"/>
    </row>
    <row r="370" spans="1:16" s="78" customFormat="1" ht="12">
      <c r="A370" s="402"/>
      <c r="B370" s="403"/>
      <c r="C370" s="561" t="s">
        <v>479</v>
      </c>
      <c r="D370" s="211"/>
      <c r="E370" s="212"/>
      <c r="F370" s="201"/>
      <c r="G370" s="201">
        <f>IF(OSNOVA!$B$40=1,E370*F370,"")</f>
        <v>0</v>
      </c>
      <c r="H370" s="201"/>
      <c r="I370" s="298"/>
      <c r="J370" s="298"/>
      <c r="K370" s="243"/>
      <c r="L370" s="246"/>
      <c r="M370" s="247"/>
      <c r="N370" s="233"/>
      <c r="O370" s="283"/>
      <c r="P370" s="279"/>
    </row>
    <row r="371" spans="1:16" s="78" customFormat="1" ht="12">
      <c r="A371" s="402"/>
      <c r="B371" s="403"/>
      <c r="C371" s="562" t="s">
        <v>859</v>
      </c>
      <c r="D371" s="211" t="s">
        <v>9</v>
      </c>
      <c r="E371" s="212">
        <v>2</v>
      </c>
      <c r="F371" s="201"/>
      <c r="G371" s="201">
        <f>IF(OSNOVA!$B$40=1,E371*F371,"")</f>
        <v>0</v>
      </c>
      <c r="H371" s="201"/>
      <c r="I371" s="298"/>
      <c r="J371" s="298"/>
      <c r="K371" s="243"/>
      <c r="L371" s="246"/>
      <c r="M371" s="247"/>
      <c r="N371" s="233"/>
      <c r="O371" s="283"/>
      <c r="P371" s="279"/>
    </row>
    <row r="372" spans="1:16" s="78" customFormat="1" ht="12">
      <c r="A372" s="402"/>
      <c r="B372" s="403"/>
      <c r="C372" s="562" t="s">
        <v>860</v>
      </c>
      <c r="D372" s="211" t="s">
        <v>9</v>
      </c>
      <c r="E372" s="212">
        <v>2</v>
      </c>
      <c r="F372" s="201"/>
      <c r="G372" s="201">
        <f>IF(OSNOVA!$B$40=1,E372*F372,"")</f>
        <v>0</v>
      </c>
      <c r="H372" s="201"/>
      <c r="I372" s="298"/>
      <c r="J372" s="298"/>
      <c r="K372" s="243"/>
      <c r="L372" s="246"/>
      <c r="M372" s="247"/>
      <c r="N372" s="233"/>
      <c r="O372" s="283"/>
      <c r="P372" s="279"/>
    </row>
    <row r="373" spans="1:16" s="78" customFormat="1" ht="12">
      <c r="A373" s="402"/>
      <c r="B373" s="403"/>
      <c r="C373" s="234"/>
      <c r="D373" s="207"/>
      <c r="E373" s="207"/>
      <c r="F373" s="233"/>
      <c r="G373" s="233"/>
      <c r="H373" s="233"/>
      <c r="I373" s="395"/>
      <c r="J373" s="395"/>
      <c r="K373" s="243"/>
      <c r="L373" s="246"/>
      <c r="M373" s="247"/>
      <c r="N373" s="233"/>
      <c r="O373" s="283"/>
      <c r="P373" s="279"/>
    </row>
    <row r="374" spans="1:16" s="78" customFormat="1" ht="12">
      <c r="A374" s="402" t="str">
        <f>$B$345</f>
        <v>VII.</v>
      </c>
      <c r="B374" s="403">
        <f>COUNT($A$347:B373)+1</f>
        <v>7</v>
      </c>
      <c r="C374" s="383" t="s">
        <v>241</v>
      </c>
      <c r="D374" s="211"/>
      <c r="E374" s="212"/>
      <c r="F374" s="233"/>
      <c r="G374" s="233">
        <f>IF(OSNOVA!$B$40=1,E374*F374,"")</f>
        <v>0</v>
      </c>
      <c r="H374" s="233"/>
      <c r="I374" s="395"/>
      <c r="J374" s="395"/>
      <c r="K374" s="243"/>
      <c r="L374" s="246"/>
      <c r="M374" s="247"/>
      <c r="N374" s="233"/>
      <c r="O374" s="283"/>
      <c r="P374" s="279"/>
    </row>
    <row r="375" spans="1:16" s="78" customFormat="1" ht="24">
      <c r="A375" s="402"/>
      <c r="B375" s="403"/>
      <c r="C375" s="193" t="s">
        <v>1003</v>
      </c>
      <c r="D375" s="211"/>
      <c r="E375" s="212"/>
      <c r="F375" s="233"/>
      <c r="G375" s="233">
        <f>IF(OSNOVA!$B$40=1,E375*F375,"")</f>
        <v>0</v>
      </c>
      <c r="H375" s="233"/>
      <c r="I375" s="395"/>
      <c r="J375" s="395"/>
      <c r="K375" s="243"/>
      <c r="L375" s="246"/>
      <c r="M375" s="247"/>
      <c r="N375" s="233"/>
      <c r="O375" s="283"/>
      <c r="P375" s="279"/>
    </row>
    <row r="376" spans="1:16" s="78" customFormat="1" ht="12">
      <c r="A376" s="402"/>
      <c r="B376" s="403"/>
      <c r="C376" s="214" t="s">
        <v>242</v>
      </c>
      <c r="D376" s="211"/>
      <c r="E376" s="212"/>
      <c r="F376" s="233"/>
      <c r="G376" s="233">
        <f>IF(OSNOVA!$B$40=1,E376*F376,"")</f>
        <v>0</v>
      </c>
      <c r="H376" s="233"/>
      <c r="I376" s="395"/>
      <c r="J376" s="395"/>
      <c r="K376" s="243"/>
      <c r="L376" s="246"/>
      <c r="M376" s="247"/>
      <c r="N376" s="233"/>
      <c r="O376" s="283"/>
      <c r="P376" s="279"/>
    </row>
    <row r="377" spans="1:16" s="78" customFormat="1" ht="12">
      <c r="A377" s="402"/>
      <c r="B377" s="403"/>
      <c r="C377" s="191" t="s">
        <v>480</v>
      </c>
      <c r="D377" s="211" t="s">
        <v>7</v>
      </c>
      <c r="E377" s="212">
        <v>5</v>
      </c>
      <c r="F377" s="233"/>
      <c r="G377" s="233">
        <f>IF(OSNOVA!$B$40=1,E377*F377,"")</f>
        <v>0</v>
      </c>
      <c r="H377" s="233"/>
      <c r="I377" s="395"/>
      <c r="J377" s="395"/>
      <c r="K377" s="243"/>
      <c r="L377" s="246"/>
      <c r="M377" s="247"/>
      <c r="N377" s="233"/>
      <c r="O377" s="283"/>
      <c r="P377" s="279"/>
    </row>
    <row r="378" spans="1:16" s="78" customFormat="1" ht="12">
      <c r="A378" s="402"/>
      <c r="B378" s="403"/>
      <c r="C378" s="213"/>
      <c r="D378" s="211"/>
      <c r="E378" s="212"/>
      <c r="F378" s="233"/>
      <c r="G378" s="233">
        <f>IF(OSNOVA!$B$40=1,E378*F378,"")</f>
        <v>0</v>
      </c>
      <c r="H378" s="233"/>
      <c r="I378" s="395"/>
      <c r="J378" s="395"/>
      <c r="K378" s="243"/>
      <c r="L378" s="246"/>
      <c r="M378" s="247"/>
      <c r="N378" s="233"/>
      <c r="O378" s="283"/>
      <c r="P378" s="279"/>
    </row>
    <row r="379" spans="1:16" s="78" customFormat="1" ht="12">
      <c r="A379" s="402" t="str">
        <f>$B$345</f>
        <v>VII.</v>
      </c>
      <c r="B379" s="403">
        <f>COUNT($A$347:B378)+1</f>
        <v>8</v>
      </c>
      <c r="C379" s="195" t="s">
        <v>472</v>
      </c>
      <c r="D379" s="211" t="s">
        <v>9</v>
      </c>
      <c r="E379" s="212">
        <v>2</v>
      </c>
      <c r="F379" s="233"/>
      <c r="G379" s="233">
        <f>IF(OSNOVA!$B$40=1,E379*F379,"")</f>
        <v>0</v>
      </c>
      <c r="H379" s="233"/>
      <c r="I379" s="395"/>
      <c r="J379" s="395"/>
      <c r="K379" s="243"/>
      <c r="L379" s="246"/>
      <c r="M379" s="247"/>
      <c r="N379" s="233"/>
      <c r="O379" s="283"/>
      <c r="P379" s="279"/>
    </row>
    <row r="380" spans="1:16" s="78" customFormat="1" ht="24">
      <c r="A380" s="402"/>
      <c r="B380" s="403"/>
      <c r="C380" s="384" t="s">
        <v>474</v>
      </c>
      <c r="D380" s="211"/>
      <c r="E380" s="212"/>
      <c r="F380" s="233"/>
      <c r="G380" s="233">
        <f>IF(OSNOVA!$B$40=1,E380*F380,"")</f>
        <v>0</v>
      </c>
      <c r="H380" s="233"/>
      <c r="I380" s="395"/>
      <c r="J380" s="395"/>
      <c r="K380" s="243"/>
      <c r="L380" s="246"/>
      <c r="M380" s="247"/>
      <c r="N380" s="233"/>
      <c r="O380" s="283"/>
      <c r="P380" s="279"/>
    </row>
    <row r="381" spans="1:16" s="78" customFormat="1" ht="12">
      <c r="A381" s="402"/>
      <c r="B381" s="403"/>
      <c r="C381" s="234" t="s">
        <v>345</v>
      </c>
      <c r="D381" s="365"/>
      <c r="E381" s="207"/>
      <c r="F381" s="233"/>
      <c r="G381" s="233">
        <f>IF(OSNOVA!$B$40=1,E381*F381,"")</f>
        <v>0</v>
      </c>
      <c r="H381" s="233"/>
      <c r="I381" s="395"/>
      <c r="J381" s="395"/>
      <c r="K381" s="243"/>
      <c r="L381" s="246"/>
      <c r="M381" s="247"/>
      <c r="N381" s="233"/>
      <c r="O381" s="283"/>
      <c r="P381" s="279"/>
    </row>
    <row r="382" spans="1:16" s="78" customFormat="1" ht="12">
      <c r="A382" s="402"/>
      <c r="B382" s="403"/>
      <c r="C382" s="191" t="s">
        <v>480</v>
      </c>
      <c r="D382" s="211"/>
      <c r="E382" s="212"/>
      <c r="F382" s="233"/>
      <c r="G382" s="233">
        <f>IF(OSNOVA!$B$40=1,E382*F382,"")</f>
        <v>0</v>
      </c>
      <c r="H382" s="233"/>
      <c r="I382" s="395"/>
      <c r="J382" s="395"/>
      <c r="K382" s="243"/>
      <c r="L382" s="246"/>
      <c r="M382" s="247"/>
      <c r="N382" s="233"/>
      <c r="O382" s="283"/>
      <c r="P382" s="279"/>
    </row>
    <row r="383" spans="1:16" s="78" customFormat="1" ht="12">
      <c r="A383" s="402"/>
      <c r="B383" s="403"/>
      <c r="C383" s="560"/>
      <c r="D383" s="211"/>
      <c r="E383" s="212"/>
      <c r="F383" s="233"/>
      <c r="G383" s="233"/>
      <c r="H383" s="233"/>
      <c r="I383" s="395"/>
      <c r="J383" s="395"/>
      <c r="K383" s="243"/>
      <c r="L383" s="246"/>
      <c r="M383" s="247"/>
      <c r="N383" s="233"/>
      <c r="O383" s="283"/>
      <c r="P383" s="279"/>
    </row>
    <row r="384" spans="1:16" s="78" customFormat="1" ht="12">
      <c r="A384" s="402" t="str">
        <f>$B$345</f>
        <v>VII.</v>
      </c>
      <c r="B384" s="403">
        <f>COUNT($A$347:B382)+1</f>
        <v>9</v>
      </c>
      <c r="C384" s="195" t="s">
        <v>154</v>
      </c>
      <c r="D384" s="365" t="s">
        <v>101</v>
      </c>
      <c r="E384" s="239">
        <v>1</v>
      </c>
      <c r="F384" s="201"/>
      <c r="G384" s="201">
        <f>IF(OSNOVA!$B$40=1,E384*F384,"")</f>
        <v>0</v>
      </c>
      <c r="H384" s="201"/>
      <c r="I384" s="298"/>
      <c r="J384" s="298"/>
      <c r="K384" s="243"/>
      <c r="L384" s="246"/>
      <c r="M384" s="247"/>
      <c r="N384" s="233"/>
      <c r="O384" s="283"/>
      <c r="P384" s="279"/>
    </row>
    <row r="385" spans="1:16" s="78" customFormat="1" ht="24">
      <c r="A385" s="402"/>
      <c r="B385" s="403"/>
      <c r="C385" s="189" t="s">
        <v>854</v>
      </c>
      <c r="D385" s="365"/>
      <c r="E385" s="239"/>
      <c r="F385" s="201"/>
      <c r="G385" s="201">
        <f>IF(OSNOVA!$B$40=1,E385*F385,"")</f>
        <v>0</v>
      </c>
      <c r="H385" s="201"/>
      <c r="I385" s="298"/>
      <c r="J385" s="298"/>
      <c r="K385" s="243"/>
      <c r="L385" s="246"/>
      <c r="M385" s="247"/>
      <c r="N385" s="233"/>
      <c r="O385" s="283"/>
      <c r="P385" s="279"/>
    </row>
    <row r="386" spans="1:16" s="78" customFormat="1" ht="12" customHeight="1">
      <c r="A386" s="402"/>
      <c r="B386" s="403"/>
      <c r="C386" s="189"/>
      <c r="D386" s="325"/>
      <c r="E386" s="310"/>
      <c r="F386" s="201"/>
      <c r="G386" s="201">
        <f>IF(OSNOVA!$B$40=1,E386*F386,"")</f>
        <v>0</v>
      </c>
      <c r="H386" s="201"/>
      <c r="I386" s="298"/>
      <c r="J386" s="298"/>
      <c r="K386" s="243"/>
      <c r="L386" s="246"/>
      <c r="M386" s="247"/>
      <c r="N386" s="233"/>
      <c r="O386" s="283"/>
      <c r="P386" s="279"/>
    </row>
    <row r="387" spans="1:16" s="78" customFormat="1" ht="12">
      <c r="A387" s="402" t="str">
        <f>$B$345</f>
        <v>VII.</v>
      </c>
      <c r="B387" s="403">
        <f>COUNT($A$347:B386)+1</f>
        <v>10</v>
      </c>
      <c r="C387" s="195" t="s">
        <v>300</v>
      </c>
      <c r="D387" s="365" t="s">
        <v>9</v>
      </c>
      <c r="E387" s="239">
        <v>1</v>
      </c>
      <c r="F387" s="201"/>
      <c r="G387" s="201">
        <f>IF(OSNOVA!$B$40=1,E387*F387,"")</f>
        <v>0</v>
      </c>
      <c r="H387" s="201"/>
      <c r="I387" s="298"/>
      <c r="J387" s="298"/>
      <c r="K387" s="243"/>
      <c r="L387" s="246"/>
      <c r="M387" s="247"/>
      <c r="N387" s="233"/>
      <c r="O387" s="283"/>
      <c r="P387" s="279"/>
    </row>
    <row r="388" spans="1:16" s="78" customFormat="1" ht="87" customHeight="1">
      <c r="A388" s="402"/>
      <c r="B388" s="403"/>
      <c r="C388" s="189" t="s">
        <v>861</v>
      </c>
      <c r="D388" s="365"/>
      <c r="E388" s="239"/>
      <c r="F388" s="201"/>
      <c r="G388" s="201">
        <f>IF(OSNOVA!$B$40=1,E388*F388,"")</f>
        <v>0</v>
      </c>
      <c r="H388" s="201"/>
      <c r="I388" s="298"/>
      <c r="J388" s="298"/>
      <c r="K388" s="243"/>
      <c r="L388" s="246"/>
      <c r="M388" s="247"/>
      <c r="N388" s="233"/>
      <c r="O388" s="283"/>
      <c r="P388" s="279"/>
    </row>
    <row r="389" spans="1:16" s="78" customFormat="1" ht="8.25" customHeight="1">
      <c r="A389" s="402"/>
      <c r="B389" s="403"/>
      <c r="C389" s="234"/>
      <c r="D389" s="211"/>
      <c r="E389" s="212"/>
      <c r="F389" s="201"/>
      <c r="G389" s="243"/>
      <c r="H389" s="248"/>
      <c r="I389" s="298"/>
      <c r="J389" s="298"/>
      <c r="K389" s="243"/>
      <c r="L389" s="246"/>
      <c r="M389" s="247"/>
      <c r="N389" s="233"/>
      <c r="O389" s="283"/>
      <c r="P389" s="279"/>
    </row>
    <row r="390" spans="1:16" s="78" customFormat="1" ht="12">
      <c r="A390" s="402" t="str">
        <f>$B$345</f>
        <v>VII.</v>
      </c>
      <c r="B390" s="403">
        <f>COUNT($A$347:B389)+1</f>
        <v>11</v>
      </c>
      <c r="C390" s="195" t="s">
        <v>138</v>
      </c>
      <c r="D390" s="311" t="s">
        <v>8</v>
      </c>
      <c r="E390" s="312">
        <v>25</v>
      </c>
      <c r="F390" s="201"/>
      <c r="G390" s="243">
        <f>IF(OSNOVA!$B$40=1,E390*F390,"")</f>
        <v>0</v>
      </c>
      <c r="H390" s="248"/>
      <c r="I390" s="298"/>
      <c r="J390" s="298"/>
      <c r="K390" s="243"/>
      <c r="L390" s="246"/>
      <c r="M390" s="247"/>
      <c r="N390" s="233"/>
      <c r="O390" s="283"/>
      <c r="P390" s="279"/>
    </row>
    <row r="391" spans="1:16" s="78" customFormat="1" ht="72" customHeight="1">
      <c r="A391" s="402"/>
      <c r="B391" s="403"/>
      <c r="C391" s="94" t="s">
        <v>173</v>
      </c>
      <c r="D391" s="326"/>
      <c r="E391" s="312"/>
      <c r="F391" s="201"/>
      <c r="G391" s="243"/>
      <c r="H391" s="248"/>
      <c r="I391" s="298"/>
      <c r="J391" s="298"/>
      <c r="K391" s="243"/>
      <c r="L391" s="246"/>
      <c r="M391" s="247"/>
      <c r="N391" s="233"/>
      <c r="O391" s="283"/>
      <c r="P391" s="279"/>
    </row>
    <row r="392" spans="1:16" s="78" customFormat="1" ht="12">
      <c r="A392" s="402"/>
      <c r="B392" s="403"/>
      <c r="C392" s="196" t="s">
        <v>174</v>
      </c>
      <c r="D392" s="311"/>
      <c r="E392" s="312"/>
      <c r="F392" s="201"/>
      <c r="G392" s="243"/>
      <c r="H392" s="248"/>
      <c r="I392" s="298"/>
      <c r="J392" s="298"/>
      <c r="K392" s="243"/>
      <c r="L392" s="246"/>
      <c r="M392" s="247"/>
      <c r="N392" s="233"/>
      <c r="O392" s="283"/>
      <c r="P392" s="279"/>
    </row>
    <row r="393" spans="1:16" s="78" customFormat="1" ht="6" customHeight="1">
      <c r="A393" s="617"/>
      <c r="B393" s="403"/>
      <c r="C393" s="84"/>
      <c r="D393" s="326"/>
      <c r="E393" s="312"/>
      <c r="F393" s="215"/>
      <c r="G393" s="201"/>
      <c r="H393" s="248"/>
      <c r="I393" s="298"/>
      <c r="J393" s="298"/>
      <c r="K393" s="243"/>
      <c r="L393" s="246"/>
      <c r="M393" s="247"/>
      <c r="N393" s="233"/>
      <c r="O393" s="283"/>
      <c r="P393" s="279"/>
    </row>
    <row r="394" spans="1:16" s="78" customFormat="1" ht="13.5" thickBot="1">
      <c r="A394" s="618"/>
      <c r="B394" s="622"/>
      <c r="C394" s="120" t="str">
        <f>CONCATENATE(B345," ",C345," - SKUPAJ:")</f>
        <v>VII. KN7 TOLKALA - SKUPAJ:</v>
      </c>
      <c r="D394" s="316"/>
      <c r="E394" s="316"/>
      <c r="F394" s="216"/>
      <c r="G394" s="217">
        <f>SUM(G346:G393)</f>
        <v>0</v>
      </c>
      <c r="H394" s="248"/>
      <c r="I394" s="298"/>
      <c r="J394" s="298"/>
      <c r="K394" s="243"/>
      <c r="L394" s="246"/>
      <c r="M394" s="247"/>
      <c r="N394" s="233"/>
      <c r="O394" s="283"/>
      <c r="P394" s="279"/>
    </row>
    <row r="395" spans="1:16" s="78" customFormat="1" ht="7.5" customHeight="1">
      <c r="A395" s="619"/>
      <c r="B395" s="241"/>
      <c r="C395" s="305"/>
      <c r="D395" s="318"/>
      <c r="E395" s="318"/>
      <c r="F395" s="306"/>
      <c r="G395" s="244"/>
      <c r="H395" s="248"/>
      <c r="I395" s="298"/>
      <c r="J395" s="298"/>
      <c r="K395" s="243"/>
      <c r="L395" s="246"/>
      <c r="M395" s="247"/>
      <c r="N395" s="233"/>
      <c r="O395" s="283"/>
      <c r="P395" s="279"/>
    </row>
    <row r="396" spans="1:16" s="836" customFormat="1" ht="13.5" thickBot="1">
      <c r="A396" s="815"/>
      <c r="B396" s="816" t="s">
        <v>343</v>
      </c>
      <c r="C396" s="856" t="s">
        <v>155</v>
      </c>
      <c r="D396" s="332"/>
      <c r="E396" s="333"/>
      <c r="F396" s="334"/>
      <c r="G396" s="334"/>
      <c r="H396" s="857"/>
      <c r="I396" s="858"/>
      <c r="J396" s="858"/>
      <c r="K396" s="831"/>
      <c r="L396" s="832"/>
      <c r="M396" s="833"/>
      <c r="N396" s="834"/>
      <c r="O396" s="835"/>
      <c r="P396" s="831"/>
    </row>
    <row r="397" spans="1:16" s="78" customFormat="1" ht="12.75">
      <c r="A397" s="616"/>
      <c r="B397" s="630"/>
      <c r="C397" s="439"/>
      <c r="D397" s="432"/>
      <c r="E397" s="440"/>
      <c r="F397" s="233"/>
      <c r="G397" s="243"/>
      <c r="H397" s="249"/>
      <c r="I397" s="395"/>
      <c r="J397" s="395"/>
      <c r="K397" s="243"/>
      <c r="L397" s="246"/>
      <c r="M397" s="247"/>
      <c r="N397" s="233"/>
      <c r="O397" s="283"/>
      <c r="P397" s="279"/>
    </row>
    <row r="398" spans="1:16" s="78" customFormat="1" ht="12">
      <c r="A398" s="402" t="str">
        <f>$B$396</f>
        <v>VIII.</v>
      </c>
      <c r="B398" s="403">
        <f>COUNT(#REF!)+1</f>
        <v>1</v>
      </c>
      <c r="C398" s="195" t="s">
        <v>352</v>
      </c>
      <c r="D398" s="647" t="s">
        <v>9</v>
      </c>
      <c r="E398" s="648">
        <v>1</v>
      </c>
      <c r="F398" s="233"/>
      <c r="G398" s="243">
        <f>IF(OSNOVA!$B$40=1,E398*F398,"")</f>
        <v>0</v>
      </c>
      <c r="H398" s="249"/>
      <c r="I398" s="395"/>
      <c r="J398" s="395"/>
      <c r="K398" s="243"/>
      <c r="L398" s="246"/>
      <c r="M398" s="247"/>
      <c r="N398" s="233"/>
      <c r="O398" s="283"/>
      <c r="P398" s="279"/>
    </row>
    <row r="399" spans="1:16" s="78" customFormat="1" ht="48">
      <c r="A399" s="402"/>
      <c r="B399" s="403"/>
      <c r="C399" s="390" t="s">
        <v>682</v>
      </c>
      <c r="D399" s="647"/>
      <c r="E399" s="648"/>
      <c r="F399" s="233"/>
      <c r="G399" s="243"/>
      <c r="H399" s="249"/>
      <c r="I399" s="395"/>
      <c r="J399" s="395"/>
      <c r="K399" s="243"/>
      <c r="L399" s="246"/>
      <c r="M399" s="247"/>
      <c r="N399" s="233"/>
      <c r="O399" s="283"/>
      <c r="P399" s="279"/>
    </row>
    <row r="400" spans="1:16" s="78" customFormat="1" ht="12">
      <c r="A400" s="402"/>
      <c r="B400" s="403"/>
      <c r="C400" s="748" t="s">
        <v>614</v>
      </c>
      <c r="D400" s="647"/>
      <c r="E400" s="648"/>
      <c r="F400" s="233"/>
      <c r="G400" s="243"/>
      <c r="H400" s="249"/>
      <c r="I400" s="395"/>
      <c r="J400" s="395"/>
      <c r="K400" s="243"/>
      <c r="L400" s="246"/>
      <c r="M400" s="247"/>
      <c r="N400" s="233"/>
      <c r="O400" s="283"/>
      <c r="P400" s="279"/>
    </row>
    <row r="401" spans="1:16" s="78" customFormat="1" ht="12">
      <c r="A401" s="617"/>
      <c r="B401" s="403"/>
      <c r="C401" s="192"/>
      <c r="D401" s="647"/>
      <c r="E401" s="648"/>
      <c r="F401" s="233"/>
      <c r="G401" s="243">
        <f>IF(OSNOVA!$B$40=1,E401*F401,"")</f>
        <v>0</v>
      </c>
      <c r="H401" s="249"/>
      <c r="I401" s="395"/>
      <c r="J401" s="395"/>
      <c r="K401" s="243"/>
      <c r="L401" s="246"/>
      <c r="M401" s="247"/>
      <c r="N401" s="233"/>
      <c r="O401" s="283"/>
      <c r="P401" s="279"/>
    </row>
    <row r="402" spans="1:16" s="78" customFormat="1" ht="12">
      <c r="A402" s="402" t="str">
        <f>$B$396</f>
        <v>VIII.</v>
      </c>
      <c r="B402" s="403">
        <f>COUNT($A$398:B401)+1</f>
        <v>2</v>
      </c>
      <c r="C402" s="195" t="s">
        <v>353</v>
      </c>
      <c r="D402" s="211" t="s">
        <v>9</v>
      </c>
      <c r="E402" s="212">
        <v>9</v>
      </c>
      <c r="F402" s="201"/>
      <c r="G402" s="243">
        <f>IF(OSNOVA!$B$40=1,E402*F402,"")</f>
        <v>0</v>
      </c>
      <c r="H402" s="248"/>
      <c r="I402" s="298"/>
      <c r="J402" s="298"/>
      <c r="K402" s="243"/>
      <c r="L402" s="246"/>
      <c r="M402" s="247"/>
      <c r="N402" s="233"/>
      <c r="O402" s="283"/>
      <c r="P402" s="279"/>
    </row>
    <row r="403" spans="1:16" s="78" customFormat="1" ht="60">
      <c r="A403" s="402"/>
      <c r="B403" s="403"/>
      <c r="C403" s="390" t="s">
        <v>492</v>
      </c>
      <c r="D403" s="211"/>
      <c r="E403" s="212"/>
      <c r="F403" s="201"/>
      <c r="G403" s="243"/>
      <c r="H403" s="248"/>
      <c r="I403" s="298"/>
      <c r="J403" s="298"/>
      <c r="K403" s="243"/>
      <c r="L403" s="246"/>
      <c r="M403" s="247"/>
      <c r="N403" s="233"/>
      <c r="O403" s="283"/>
      <c r="P403" s="279"/>
    </row>
    <row r="404" spans="1:16" s="78" customFormat="1" ht="15.75" customHeight="1">
      <c r="A404" s="402"/>
      <c r="B404" s="403"/>
      <c r="C404" s="389" t="s">
        <v>491</v>
      </c>
      <c r="D404" s="211"/>
      <c r="E404" s="212"/>
      <c r="F404" s="201"/>
      <c r="G404" s="243"/>
      <c r="H404" s="248"/>
      <c r="I404" s="298"/>
      <c r="J404" s="298"/>
      <c r="K404" s="243"/>
      <c r="L404" s="246"/>
      <c r="M404" s="247"/>
      <c r="N404" s="233"/>
      <c r="O404" s="283"/>
      <c r="P404" s="279"/>
    </row>
    <row r="405" spans="1:16" s="78" customFormat="1" ht="12">
      <c r="A405" s="402"/>
      <c r="B405" s="403"/>
      <c r="C405" s="234"/>
      <c r="D405" s="211"/>
      <c r="E405" s="212"/>
      <c r="F405" s="233"/>
      <c r="G405" s="243"/>
      <c r="H405" s="248"/>
      <c r="I405" s="298"/>
      <c r="J405" s="298"/>
      <c r="K405" s="243"/>
      <c r="L405" s="246"/>
      <c r="M405" s="247"/>
      <c r="N405" s="233"/>
      <c r="O405" s="283"/>
      <c r="P405" s="279"/>
    </row>
    <row r="406" spans="1:16" s="78" customFormat="1" ht="12">
      <c r="A406" s="402" t="str">
        <f>$B$396</f>
        <v>VIII.</v>
      </c>
      <c r="B406" s="403">
        <f>COUNT($A$398:B405)+1</f>
        <v>3</v>
      </c>
      <c r="C406" s="195" t="s">
        <v>346</v>
      </c>
      <c r="D406" s="211" t="s">
        <v>101</v>
      </c>
      <c r="E406" s="212">
        <v>1</v>
      </c>
      <c r="F406" s="201"/>
      <c r="G406" s="243">
        <f>IF(OSNOVA!$B$40=1,E406*F406,"")</f>
        <v>0</v>
      </c>
      <c r="H406" s="248"/>
      <c r="I406" s="298"/>
      <c r="J406" s="298"/>
      <c r="K406" s="243"/>
      <c r="L406" s="246"/>
      <c r="M406" s="247"/>
      <c r="N406" s="233"/>
      <c r="O406" s="283"/>
      <c r="P406" s="279"/>
    </row>
    <row r="407" spans="1:16" s="78" customFormat="1" ht="48">
      <c r="A407" s="402"/>
      <c r="B407" s="403"/>
      <c r="C407" s="189" t="s">
        <v>299</v>
      </c>
      <c r="D407" s="211"/>
      <c r="E407" s="212"/>
      <c r="F407" s="201"/>
      <c r="G407" s="243"/>
      <c r="H407" s="248"/>
      <c r="I407" s="298"/>
      <c r="J407" s="298"/>
      <c r="K407" s="243"/>
      <c r="L407" s="246"/>
      <c r="M407" s="247"/>
      <c r="N407" s="233"/>
      <c r="O407" s="283"/>
      <c r="P407" s="279"/>
    </row>
    <row r="408" spans="1:16" s="78" customFormat="1" ht="48">
      <c r="A408" s="402"/>
      <c r="B408" s="403"/>
      <c r="C408" s="389" t="s">
        <v>298</v>
      </c>
      <c r="D408" s="211"/>
      <c r="E408" s="212"/>
      <c r="F408" s="201"/>
      <c r="G408" s="243"/>
      <c r="H408" s="248"/>
      <c r="I408" s="298"/>
      <c r="J408" s="298"/>
      <c r="K408" s="243"/>
      <c r="L408" s="246"/>
      <c r="M408" s="247"/>
      <c r="N408" s="233"/>
      <c r="O408" s="283"/>
      <c r="P408" s="279"/>
    </row>
    <row r="409" spans="1:16" s="78" customFormat="1" ht="12">
      <c r="A409" s="402"/>
      <c r="B409" s="403"/>
      <c r="C409" s="234"/>
      <c r="D409" s="211"/>
      <c r="E409" s="212"/>
      <c r="F409" s="233"/>
      <c r="G409" s="243"/>
      <c r="H409" s="248"/>
      <c r="I409" s="298"/>
      <c r="J409" s="298"/>
      <c r="K409" s="243"/>
      <c r="L409" s="246"/>
      <c r="M409" s="247"/>
      <c r="N409" s="233"/>
      <c r="O409" s="283"/>
      <c r="P409" s="279"/>
    </row>
    <row r="410" spans="1:16" s="78" customFormat="1" ht="12">
      <c r="A410" s="402" t="str">
        <f>$B$396</f>
        <v>VIII.</v>
      </c>
      <c r="B410" s="403">
        <f>COUNT($A$398:B409)+1</f>
        <v>4</v>
      </c>
      <c r="C410" s="210" t="s">
        <v>135</v>
      </c>
      <c r="D410" s="647"/>
      <c r="E410" s="648"/>
      <c r="F410" s="233"/>
      <c r="G410" s="233">
        <f>IF(OSNOVA!$B$40=1,E410*F410,"")</f>
        <v>0</v>
      </c>
      <c r="H410" s="201"/>
      <c r="I410" s="298"/>
      <c r="J410" s="298"/>
      <c r="K410" s="243"/>
      <c r="L410" s="246"/>
      <c r="M410" s="247"/>
      <c r="N410" s="233"/>
      <c r="O410" s="283"/>
      <c r="P410" s="279"/>
    </row>
    <row r="411" spans="1:16" s="78" customFormat="1" ht="72">
      <c r="A411" s="402"/>
      <c r="B411" s="403"/>
      <c r="C411" s="193" t="s">
        <v>136</v>
      </c>
      <c r="D411" s="647"/>
      <c r="E411" s="648"/>
      <c r="F411" s="233"/>
      <c r="G411" s="233">
        <f>IF(OSNOVA!$B$40=1,E411*F411,"")</f>
        <v>0</v>
      </c>
      <c r="H411" s="201"/>
      <c r="I411" s="298"/>
      <c r="J411" s="298"/>
      <c r="K411" s="243"/>
      <c r="L411" s="246"/>
      <c r="M411" s="247"/>
      <c r="N411" s="233"/>
      <c r="O411" s="283"/>
      <c r="P411" s="279"/>
    </row>
    <row r="412" spans="1:16" s="78" customFormat="1" ht="12">
      <c r="A412" s="402"/>
      <c r="B412" s="403"/>
      <c r="C412" s="191" t="s">
        <v>231</v>
      </c>
      <c r="D412" s="647" t="s">
        <v>9</v>
      </c>
      <c r="E412" s="648">
        <v>10</v>
      </c>
      <c r="F412" s="233"/>
      <c r="G412" s="233">
        <f>IF(OSNOVA!$B$40=1,E412*F412,"")</f>
        <v>0</v>
      </c>
      <c r="H412" s="201"/>
      <c r="I412" s="298"/>
      <c r="J412" s="298"/>
      <c r="K412" s="243"/>
      <c r="L412" s="246"/>
      <c r="M412" s="247"/>
      <c r="N412" s="233"/>
      <c r="O412" s="283"/>
      <c r="P412" s="279"/>
    </row>
    <row r="413" spans="1:16" s="78" customFormat="1" ht="12">
      <c r="A413" s="402"/>
      <c r="B413" s="403"/>
      <c r="C413" s="191" t="s">
        <v>232</v>
      </c>
      <c r="D413" s="647" t="s">
        <v>9</v>
      </c>
      <c r="E413" s="648">
        <v>10</v>
      </c>
      <c r="F413" s="233"/>
      <c r="G413" s="233">
        <f>IF(OSNOVA!$B$40=1,E413*F413,"")</f>
        <v>0</v>
      </c>
      <c r="H413" s="201"/>
      <c r="I413" s="298"/>
      <c r="J413" s="298"/>
      <c r="K413" s="243"/>
      <c r="L413" s="246"/>
      <c r="M413" s="247"/>
      <c r="N413" s="233"/>
      <c r="O413" s="283"/>
      <c r="P413" s="279"/>
    </row>
    <row r="414" spans="1:16" s="78" customFormat="1" ht="12">
      <c r="A414" s="402"/>
      <c r="B414" s="403"/>
      <c r="C414" s="191"/>
      <c r="D414" s="647"/>
      <c r="E414" s="648"/>
      <c r="F414" s="233"/>
      <c r="G414" s="233"/>
      <c r="H414" s="201"/>
      <c r="I414" s="298"/>
      <c r="J414" s="298"/>
      <c r="K414" s="243"/>
      <c r="L414" s="246"/>
      <c r="M414" s="247"/>
      <c r="N414" s="233"/>
      <c r="O414" s="283"/>
      <c r="P414" s="279"/>
    </row>
    <row r="415" spans="1:16" s="78" customFormat="1" ht="12">
      <c r="A415" s="402" t="str">
        <f>$B$396</f>
        <v>VIII.</v>
      </c>
      <c r="B415" s="403">
        <f>COUNT($A$398:B414)+1</f>
        <v>5</v>
      </c>
      <c r="C415" s="210" t="s">
        <v>477</v>
      </c>
      <c r="D415" s="647"/>
      <c r="E415" s="648"/>
      <c r="F415" s="233"/>
      <c r="G415" s="233">
        <f>IF(OSNOVA!$B$40=1,E415*F415,"")</f>
        <v>0</v>
      </c>
      <c r="H415" s="201"/>
      <c r="I415" s="298"/>
      <c r="J415" s="298"/>
      <c r="K415" s="243"/>
      <c r="L415" s="246"/>
      <c r="M415" s="247"/>
      <c r="N415" s="233"/>
      <c r="O415" s="283"/>
      <c r="P415" s="279"/>
    </row>
    <row r="416" spans="1:16" s="78" customFormat="1" ht="60">
      <c r="A416" s="402"/>
      <c r="B416" s="403"/>
      <c r="C416" s="367" t="s">
        <v>478</v>
      </c>
      <c r="D416" s="647"/>
      <c r="E416" s="648"/>
      <c r="F416" s="233"/>
      <c r="G416" s="233">
        <f>IF(OSNOVA!$B$40=1,E416*F416,"")</f>
        <v>0</v>
      </c>
      <c r="H416" s="201"/>
      <c r="I416" s="298"/>
      <c r="J416" s="298"/>
      <c r="K416" s="243"/>
      <c r="L416" s="246"/>
      <c r="M416" s="247"/>
      <c r="N416" s="233"/>
      <c r="O416" s="283"/>
      <c r="P416" s="279"/>
    </row>
    <row r="417" spans="1:16" s="78" customFormat="1" ht="12">
      <c r="A417" s="402"/>
      <c r="B417" s="403"/>
      <c r="C417" s="561" t="s">
        <v>615</v>
      </c>
      <c r="I417" s="298"/>
      <c r="J417" s="298"/>
      <c r="K417" s="243"/>
      <c r="L417" s="246"/>
      <c r="M417" s="247"/>
      <c r="N417" s="233"/>
      <c r="O417" s="283"/>
      <c r="P417" s="279"/>
    </row>
    <row r="418" spans="1:16" s="78" customFormat="1" ht="12">
      <c r="A418" s="402"/>
      <c r="B418" s="403"/>
      <c r="C418" s="562" t="s">
        <v>849</v>
      </c>
      <c r="D418" s="647" t="s">
        <v>9</v>
      </c>
      <c r="E418" s="648">
        <v>1</v>
      </c>
      <c r="F418" s="233"/>
      <c r="G418" s="233">
        <f>IF(OSNOVA!$B$40=1,E418*F418,"")</f>
        <v>0</v>
      </c>
      <c r="H418" s="201"/>
      <c r="I418" s="298"/>
      <c r="J418" s="298"/>
      <c r="K418" s="243"/>
      <c r="L418" s="246"/>
      <c r="M418" s="247"/>
      <c r="N418" s="233"/>
      <c r="O418" s="283"/>
      <c r="P418" s="279"/>
    </row>
    <row r="419" spans="1:16" s="78" customFormat="1" ht="12">
      <c r="A419" s="402"/>
      <c r="B419" s="403"/>
      <c r="C419" s="562" t="s">
        <v>850</v>
      </c>
      <c r="D419" s="647" t="s">
        <v>9</v>
      </c>
      <c r="E419" s="648">
        <v>1</v>
      </c>
      <c r="F419" s="233"/>
      <c r="G419" s="233">
        <f>IF(OSNOVA!$B$40=1,E419*F419,"")</f>
        <v>0</v>
      </c>
      <c r="H419" s="201"/>
      <c r="I419" s="298"/>
      <c r="J419" s="298"/>
      <c r="K419" s="243"/>
      <c r="L419" s="246"/>
      <c r="M419" s="247"/>
      <c r="N419" s="233"/>
      <c r="O419" s="283"/>
      <c r="P419" s="279"/>
    </row>
    <row r="420" spans="1:16" s="78" customFormat="1" ht="12">
      <c r="A420" s="402"/>
      <c r="B420" s="403"/>
      <c r="C420" s="562"/>
      <c r="D420" s="207"/>
      <c r="E420" s="207"/>
      <c r="F420" s="233"/>
      <c r="G420" s="233"/>
      <c r="H420" s="201"/>
      <c r="I420" s="298"/>
      <c r="J420" s="298"/>
      <c r="K420" s="243"/>
      <c r="L420" s="246"/>
      <c r="M420" s="247"/>
      <c r="N420" s="233"/>
      <c r="O420" s="283"/>
      <c r="P420" s="279"/>
    </row>
    <row r="421" spans="1:16" s="78" customFormat="1" ht="12">
      <c r="A421" s="402" t="str">
        <f>$B$396</f>
        <v>VIII.</v>
      </c>
      <c r="B421" s="403">
        <f>COUNT($A$398:B419)+1</f>
        <v>6</v>
      </c>
      <c r="C421" s="383" t="s">
        <v>241</v>
      </c>
      <c r="D421" s="647"/>
      <c r="E421" s="648"/>
      <c r="F421" s="233"/>
      <c r="G421" s="233">
        <f>IF(OSNOVA!$B$40=1,E421*F421,"")</f>
        <v>0</v>
      </c>
      <c r="H421" s="201"/>
      <c r="I421" s="298"/>
      <c r="J421" s="298"/>
      <c r="K421" s="243"/>
      <c r="L421" s="246"/>
      <c r="M421" s="247"/>
      <c r="N421" s="233"/>
      <c r="O421" s="283"/>
      <c r="P421" s="279"/>
    </row>
    <row r="422" spans="1:16" s="78" customFormat="1" ht="24">
      <c r="A422" s="402"/>
      <c r="B422" s="403"/>
      <c r="C422" s="193" t="s">
        <v>1004</v>
      </c>
      <c r="D422" s="647"/>
      <c r="E422" s="648"/>
      <c r="F422" s="233"/>
      <c r="G422" s="233">
        <f>IF(OSNOVA!$B$40=1,E422*F422,"")</f>
        <v>0</v>
      </c>
      <c r="H422" s="201"/>
      <c r="I422" s="298"/>
      <c r="J422" s="298"/>
      <c r="K422" s="243"/>
      <c r="L422" s="246"/>
      <c r="M422" s="247"/>
      <c r="N422" s="233"/>
      <c r="O422" s="283"/>
      <c r="P422" s="279"/>
    </row>
    <row r="423" spans="1:16" s="78" customFormat="1" ht="12">
      <c r="A423" s="402"/>
      <c r="B423" s="403"/>
      <c r="C423" s="214" t="s">
        <v>242</v>
      </c>
      <c r="D423" s="647"/>
      <c r="E423" s="648"/>
      <c r="F423" s="233"/>
      <c r="G423" s="233">
        <f>IF(OSNOVA!$B$40=1,E423*F423,"")</f>
        <v>0</v>
      </c>
      <c r="H423" s="201"/>
      <c r="I423" s="298"/>
      <c r="J423" s="298"/>
      <c r="K423" s="243"/>
      <c r="L423" s="246"/>
      <c r="M423" s="247"/>
      <c r="N423" s="233"/>
      <c r="O423" s="283"/>
      <c r="P423" s="279"/>
    </row>
    <row r="424" spans="1:16" s="78" customFormat="1" ht="12">
      <c r="A424" s="402"/>
      <c r="B424" s="403"/>
      <c r="C424" s="191" t="s">
        <v>231</v>
      </c>
      <c r="D424" s="647" t="s">
        <v>7</v>
      </c>
      <c r="E424" s="648">
        <v>2</v>
      </c>
      <c r="F424" s="233"/>
      <c r="G424" s="233">
        <f>IF(OSNOVA!$B$40=1,E424*F424,"")</f>
        <v>0</v>
      </c>
      <c r="H424" s="233"/>
      <c r="I424" s="395"/>
      <c r="J424" s="395"/>
      <c r="K424" s="243"/>
      <c r="L424" s="246"/>
      <c r="M424" s="247"/>
      <c r="N424" s="233"/>
      <c r="O424" s="283"/>
      <c r="P424" s="279"/>
    </row>
    <row r="425" spans="1:16" s="78" customFormat="1" ht="12">
      <c r="A425" s="402"/>
      <c r="B425" s="403"/>
      <c r="C425" s="191" t="s">
        <v>232</v>
      </c>
      <c r="D425" s="647" t="s">
        <v>7</v>
      </c>
      <c r="E425" s="648">
        <v>2</v>
      </c>
      <c r="F425" s="233"/>
      <c r="G425" s="233">
        <f>IF(OSNOVA!$B$40=1,E425*F425,"")</f>
        <v>0</v>
      </c>
      <c r="H425" s="233"/>
      <c r="I425" s="395"/>
      <c r="J425" s="395"/>
      <c r="K425" s="243"/>
      <c r="L425" s="246"/>
      <c r="M425" s="247"/>
      <c r="N425" s="233"/>
      <c r="O425" s="283"/>
      <c r="P425" s="279"/>
    </row>
    <row r="426" spans="1:16" s="78" customFormat="1" ht="12">
      <c r="A426" s="402"/>
      <c r="B426" s="403"/>
      <c r="C426" s="213"/>
      <c r="D426" s="647"/>
      <c r="E426" s="648"/>
      <c r="F426" s="233"/>
      <c r="G426" s="233">
        <f>IF(OSNOVA!$B$40=1,E426*F426,"")</f>
        <v>0</v>
      </c>
      <c r="H426" s="233"/>
      <c r="I426" s="395"/>
      <c r="J426" s="395"/>
      <c r="K426" s="243"/>
      <c r="L426" s="246"/>
      <c r="M426" s="247"/>
      <c r="N426" s="233"/>
      <c r="O426" s="283"/>
      <c r="P426" s="279"/>
    </row>
    <row r="427" spans="1:16" s="78" customFormat="1" ht="12">
      <c r="A427" s="402" t="str">
        <f>$B$396</f>
        <v>VIII.</v>
      </c>
      <c r="B427" s="403">
        <f>COUNT($A$398:B426)+1</f>
        <v>7</v>
      </c>
      <c r="C427" s="210" t="s">
        <v>293</v>
      </c>
      <c r="D427" s="647" t="s">
        <v>9</v>
      </c>
      <c r="E427" s="648">
        <v>9</v>
      </c>
      <c r="F427" s="233"/>
      <c r="G427" s="233">
        <f>IF(OSNOVA!$B$40=1,E427*F427,"")</f>
        <v>0</v>
      </c>
      <c r="H427" s="233"/>
      <c r="I427" s="395"/>
      <c r="J427" s="395"/>
      <c r="K427" s="243"/>
      <c r="L427" s="246"/>
      <c r="M427" s="247"/>
      <c r="N427" s="233"/>
      <c r="O427" s="283"/>
      <c r="P427" s="279"/>
    </row>
    <row r="428" spans="1:16" s="78" customFormat="1" ht="60" customHeight="1">
      <c r="A428" s="402"/>
      <c r="B428" s="403"/>
      <c r="C428" s="191" t="s">
        <v>294</v>
      </c>
      <c r="D428" s="647"/>
      <c r="E428" s="648"/>
      <c r="F428" s="233"/>
      <c r="G428" s="233">
        <f>IF(OSNOVA!$B$40=1,E428*F428,"")</f>
        <v>0</v>
      </c>
      <c r="H428" s="233"/>
      <c r="I428" s="395"/>
      <c r="J428" s="395"/>
      <c r="K428" s="243"/>
      <c r="L428" s="246"/>
      <c r="M428" s="247"/>
      <c r="N428" s="233"/>
      <c r="O428" s="283"/>
      <c r="P428" s="279"/>
    </row>
    <row r="429" spans="1:16" s="78" customFormat="1" ht="24">
      <c r="A429" s="402"/>
      <c r="B429" s="403"/>
      <c r="C429" s="368" t="s">
        <v>295</v>
      </c>
      <c r="D429" s="647"/>
      <c r="E429" s="648"/>
      <c r="F429" s="233"/>
      <c r="G429" s="233">
        <f>IF(OSNOVA!$B$40=1,E429*F429,"")</f>
        <v>0</v>
      </c>
      <c r="H429" s="233"/>
      <c r="I429" s="395"/>
      <c r="J429" s="395"/>
      <c r="K429" s="243"/>
      <c r="L429" s="246"/>
      <c r="M429" s="247"/>
      <c r="N429" s="233"/>
      <c r="O429" s="283"/>
      <c r="P429" s="279"/>
    </row>
    <row r="430" spans="1:16" s="78" customFormat="1" ht="12">
      <c r="A430" s="402"/>
      <c r="B430" s="403"/>
      <c r="C430" s="213"/>
      <c r="D430" s="647"/>
      <c r="E430" s="648"/>
      <c r="F430" s="233"/>
      <c r="G430" s="233">
        <f>IF(OSNOVA!$B$40=1,E430*F430,"")</f>
        <v>0</v>
      </c>
      <c r="H430" s="233"/>
      <c r="I430" s="395"/>
      <c r="J430" s="395"/>
      <c r="K430" s="243"/>
      <c r="L430" s="246"/>
      <c r="M430" s="247"/>
      <c r="N430" s="233"/>
      <c r="O430" s="283"/>
      <c r="P430" s="279"/>
    </row>
    <row r="431" spans="1:16" s="78" customFormat="1" ht="12">
      <c r="A431" s="402" t="str">
        <f>$B$396</f>
        <v>VIII.</v>
      </c>
      <c r="B431" s="403">
        <f>COUNT($A$398:B430)+1</f>
        <v>8</v>
      </c>
      <c r="C431" s="383" t="s">
        <v>285</v>
      </c>
      <c r="D431" s="647"/>
      <c r="E431" s="648"/>
      <c r="F431" s="233"/>
      <c r="G431" s="233">
        <f>IF(OSNOVA!$B$40=1,E431*F431,"")</f>
        <v>0</v>
      </c>
      <c r="H431" s="233"/>
      <c r="I431" s="395"/>
      <c r="J431" s="395"/>
      <c r="K431" s="243"/>
      <c r="L431" s="246"/>
      <c r="M431" s="247"/>
      <c r="N431" s="233"/>
      <c r="O431" s="283"/>
      <c r="P431" s="279"/>
    </row>
    <row r="432" spans="1:16" s="78" customFormat="1" ht="38.25" customHeight="1">
      <c r="A432" s="402"/>
      <c r="B432" s="403"/>
      <c r="C432" s="193" t="s">
        <v>286</v>
      </c>
      <c r="D432" s="647"/>
      <c r="E432" s="648"/>
      <c r="F432" s="233"/>
      <c r="G432" s="233">
        <f>IF(OSNOVA!$B$40=1,E432*F432,"")</f>
        <v>0</v>
      </c>
      <c r="H432" s="233"/>
      <c r="I432" s="395"/>
      <c r="J432" s="395"/>
      <c r="K432" s="243"/>
      <c r="L432" s="246"/>
      <c r="M432" s="247"/>
      <c r="N432" s="233"/>
      <c r="O432" s="283"/>
      <c r="P432" s="279"/>
    </row>
    <row r="433" spans="1:16" s="78" customFormat="1" ht="24">
      <c r="A433" s="402"/>
      <c r="B433" s="403"/>
      <c r="C433" s="214" t="s">
        <v>296</v>
      </c>
      <c r="D433" s="647"/>
      <c r="E433" s="648"/>
      <c r="F433" s="233"/>
      <c r="G433" s="233">
        <f>IF(OSNOVA!$B$40=1,E433*F433,"")</f>
        <v>0</v>
      </c>
      <c r="H433" s="233"/>
      <c r="I433" s="395"/>
      <c r="J433" s="395"/>
      <c r="K433" s="243"/>
      <c r="L433" s="246"/>
      <c r="M433" s="247"/>
      <c r="N433" s="233"/>
      <c r="O433" s="283"/>
      <c r="P433" s="279"/>
    </row>
    <row r="434" spans="1:16" s="78" customFormat="1" ht="12">
      <c r="A434" s="402"/>
      <c r="B434" s="403"/>
      <c r="C434" s="191" t="s">
        <v>231</v>
      </c>
      <c r="D434" s="647" t="s">
        <v>9</v>
      </c>
      <c r="E434" s="648">
        <v>9</v>
      </c>
      <c r="F434" s="233"/>
      <c r="G434" s="233">
        <f>IF(OSNOVA!$B$40=1,E434*F434,"")</f>
        <v>0</v>
      </c>
      <c r="H434" s="233"/>
      <c r="I434" s="395"/>
      <c r="J434" s="395"/>
      <c r="K434" s="243"/>
      <c r="L434" s="246"/>
      <c r="M434" s="247"/>
      <c r="N434" s="233"/>
      <c r="O434" s="283"/>
      <c r="P434" s="279"/>
    </row>
    <row r="435" spans="1:16" s="78" customFormat="1" ht="12">
      <c r="A435" s="402"/>
      <c r="B435" s="403"/>
      <c r="C435" s="191" t="s">
        <v>232</v>
      </c>
      <c r="D435" s="647" t="s">
        <v>9</v>
      </c>
      <c r="E435" s="648">
        <v>2</v>
      </c>
      <c r="F435" s="233"/>
      <c r="G435" s="233">
        <f>IF(OSNOVA!$B$40=1,E435*F435,"")</f>
        <v>0</v>
      </c>
      <c r="H435" s="233"/>
      <c r="I435" s="395"/>
      <c r="J435" s="395"/>
      <c r="K435" s="243"/>
      <c r="L435" s="246"/>
      <c r="M435" s="247"/>
      <c r="N435" s="233"/>
      <c r="O435" s="283"/>
      <c r="P435" s="279"/>
    </row>
    <row r="436" spans="1:16" s="78" customFormat="1" ht="12">
      <c r="A436" s="402"/>
      <c r="B436" s="403"/>
      <c r="C436" s="191"/>
      <c r="D436" s="647"/>
      <c r="E436" s="648"/>
      <c r="F436" s="233"/>
      <c r="G436" s="233"/>
      <c r="H436" s="233"/>
      <c r="I436" s="395"/>
      <c r="J436" s="395"/>
      <c r="K436" s="243"/>
      <c r="L436" s="246"/>
      <c r="M436" s="247"/>
      <c r="N436" s="233"/>
      <c r="O436" s="283"/>
      <c r="P436" s="279"/>
    </row>
    <row r="437" spans="1:16" s="78" customFormat="1" ht="12">
      <c r="A437" s="402" t="str">
        <f>$B$396</f>
        <v>VIII.</v>
      </c>
      <c r="B437" s="403">
        <f>COUNT($A$398:B436)+1</f>
        <v>9</v>
      </c>
      <c r="C437" s="331" t="s">
        <v>851</v>
      </c>
      <c r="D437" s="647" t="s">
        <v>137</v>
      </c>
      <c r="E437" s="648">
        <v>4</v>
      </c>
      <c r="F437" s="233"/>
      <c r="G437" s="233">
        <f>IF(OSNOVA!$B$40=1,E437*F437,"")</f>
        <v>0</v>
      </c>
      <c r="H437" s="233"/>
      <c r="I437" s="395"/>
      <c r="J437" s="395"/>
      <c r="K437" s="243"/>
      <c r="L437" s="246"/>
      <c r="M437" s="247"/>
      <c r="N437" s="233"/>
      <c r="O437" s="283"/>
      <c r="P437" s="279"/>
    </row>
    <row r="438" spans="1:16" s="78" customFormat="1" ht="72" customHeight="1">
      <c r="A438" s="402"/>
      <c r="B438" s="403"/>
      <c r="C438" s="369" t="s">
        <v>852</v>
      </c>
      <c r="D438" s="647"/>
      <c r="E438" s="648"/>
      <c r="F438" s="233"/>
      <c r="G438" s="233">
        <f>IF(OSNOVA!$B$40=1,E438*F438,"")</f>
        <v>0</v>
      </c>
      <c r="H438" s="233"/>
      <c r="I438" s="395"/>
      <c r="J438" s="395"/>
      <c r="K438" s="243"/>
      <c r="L438" s="246"/>
      <c r="M438" s="247"/>
      <c r="N438" s="233"/>
      <c r="O438" s="283"/>
      <c r="P438" s="279"/>
    </row>
    <row r="439" spans="1:16" s="78" customFormat="1" ht="12">
      <c r="A439" s="402"/>
      <c r="B439" s="403"/>
      <c r="C439" s="335" t="s">
        <v>853</v>
      </c>
      <c r="D439" s="365"/>
      <c r="E439" s="207"/>
      <c r="F439" s="233"/>
      <c r="G439" s="233">
        <f>IF(OSNOVA!$B$40=1,E439*F439,"")</f>
        <v>0</v>
      </c>
      <c r="H439" s="233"/>
      <c r="I439" s="395"/>
      <c r="J439" s="395"/>
      <c r="K439" s="243"/>
      <c r="L439" s="246"/>
      <c r="M439" s="247"/>
      <c r="N439" s="233"/>
      <c r="O439" s="283"/>
      <c r="P439" s="279"/>
    </row>
    <row r="440" spans="1:16" s="78" customFormat="1" ht="12">
      <c r="A440" s="402"/>
      <c r="B440" s="403"/>
      <c r="C440" s="213"/>
      <c r="D440" s="647"/>
      <c r="E440" s="648"/>
      <c r="F440" s="233"/>
      <c r="G440" s="233">
        <f>IF(OSNOVA!$B$40=1,E440*F440,"")</f>
        <v>0</v>
      </c>
      <c r="H440" s="233"/>
      <c r="I440" s="395"/>
      <c r="J440" s="395"/>
      <c r="K440" s="243"/>
      <c r="L440" s="246"/>
      <c r="M440" s="247"/>
      <c r="N440" s="233"/>
      <c r="O440" s="283"/>
      <c r="P440" s="279"/>
    </row>
    <row r="441" spans="1:16" s="78" customFormat="1" ht="12">
      <c r="A441" s="402" t="str">
        <f>$B$396</f>
        <v>VIII.</v>
      </c>
      <c r="B441" s="403">
        <f>COUNT($A$398:B440)+1</f>
        <v>10</v>
      </c>
      <c r="C441" s="195" t="s">
        <v>154</v>
      </c>
      <c r="D441" s="365" t="s">
        <v>101</v>
      </c>
      <c r="E441" s="239">
        <v>1</v>
      </c>
      <c r="F441" s="233"/>
      <c r="G441" s="233">
        <f>IF(OSNOVA!$B$40=1,E441*F441,"")</f>
        <v>0</v>
      </c>
      <c r="H441" s="233"/>
      <c r="I441" s="395"/>
      <c r="J441" s="395"/>
      <c r="K441" s="243"/>
      <c r="L441" s="246"/>
      <c r="M441" s="247"/>
      <c r="N441" s="233"/>
      <c r="O441" s="283"/>
      <c r="P441" s="279"/>
    </row>
    <row r="442" spans="1:16" s="78" customFormat="1" ht="24">
      <c r="A442" s="402"/>
      <c r="B442" s="403"/>
      <c r="C442" s="189" t="s">
        <v>854</v>
      </c>
      <c r="D442" s="365"/>
      <c r="E442" s="239"/>
      <c r="F442" s="233"/>
      <c r="G442" s="233">
        <f>IF(OSNOVA!$B$40=1,E442*F442,"")</f>
        <v>0</v>
      </c>
      <c r="H442" s="233"/>
      <c r="I442" s="395"/>
      <c r="J442" s="395"/>
      <c r="K442" s="243"/>
      <c r="L442" s="246"/>
      <c r="M442" s="247"/>
      <c r="N442" s="233"/>
      <c r="O442" s="283"/>
      <c r="P442" s="279"/>
    </row>
    <row r="443" spans="1:16" s="78" customFormat="1" ht="12">
      <c r="A443" s="402"/>
      <c r="B443" s="403"/>
      <c r="C443" s="234"/>
      <c r="D443" s="647"/>
      <c r="E443" s="648"/>
      <c r="F443" s="233"/>
      <c r="G443" s="243"/>
      <c r="H443" s="249"/>
      <c r="I443" s="395"/>
      <c r="J443" s="395"/>
      <c r="K443" s="243"/>
      <c r="L443" s="246"/>
      <c r="M443" s="247"/>
      <c r="N443" s="233"/>
      <c r="O443" s="283"/>
      <c r="P443" s="279"/>
    </row>
    <row r="444" spans="1:16" s="78" customFormat="1" ht="12">
      <c r="A444" s="402" t="str">
        <f>$B$396</f>
        <v>VIII.</v>
      </c>
      <c r="B444" s="403">
        <f>COUNT($A$398:B443)+1</f>
        <v>11</v>
      </c>
      <c r="C444" s="195" t="s">
        <v>138</v>
      </c>
      <c r="D444" s="350" t="s">
        <v>8</v>
      </c>
      <c r="E444" s="351">
        <v>25</v>
      </c>
      <c r="F444" s="233"/>
      <c r="G444" s="243">
        <f>IF(OSNOVA!$B$40=1,E444*F444,"")</f>
        <v>0</v>
      </c>
      <c r="H444" s="249"/>
      <c r="I444" s="395"/>
      <c r="J444" s="395"/>
      <c r="K444" s="243"/>
      <c r="L444" s="246"/>
      <c r="M444" s="247"/>
      <c r="N444" s="233"/>
      <c r="O444" s="283"/>
      <c r="P444" s="279"/>
    </row>
    <row r="445" spans="1:16" s="78" customFormat="1" ht="82.5" customHeight="1">
      <c r="A445" s="402"/>
      <c r="B445" s="403"/>
      <c r="C445" s="189" t="s">
        <v>891</v>
      </c>
      <c r="D445" s="394"/>
      <c r="E445" s="351"/>
      <c r="F445" s="233"/>
      <c r="G445" s="243"/>
      <c r="H445" s="249"/>
      <c r="I445" s="395"/>
      <c r="J445" s="395"/>
      <c r="K445" s="243"/>
      <c r="L445" s="246"/>
      <c r="M445" s="247"/>
      <c r="N445" s="233"/>
      <c r="O445" s="283"/>
      <c r="P445" s="279"/>
    </row>
    <row r="446" spans="1:16" s="78" customFormat="1" ht="12">
      <c r="A446" s="617"/>
      <c r="B446" s="403"/>
      <c r="C446" s="234" t="s">
        <v>174</v>
      </c>
      <c r="D446" s="350"/>
      <c r="E446" s="351"/>
      <c r="F446" s="233"/>
      <c r="G446" s="243"/>
      <c r="H446" s="249"/>
      <c r="I446" s="395"/>
      <c r="J446" s="395"/>
      <c r="K446" s="243"/>
      <c r="L446" s="246"/>
      <c r="M446" s="247"/>
      <c r="N446" s="233"/>
      <c r="O446" s="283"/>
      <c r="P446" s="279"/>
    </row>
    <row r="447" spans="1:16" s="78" customFormat="1" ht="10.5" customHeight="1">
      <c r="A447" s="617"/>
      <c r="B447" s="403"/>
      <c r="C447" s="450"/>
      <c r="D447" s="394"/>
      <c r="E447" s="351"/>
      <c r="F447" s="458"/>
      <c r="G447" s="233"/>
      <c r="H447" s="249"/>
      <c r="I447" s="395"/>
      <c r="J447" s="395"/>
      <c r="K447" s="243"/>
      <c r="L447" s="246"/>
      <c r="M447" s="247"/>
      <c r="N447" s="233"/>
      <c r="O447" s="283"/>
      <c r="P447" s="279"/>
    </row>
    <row r="448" spans="1:16" s="78" customFormat="1" ht="13.5" thickBot="1">
      <c r="A448" s="618"/>
      <c r="B448" s="622"/>
      <c r="C448" s="120" t="str">
        <f>CONCATENATE(B396," ",C396," - SKUPAJ:")</f>
        <v>VIII. LOKALNI ODVODI - SKUPAJ:</v>
      </c>
      <c r="D448" s="316"/>
      <c r="E448" s="316"/>
      <c r="F448" s="460"/>
      <c r="G448" s="461">
        <f>SUM(G397:G447)</f>
        <v>0</v>
      </c>
      <c r="H448" s="249"/>
      <c r="I448" s="395"/>
      <c r="J448" s="395"/>
      <c r="K448" s="243"/>
      <c r="L448" s="246"/>
      <c r="M448" s="247"/>
      <c r="N448" s="233"/>
      <c r="O448" s="283"/>
      <c r="P448" s="279"/>
    </row>
    <row r="449" spans="1:16" s="78" customFormat="1" ht="12.75">
      <c r="A449" s="619"/>
      <c r="B449" s="241"/>
      <c r="C449" s="305"/>
      <c r="D449" s="318"/>
      <c r="E449" s="318"/>
      <c r="F449" s="462"/>
      <c r="G449" s="221"/>
      <c r="H449" s="249"/>
      <c r="I449" s="395"/>
      <c r="J449" s="395"/>
      <c r="K449" s="243"/>
      <c r="L449" s="246"/>
      <c r="M449" s="247"/>
      <c r="N449" s="233"/>
      <c r="O449" s="283"/>
      <c r="P449" s="279"/>
    </row>
    <row r="450" spans="1:16" s="78" customFormat="1" ht="16.5" thickBot="1">
      <c r="A450" s="620"/>
      <c r="B450" s="626" t="s">
        <v>966</v>
      </c>
      <c r="C450" s="627" t="s">
        <v>967</v>
      </c>
      <c r="D450" s="749"/>
      <c r="E450" s="750"/>
      <c r="F450" s="751"/>
      <c r="G450" s="751"/>
      <c r="H450" s="629"/>
      <c r="I450" s="395"/>
      <c r="J450" s="395"/>
      <c r="K450" s="243"/>
      <c r="L450" s="246"/>
      <c r="M450" s="247"/>
      <c r="N450" s="233"/>
      <c r="O450" s="283"/>
      <c r="P450" s="279"/>
    </row>
    <row r="451" spans="1:16" s="78" customFormat="1" ht="12.75">
      <c r="A451" s="616"/>
      <c r="B451" s="630"/>
      <c r="C451" s="439"/>
      <c r="D451" s="432"/>
      <c r="E451" s="440"/>
      <c r="F451" s="233"/>
      <c r="G451" s="243"/>
      <c r="H451" s="249"/>
      <c r="I451" s="395"/>
      <c r="J451" s="395"/>
      <c r="K451" s="243"/>
      <c r="L451" s="246"/>
      <c r="M451" s="247"/>
      <c r="N451" s="233"/>
      <c r="O451" s="283"/>
      <c r="P451" s="279"/>
    </row>
    <row r="452" spans="1:16" s="78" customFormat="1" ht="12">
      <c r="A452" s="402" t="str">
        <f>$B$450</f>
        <v>IX.</v>
      </c>
      <c r="B452" s="403">
        <f>COUNT(#REF!)+1</f>
        <v>1</v>
      </c>
      <c r="C452" s="195" t="s">
        <v>968</v>
      </c>
      <c r="D452" s="647"/>
      <c r="E452" s="648"/>
      <c r="F452" s="233"/>
      <c r="G452" s="243">
        <f>IF(OSNOVA!$B$40=1,E452*F452,"")</f>
        <v>0</v>
      </c>
      <c r="H452" s="249"/>
      <c r="I452" s="395"/>
      <c r="J452" s="395"/>
      <c r="K452" s="243"/>
      <c r="L452" s="246"/>
      <c r="M452" s="247"/>
      <c r="N452" s="233"/>
      <c r="O452" s="283"/>
      <c r="P452" s="279"/>
    </row>
    <row r="453" spans="1:16" s="78" customFormat="1" ht="83.25" customHeight="1">
      <c r="A453" s="402"/>
      <c r="B453" s="403"/>
      <c r="C453" s="390" t="s">
        <v>976</v>
      </c>
      <c r="D453" s="647"/>
      <c r="E453" s="648"/>
      <c r="F453" s="233"/>
      <c r="G453" s="243">
        <f>IF(OSNOVA!$B$40=1,E453*F453,"")</f>
        <v>0</v>
      </c>
      <c r="H453" s="249"/>
      <c r="I453" s="395"/>
      <c r="J453" s="395"/>
      <c r="K453" s="243"/>
      <c r="L453" s="246"/>
      <c r="M453" s="247"/>
      <c r="N453" s="233"/>
      <c r="O453" s="283"/>
      <c r="P453" s="279"/>
    </row>
    <row r="454" spans="1:16" s="78" customFormat="1" ht="12">
      <c r="A454" s="402"/>
      <c r="B454" s="403"/>
      <c r="C454" s="748" t="s">
        <v>969</v>
      </c>
      <c r="D454" s="647" t="s">
        <v>9</v>
      </c>
      <c r="E454" s="648">
        <v>4</v>
      </c>
      <c r="F454" s="233"/>
      <c r="G454" s="243">
        <f>IF(OSNOVA!$B$40=1,E454*F454,"")</f>
        <v>0</v>
      </c>
      <c r="H454" s="249"/>
      <c r="I454" s="395"/>
      <c r="J454" s="395"/>
      <c r="K454" s="243"/>
      <c r="L454" s="246"/>
      <c r="M454" s="247"/>
      <c r="N454" s="233"/>
      <c r="O454" s="283"/>
      <c r="P454" s="279"/>
    </row>
    <row r="455" spans="1:16" s="78" customFormat="1" ht="12">
      <c r="A455" s="402"/>
      <c r="B455" s="403"/>
      <c r="C455" s="748" t="s">
        <v>970</v>
      </c>
      <c r="D455" s="647" t="s">
        <v>9</v>
      </c>
      <c r="E455" s="648">
        <v>4</v>
      </c>
      <c r="F455" s="233"/>
      <c r="G455" s="243">
        <f>IF(OSNOVA!$B$40=1,E455*F455,"")</f>
        <v>0</v>
      </c>
      <c r="H455" s="249"/>
      <c r="I455" s="395"/>
      <c r="J455" s="395"/>
      <c r="K455" s="243"/>
      <c r="L455" s="246"/>
      <c r="M455" s="247"/>
      <c r="N455" s="233"/>
      <c r="O455" s="283"/>
      <c r="P455" s="279"/>
    </row>
    <row r="456" spans="1:16" s="78" customFormat="1" ht="12">
      <c r="A456" s="402"/>
      <c r="B456" s="403"/>
      <c r="C456" s="748" t="s">
        <v>971</v>
      </c>
      <c r="D456" s="647" t="s">
        <v>9</v>
      </c>
      <c r="E456" s="648">
        <v>9</v>
      </c>
      <c r="F456" s="233"/>
      <c r="G456" s="243">
        <f>IF(OSNOVA!$B$40=1,E456*F456,"")</f>
        <v>0</v>
      </c>
      <c r="H456" s="249"/>
      <c r="I456" s="395"/>
      <c r="J456" s="395"/>
      <c r="K456" s="243"/>
      <c r="L456" s="246"/>
      <c r="M456" s="247"/>
      <c r="N456" s="233"/>
      <c r="O456" s="283"/>
      <c r="P456" s="279"/>
    </row>
    <row r="457" spans="1:16" s="78" customFormat="1" ht="12">
      <c r="A457" s="402"/>
      <c r="B457" s="403"/>
      <c r="C457" s="748" t="s">
        <v>972</v>
      </c>
      <c r="D457" s="647" t="s">
        <v>9</v>
      </c>
      <c r="E457" s="648">
        <v>2</v>
      </c>
      <c r="F457" s="233"/>
      <c r="G457" s="243">
        <f>IF(OSNOVA!$B$40=1,E457*F457,"")</f>
        <v>0</v>
      </c>
      <c r="H457" s="249"/>
      <c r="I457" s="395"/>
      <c r="J457" s="395"/>
      <c r="K457" s="243"/>
      <c r="L457" s="246"/>
      <c r="M457" s="247"/>
      <c r="N457" s="233"/>
      <c r="O457" s="283"/>
      <c r="P457" s="279"/>
    </row>
    <row r="458" spans="1:16" s="78" customFormat="1" ht="12">
      <c r="A458" s="617"/>
      <c r="B458" s="403"/>
      <c r="C458" s="192"/>
      <c r="D458" s="647"/>
      <c r="E458" s="648"/>
      <c r="F458" s="233"/>
      <c r="G458" s="243">
        <f>IF(OSNOVA!$B$40=1,E458*F458,"")</f>
        <v>0</v>
      </c>
      <c r="H458" s="249"/>
      <c r="I458" s="395"/>
      <c r="J458" s="395"/>
      <c r="K458" s="243"/>
      <c r="L458" s="246"/>
      <c r="M458" s="247"/>
      <c r="N458" s="233"/>
      <c r="O458" s="283"/>
      <c r="P458" s="279"/>
    </row>
    <row r="459" spans="1:16" s="78" customFormat="1" ht="12">
      <c r="A459" s="402" t="str">
        <f>$B$450</f>
        <v>IX.</v>
      </c>
      <c r="B459" s="403">
        <f>COUNT($A450:B$452)+1</f>
        <v>2</v>
      </c>
      <c r="C459" s="195" t="s">
        <v>975</v>
      </c>
      <c r="D459" s="647"/>
      <c r="E459" s="648"/>
      <c r="F459" s="233"/>
      <c r="G459" s="243">
        <f>IF(OSNOVA!$B$40=1,E459*F459,"")</f>
        <v>0</v>
      </c>
      <c r="H459" s="249"/>
      <c r="I459" s="395"/>
      <c r="J459" s="395"/>
      <c r="K459" s="243"/>
      <c r="L459" s="246"/>
      <c r="M459" s="247"/>
      <c r="N459" s="233"/>
      <c r="O459" s="283"/>
      <c r="P459" s="279"/>
    </row>
    <row r="460" spans="1:16" s="78" customFormat="1" ht="84">
      <c r="A460" s="402"/>
      <c r="B460" s="403"/>
      <c r="C460" s="390" t="s">
        <v>977</v>
      </c>
      <c r="D460" s="647"/>
      <c r="E460" s="648"/>
      <c r="F460" s="233"/>
      <c r="G460" s="243">
        <f>IF(OSNOVA!$B$40=1,E460*F460,"")</f>
        <v>0</v>
      </c>
      <c r="H460" s="249"/>
      <c r="I460" s="395"/>
      <c r="J460" s="395"/>
      <c r="K460" s="243"/>
      <c r="L460" s="246"/>
      <c r="M460" s="247"/>
      <c r="N460" s="233"/>
      <c r="O460" s="283"/>
      <c r="P460" s="279"/>
    </row>
    <row r="461" spans="1:16" s="78" customFormat="1" ht="12">
      <c r="A461" s="402"/>
      <c r="B461" s="403"/>
      <c r="C461" s="748" t="s">
        <v>978</v>
      </c>
      <c r="D461" s="647" t="s">
        <v>9</v>
      </c>
      <c r="E461" s="648">
        <v>8</v>
      </c>
      <c r="F461" s="233"/>
      <c r="G461" s="243">
        <f>IF(OSNOVA!$B$40=1,E461*F461,"")</f>
        <v>0</v>
      </c>
      <c r="H461" s="249"/>
      <c r="I461" s="395"/>
      <c r="J461" s="395"/>
      <c r="K461" s="243"/>
      <c r="L461" s="246"/>
      <c r="M461" s="247"/>
      <c r="N461" s="233"/>
      <c r="O461" s="283"/>
      <c r="P461" s="279"/>
    </row>
    <row r="462" spans="1:16" s="78" customFormat="1" ht="12">
      <c r="A462" s="402"/>
      <c r="B462" s="403"/>
      <c r="C462" s="748" t="s">
        <v>993</v>
      </c>
      <c r="D462" s="647" t="s">
        <v>9</v>
      </c>
      <c r="E462" s="648">
        <v>16</v>
      </c>
      <c r="F462" s="233"/>
      <c r="G462" s="243">
        <f>IF(OSNOVA!$B$40=1,E462*F462,"")</f>
        <v>0</v>
      </c>
      <c r="H462" s="249"/>
      <c r="I462" s="395"/>
      <c r="J462" s="395"/>
      <c r="K462" s="243"/>
      <c r="L462" s="246"/>
      <c r="M462" s="247"/>
      <c r="N462" s="233"/>
      <c r="O462" s="283"/>
      <c r="P462" s="279"/>
    </row>
    <row r="463" spans="1:16" s="78" customFormat="1" ht="12">
      <c r="A463" s="402"/>
      <c r="B463" s="403"/>
      <c r="C463" s="748" t="s">
        <v>992</v>
      </c>
      <c r="D463" s="647" t="s">
        <v>9</v>
      </c>
      <c r="E463" s="648">
        <v>18</v>
      </c>
      <c r="F463" s="233"/>
      <c r="G463" s="243">
        <f>IF(OSNOVA!$B$40=1,E463*F463,"")</f>
        <v>0</v>
      </c>
      <c r="H463" s="249"/>
      <c r="I463" s="395"/>
      <c r="J463" s="395"/>
      <c r="K463" s="243"/>
      <c r="L463" s="246"/>
      <c r="M463" s="247"/>
      <c r="N463" s="233"/>
      <c r="O463" s="283"/>
      <c r="P463" s="279"/>
    </row>
    <row r="464" spans="1:16" s="78" customFormat="1" ht="12">
      <c r="A464" s="402"/>
      <c r="B464" s="403"/>
      <c r="C464" s="192"/>
      <c r="D464" s="647"/>
      <c r="E464" s="648"/>
      <c r="F464" s="233"/>
      <c r="G464" s="243">
        <f>IF(OSNOVA!$B$40=1,E464*F464,"")</f>
        <v>0</v>
      </c>
      <c r="H464" s="249"/>
      <c r="I464" s="395"/>
      <c r="J464" s="395"/>
      <c r="K464" s="243"/>
      <c r="L464" s="246"/>
      <c r="M464" s="247"/>
      <c r="N464" s="233"/>
      <c r="O464" s="283"/>
      <c r="P464" s="279"/>
    </row>
    <row r="465" spans="1:16" s="78" customFormat="1" ht="12">
      <c r="A465" s="402" t="str">
        <f>$B$450</f>
        <v>IX.</v>
      </c>
      <c r="B465" s="403">
        <f>COUNT($A$452:B464)+1</f>
        <v>3</v>
      </c>
      <c r="C465" s="210" t="s">
        <v>229</v>
      </c>
      <c r="D465" s="647" t="s">
        <v>8</v>
      </c>
      <c r="E465" s="648">
        <v>45</v>
      </c>
      <c r="F465" s="233"/>
      <c r="G465" s="243">
        <f>IF(OSNOVA!$B$40=1,E465*F465,"")</f>
        <v>0</v>
      </c>
      <c r="H465" s="249"/>
      <c r="I465" s="395"/>
      <c r="J465" s="395"/>
      <c r="K465" s="243"/>
      <c r="L465" s="246"/>
      <c r="M465" s="247"/>
      <c r="N465" s="233"/>
      <c r="O465" s="283"/>
      <c r="P465" s="279"/>
    </row>
    <row r="466" spans="1:16" s="78" customFormat="1" ht="48">
      <c r="A466" s="402"/>
      <c r="B466" s="403"/>
      <c r="C466" s="191" t="s">
        <v>230</v>
      </c>
      <c r="D466" s="647"/>
      <c r="E466" s="648"/>
      <c r="F466" s="233"/>
      <c r="G466" s="243"/>
      <c r="H466" s="249"/>
      <c r="I466" s="395"/>
      <c r="J466" s="395"/>
      <c r="K466" s="243"/>
      <c r="L466" s="246"/>
      <c r="M466" s="247"/>
      <c r="N466" s="233"/>
      <c r="O466" s="283"/>
      <c r="P466" s="279"/>
    </row>
    <row r="467" spans="1:16" s="78" customFormat="1" ht="12">
      <c r="A467" s="402"/>
      <c r="B467" s="403"/>
      <c r="C467" s="191"/>
      <c r="D467" s="647"/>
      <c r="E467" s="648"/>
      <c r="F467" s="233"/>
      <c r="G467" s="243"/>
      <c r="H467" s="249"/>
      <c r="I467" s="395"/>
      <c r="J467" s="395"/>
      <c r="K467" s="243"/>
      <c r="L467" s="246"/>
      <c r="M467" s="247"/>
      <c r="N467" s="233"/>
      <c r="O467" s="283"/>
      <c r="P467" s="279"/>
    </row>
    <row r="468" spans="1:16" s="78" customFormat="1" ht="12">
      <c r="A468" s="402" t="str">
        <f>$B$450</f>
        <v>IX.</v>
      </c>
      <c r="B468" s="403">
        <f>COUNT($A$452:B467)+1</f>
        <v>4</v>
      </c>
      <c r="C468" s="667" t="s">
        <v>235</v>
      </c>
      <c r="D468" s="647" t="s">
        <v>137</v>
      </c>
      <c r="E468" s="648">
        <v>5</v>
      </c>
      <c r="F468" s="233"/>
      <c r="G468" s="233">
        <f>IF(OSNOVA!$B$40=1,E468*F468,"")</f>
        <v>0</v>
      </c>
      <c r="H468" s="249"/>
      <c r="I468" s="395"/>
      <c r="J468" s="395"/>
      <c r="K468" s="243"/>
      <c r="L468" s="246"/>
      <c r="M468" s="247"/>
      <c r="N468" s="233"/>
      <c r="O468" s="283"/>
      <c r="P468" s="279"/>
    </row>
    <row r="469" spans="1:16" s="78" customFormat="1" ht="72">
      <c r="A469" s="402"/>
      <c r="B469" s="403"/>
      <c r="C469" s="213" t="s">
        <v>236</v>
      </c>
      <c r="D469" s="364"/>
      <c r="E469" s="364"/>
      <c r="F469" s="233"/>
      <c r="G469" s="233">
        <f>IF(OSNOVA!$B$40=1,E469*F469,"")</f>
        <v>0</v>
      </c>
      <c r="H469" s="249"/>
      <c r="I469" s="395"/>
      <c r="J469" s="395"/>
      <c r="K469" s="243"/>
      <c r="L469" s="246"/>
      <c r="M469" s="247"/>
      <c r="N469" s="233"/>
      <c r="O469" s="283"/>
      <c r="P469" s="279"/>
    </row>
    <row r="470" spans="1:16" s="78" customFormat="1" ht="12">
      <c r="A470" s="402"/>
      <c r="B470" s="403"/>
      <c r="C470" s="214" t="s">
        <v>237</v>
      </c>
      <c r="D470" s="647"/>
      <c r="E470" s="648"/>
      <c r="F470" s="233"/>
      <c r="G470" s="233">
        <f>IF(OSNOVA!$B$40=1,E470*F470,"")</f>
        <v>0</v>
      </c>
      <c r="H470" s="249"/>
      <c r="I470" s="395"/>
      <c r="J470" s="395"/>
      <c r="K470" s="243"/>
      <c r="L470" s="246"/>
      <c r="M470" s="247"/>
      <c r="N470" s="233"/>
      <c r="O470" s="283"/>
      <c r="P470" s="279"/>
    </row>
    <row r="471" spans="1:16" s="78" customFormat="1" ht="12">
      <c r="A471" s="402"/>
      <c r="B471" s="403"/>
      <c r="C471" s="234"/>
      <c r="D471" s="647"/>
      <c r="E471" s="648"/>
      <c r="F471" s="233"/>
      <c r="G471" s="233">
        <f>IF(OSNOVA!$B$40=1,E471*F471,"")</f>
        <v>0</v>
      </c>
      <c r="H471" s="249"/>
      <c r="I471" s="395"/>
      <c r="J471" s="395"/>
      <c r="K471" s="243"/>
      <c r="L471" s="246"/>
      <c r="M471" s="247"/>
      <c r="N471" s="233"/>
      <c r="O471" s="283"/>
      <c r="P471" s="279"/>
    </row>
    <row r="472" spans="1:16" s="78" customFormat="1" ht="12">
      <c r="A472" s="402" t="str">
        <f>$B$450</f>
        <v>IX.</v>
      </c>
      <c r="B472" s="403">
        <f>COUNT($A$452:B471)+1</f>
        <v>5</v>
      </c>
      <c r="C472" s="383" t="s">
        <v>241</v>
      </c>
      <c r="D472" s="647" t="s">
        <v>101</v>
      </c>
      <c r="E472" s="648">
        <v>1</v>
      </c>
      <c r="F472" s="233"/>
      <c r="G472" s="243">
        <f>IF(OSNOVA!$B$40=1,E472*F472,"")</f>
        <v>0</v>
      </c>
      <c r="H472" s="249"/>
      <c r="I472" s="395"/>
      <c r="J472" s="395"/>
      <c r="K472" s="243"/>
      <c r="L472" s="246"/>
      <c r="M472" s="247"/>
      <c r="N472" s="233"/>
      <c r="O472" s="283"/>
      <c r="P472" s="279"/>
    </row>
    <row r="473" spans="1:16" s="78" customFormat="1" ht="24">
      <c r="A473" s="402"/>
      <c r="B473" s="403"/>
      <c r="C473" s="193" t="s">
        <v>1003</v>
      </c>
      <c r="D473" s="647"/>
      <c r="E473" s="648"/>
      <c r="F473" s="233"/>
      <c r="G473" s="243">
        <f>IF(OSNOVA!$B$40=1,E473*F473,"")</f>
        <v>0</v>
      </c>
      <c r="H473" s="249"/>
      <c r="I473" s="395"/>
      <c r="J473" s="395"/>
      <c r="K473" s="243"/>
      <c r="L473" s="246"/>
      <c r="M473" s="247"/>
      <c r="N473" s="233"/>
      <c r="O473" s="283"/>
      <c r="P473" s="279"/>
    </row>
    <row r="474" spans="1:16" s="78" customFormat="1" ht="12">
      <c r="A474" s="402"/>
      <c r="B474" s="403"/>
      <c r="C474" s="214" t="s">
        <v>242</v>
      </c>
      <c r="D474" s="647"/>
      <c r="E474" s="648"/>
      <c r="F474" s="233"/>
      <c r="G474" s="243">
        <f>IF(OSNOVA!$B$40=1,E474*F474,"")</f>
        <v>0</v>
      </c>
      <c r="H474" s="249"/>
      <c r="I474" s="395"/>
      <c r="J474" s="395"/>
      <c r="K474" s="243"/>
      <c r="L474" s="246"/>
      <c r="M474" s="247"/>
      <c r="N474" s="233"/>
      <c r="O474" s="283"/>
      <c r="P474" s="279"/>
    </row>
    <row r="475" spans="1:16" s="78" customFormat="1" ht="12">
      <c r="A475" s="402"/>
      <c r="B475" s="403"/>
      <c r="C475" s="191" t="s">
        <v>480</v>
      </c>
      <c r="D475" s="647" t="s">
        <v>7</v>
      </c>
      <c r="E475" s="648">
        <v>83</v>
      </c>
      <c r="F475" s="233"/>
      <c r="G475" s="243">
        <f>IF(OSNOVA!$B$40=1,E475*F475,"")</f>
        <v>0</v>
      </c>
      <c r="H475" s="249"/>
      <c r="I475" s="395"/>
      <c r="J475" s="395"/>
      <c r="K475" s="243"/>
      <c r="L475" s="246"/>
      <c r="M475" s="247"/>
      <c r="N475" s="233"/>
      <c r="O475" s="283"/>
      <c r="P475" s="279"/>
    </row>
    <row r="476" spans="1:16" s="78" customFormat="1" ht="12">
      <c r="A476" s="402"/>
      <c r="B476" s="403"/>
      <c r="C476" s="191" t="s">
        <v>973</v>
      </c>
      <c r="D476" s="647" t="s">
        <v>7</v>
      </c>
      <c r="E476" s="648">
        <v>38</v>
      </c>
      <c r="F476" s="233"/>
      <c r="G476" s="243">
        <f>IF(OSNOVA!$B$40=1,E476*F476,"")</f>
        <v>0</v>
      </c>
      <c r="H476" s="249"/>
      <c r="I476" s="395"/>
      <c r="J476" s="395"/>
      <c r="K476" s="243"/>
      <c r="L476" s="246"/>
      <c r="M476" s="247"/>
      <c r="N476" s="233"/>
      <c r="O476" s="283"/>
      <c r="P476" s="279"/>
    </row>
    <row r="477" spans="1:16" s="78" customFormat="1" ht="12">
      <c r="A477" s="402"/>
      <c r="B477" s="403"/>
      <c r="C477" s="191" t="s">
        <v>974</v>
      </c>
      <c r="D477" s="647" t="s">
        <v>7</v>
      </c>
      <c r="E477" s="648">
        <v>29</v>
      </c>
      <c r="F477" s="233"/>
      <c r="G477" s="243">
        <f>IF(OSNOVA!$B$40=1,E477*F477,"")</f>
        <v>0</v>
      </c>
      <c r="H477" s="249"/>
      <c r="I477" s="395"/>
      <c r="J477" s="395"/>
      <c r="K477" s="243"/>
      <c r="L477" s="246"/>
      <c r="M477" s="247"/>
      <c r="N477" s="233"/>
      <c r="O477" s="283"/>
      <c r="P477" s="279"/>
    </row>
    <row r="478" spans="1:16" s="78" customFormat="1" ht="12">
      <c r="A478" s="402"/>
      <c r="B478" s="403"/>
      <c r="C478" s="191"/>
      <c r="D478" s="647"/>
      <c r="E478" s="648"/>
      <c r="F478" s="233"/>
      <c r="G478" s="243">
        <f>IF(OSNOVA!$B$40=1,E478*F478,"")</f>
        <v>0</v>
      </c>
      <c r="H478" s="249"/>
      <c r="I478" s="395"/>
      <c r="J478" s="395"/>
      <c r="K478" s="243"/>
      <c r="L478" s="246"/>
      <c r="M478" s="247"/>
      <c r="N478" s="233"/>
      <c r="O478" s="283"/>
      <c r="P478" s="279"/>
    </row>
    <row r="479" spans="1:16" s="78" customFormat="1" ht="12">
      <c r="A479" s="402" t="str">
        <f>$B$450</f>
        <v>IX.</v>
      </c>
      <c r="B479" s="403">
        <f>COUNT($A$452:B475)+1</f>
        <v>6</v>
      </c>
      <c r="C479" s="210" t="s">
        <v>979</v>
      </c>
      <c r="D479" s="647"/>
      <c r="E479" s="648"/>
      <c r="F479" s="233"/>
      <c r="G479" s="243">
        <f>IF(OSNOVA!$B$40=1,E479*F479,"")</f>
        <v>0</v>
      </c>
      <c r="H479" s="233"/>
      <c r="I479" s="395"/>
      <c r="J479" s="395"/>
      <c r="K479" s="243"/>
      <c r="L479" s="246"/>
      <c r="M479" s="247"/>
      <c r="N479" s="233"/>
      <c r="O479" s="283"/>
      <c r="P479" s="279"/>
    </row>
    <row r="480" spans="1:16" s="78" customFormat="1" ht="51" customHeight="1">
      <c r="A480" s="402"/>
      <c r="B480" s="403"/>
      <c r="C480" s="193" t="s">
        <v>983</v>
      </c>
      <c r="D480" s="647"/>
      <c r="E480" s="648"/>
      <c r="F480" s="233"/>
      <c r="G480" s="243">
        <f>IF(OSNOVA!$B$40=1,E480*F480,"")</f>
        <v>0</v>
      </c>
      <c r="H480" s="233"/>
      <c r="I480" s="395"/>
      <c r="J480" s="395"/>
      <c r="K480" s="243"/>
      <c r="L480" s="246"/>
      <c r="M480" s="247"/>
      <c r="N480" s="233"/>
      <c r="O480" s="283"/>
      <c r="P480" s="279"/>
    </row>
    <row r="481" spans="1:16" s="78" customFormat="1" ht="12">
      <c r="A481" s="402"/>
      <c r="B481" s="403"/>
      <c r="C481" s="191" t="s">
        <v>981</v>
      </c>
      <c r="D481" s="647" t="s">
        <v>9</v>
      </c>
      <c r="E481" s="648">
        <v>8</v>
      </c>
      <c r="F481" s="233"/>
      <c r="G481" s="233">
        <f>IF(OSNOVA!$B$40=1,E481*F481,"")</f>
        <v>0</v>
      </c>
      <c r="H481" s="233"/>
      <c r="I481" s="395"/>
      <c r="J481" s="395"/>
      <c r="K481" s="243"/>
      <c r="L481" s="246"/>
      <c r="M481" s="247"/>
      <c r="N481" s="233"/>
      <c r="O481" s="283"/>
      <c r="P481" s="279"/>
    </row>
    <row r="482" spans="1:16" s="78" customFormat="1" ht="12">
      <c r="A482" s="402"/>
      <c r="B482" s="403"/>
      <c r="C482" s="191"/>
      <c r="D482" s="647"/>
      <c r="E482" s="648"/>
      <c r="F482" s="233"/>
      <c r="G482" s="233"/>
      <c r="H482" s="233"/>
      <c r="I482" s="395"/>
      <c r="J482" s="395"/>
      <c r="K482" s="243"/>
      <c r="L482" s="246"/>
      <c r="M482" s="247"/>
      <c r="N482" s="233"/>
      <c r="O482" s="283"/>
      <c r="P482" s="279"/>
    </row>
    <row r="483" spans="1:16" s="78" customFormat="1" ht="12">
      <c r="A483" s="402" t="str">
        <f>$B$450</f>
        <v>IX.</v>
      </c>
      <c r="B483" s="403">
        <f>COUNT($A$452:B482)+1</f>
        <v>7</v>
      </c>
      <c r="C483" s="210" t="s">
        <v>982</v>
      </c>
      <c r="D483" s="647"/>
      <c r="E483" s="648"/>
      <c r="F483" s="233"/>
      <c r="G483" s="233">
        <f>IF(OSNOVA!$B$40=1,E483*F483,"")</f>
        <v>0</v>
      </c>
      <c r="H483" s="233"/>
      <c r="I483" s="395"/>
      <c r="J483" s="395"/>
      <c r="K483" s="243"/>
      <c r="L483" s="246"/>
      <c r="M483" s="247"/>
      <c r="N483" s="233"/>
      <c r="O483" s="283"/>
      <c r="P483" s="279"/>
    </row>
    <row r="484" spans="1:16" s="78" customFormat="1" ht="25.5" customHeight="1">
      <c r="A484" s="402"/>
      <c r="B484" s="403"/>
      <c r="C484" s="193" t="s">
        <v>980</v>
      </c>
      <c r="D484" s="647"/>
      <c r="E484" s="648"/>
      <c r="F484" s="233"/>
      <c r="G484" s="233">
        <f>IF(OSNOVA!$B$40=1,E484*F484,"")</f>
        <v>0</v>
      </c>
      <c r="H484" s="233"/>
      <c r="I484" s="395"/>
      <c r="J484" s="395"/>
      <c r="K484" s="243"/>
      <c r="L484" s="246"/>
      <c r="M484" s="247"/>
      <c r="N484" s="233"/>
      <c r="O484" s="283"/>
      <c r="P484" s="279"/>
    </row>
    <row r="485" spans="1:16" s="78" customFormat="1" ht="12" customHeight="1">
      <c r="A485" s="402"/>
      <c r="B485" s="403"/>
      <c r="C485" s="191" t="s">
        <v>985</v>
      </c>
      <c r="D485" s="647" t="s">
        <v>9</v>
      </c>
      <c r="E485" s="648">
        <v>2</v>
      </c>
      <c r="F485" s="233"/>
      <c r="G485" s="233">
        <f>IF(OSNOVA!$B$40=1,E485*F485,"")</f>
        <v>0</v>
      </c>
      <c r="H485" s="233"/>
      <c r="I485" s="395"/>
      <c r="J485" s="395"/>
      <c r="K485" s="243"/>
      <c r="L485" s="246"/>
      <c r="M485" s="247"/>
      <c r="N485" s="233"/>
      <c r="O485" s="283"/>
      <c r="P485" s="279"/>
    </row>
    <row r="486" spans="1:16" s="78" customFormat="1" ht="12" customHeight="1">
      <c r="A486" s="402"/>
      <c r="B486" s="403"/>
      <c r="C486" s="191" t="s">
        <v>984</v>
      </c>
      <c r="D486" s="647" t="s">
        <v>9</v>
      </c>
      <c r="E486" s="648">
        <v>9</v>
      </c>
      <c r="F486" s="233"/>
      <c r="G486" s="233">
        <f>IF(OSNOVA!$B$40=1,E486*F486,"")</f>
        <v>0</v>
      </c>
      <c r="H486" s="233"/>
      <c r="I486" s="395"/>
      <c r="J486" s="395"/>
      <c r="K486" s="243"/>
      <c r="L486" s="246"/>
      <c r="M486" s="247"/>
      <c r="N486" s="233"/>
      <c r="O486" s="283"/>
      <c r="P486" s="279"/>
    </row>
    <row r="487" spans="1:16" s="78" customFormat="1" ht="12" customHeight="1">
      <c r="A487" s="402"/>
      <c r="B487" s="403"/>
      <c r="C487" s="191" t="s">
        <v>988</v>
      </c>
      <c r="D487" s="647" t="s">
        <v>9</v>
      </c>
      <c r="E487" s="648">
        <v>2</v>
      </c>
      <c r="F487" s="233"/>
      <c r="G487" s="233">
        <f>IF(OSNOVA!$B$40=1,E487*F487,"")</f>
        <v>0</v>
      </c>
      <c r="H487" s="233"/>
      <c r="I487" s="395"/>
      <c r="J487" s="395"/>
      <c r="K487" s="243"/>
      <c r="L487" s="246"/>
      <c r="M487" s="247"/>
      <c r="N487" s="233"/>
      <c r="O487" s="283"/>
      <c r="P487" s="279"/>
    </row>
    <row r="488" spans="1:16" s="78" customFormat="1" ht="12">
      <c r="A488" s="402"/>
      <c r="B488" s="403"/>
      <c r="C488" s="562"/>
      <c r="D488" s="207"/>
      <c r="E488" s="207"/>
      <c r="F488" s="233"/>
      <c r="G488" s="233"/>
      <c r="H488" s="233"/>
      <c r="I488" s="395"/>
      <c r="J488" s="395"/>
      <c r="K488" s="243"/>
      <c r="L488" s="246"/>
      <c r="M488" s="247"/>
      <c r="N488" s="233"/>
      <c r="O488" s="283"/>
      <c r="P488" s="279"/>
    </row>
    <row r="489" spans="1:16" s="78" customFormat="1" ht="12">
      <c r="A489" s="402" t="str">
        <f>$B$450</f>
        <v>IX.</v>
      </c>
      <c r="B489" s="403">
        <f>COUNT($A$452:B488)+1</f>
        <v>8</v>
      </c>
      <c r="C489" s="210" t="s">
        <v>986</v>
      </c>
      <c r="D489" s="647"/>
      <c r="E489" s="648"/>
      <c r="F489" s="233"/>
      <c r="G489" s="233">
        <f>IF(OSNOVA!$B$40=1,E489*F489,"")</f>
        <v>0</v>
      </c>
      <c r="H489" s="233"/>
      <c r="I489" s="395"/>
      <c r="J489" s="395"/>
      <c r="K489" s="243"/>
      <c r="L489" s="246"/>
      <c r="M489" s="247"/>
      <c r="N489" s="233"/>
      <c r="O489" s="283"/>
      <c r="P489" s="279"/>
    </row>
    <row r="490" spans="1:16" s="78" customFormat="1" ht="36">
      <c r="A490" s="402"/>
      <c r="B490" s="403"/>
      <c r="C490" s="193" t="s">
        <v>987</v>
      </c>
      <c r="D490" s="647"/>
      <c r="E490" s="648"/>
      <c r="F490" s="233"/>
      <c r="G490" s="233">
        <f>IF(OSNOVA!$B$40=1,E490*F490,"")</f>
        <v>0</v>
      </c>
      <c r="H490" s="233"/>
      <c r="I490" s="395"/>
      <c r="J490" s="395"/>
      <c r="K490" s="243"/>
      <c r="L490" s="246"/>
      <c r="M490" s="247"/>
      <c r="N490" s="233"/>
      <c r="O490" s="283"/>
      <c r="P490" s="279"/>
    </row>
    <row r="491" spans="1:16" s="78" customFormat="1" ht="12">
      <c r="A491" s="402"/>
      <c r="B491" s="403"/>
      <c r="C491" s="191" t="s">
        <v>989</v>
      </c>
      <c r="D491" s="647" t="s">
        <v>9</v>
      </c>
      <c r="E491" s="648">
        <v>2</v>
      </c>
      <c r="F491" s="233"/>
      <c r="G491" s="233">
        <f>IF(OSNOVA!$B$40=1,E491*F491,"")</f>
        <v>0</v>
      </c>
      <c r="H491" s="233"/>
      <c r="I491" s="395"/>
      <c r="J491" s="395"/>
      <c r="K491" s="243"/>
      <c r="L491" s="246"/>
      <c r="M491" s="247"/>
      <c r="N491" s="233"/>
      <c r="O491" s="283"/>
      <c r="P491" s="279"/>
    </row>
    <row r="492" spans="1:16" s="78" customFormat="1" ht="12">
      <c r="A492" s="402"/>
      <c r="B492" s="403"/>
      <c r="C492" s="191" t="s">
        <v>990</v>
      </c>
      <c r="D492" s="647" t="s">
        <v>9</v>
      </c>
      <c r="E492" s="648">
        <v>18</v>
      </c>
      <c r="F492" s="233"/>
      <c r="G492" s="233">
        <f>IF(OSNOVA!$B$40=1,E492*F492,"")</f>
        <v>0</v>
      </c>
      <c r="H492" s="233"/>
      <c r="I492" s="395"/>
      <c r="J492" s="395"/>
      <c r="K492" s="243"/>
      <c r="L492" s="246"/>
      <c r="M492" s="247"/>
      <c r="N492" s="233"/>
      <c r="O492" s="283"/>
      <c r="P492" s="279"/>
    </row>
    <row r="493" spans="1:16" s="78" customFormat="1" ht="12">
      <c r="A493" s="402"/>
      <c r="B493" s="403"/>
      <c r="C493" s="191" t="s">
        <v>991</v>
      </c>
      <c r="D493" s="647" t="s">
        <v>9</v>
      </c>
      <c r="E493" s="648">
        <v>4</v>
      </c>
      <c r="F493" s="233"/>
      <c r="G493" s="233">
        <f>IF(OSNOVA!$B$40=1,E493*F493,"")</f>
        <v>0</v>
      </c>
      <c r="H493" s="233"/>
      <c r="I493" s="395"/>
      <c r="J493" s="395"/>
      <c r="K493" s="243"/>
      <c r="L493" s="246"/>
      <c r="M493" s="247"/>
      <c r="N493" s="233"/>
      <c r="O493" s="283"/>
      <c r="P493" s="279"/>
    </row>
    <row r="494" spans="1:16" s="78" customFormat="1" ht="12">
      <c r="A494" s="402"/>
      <c r="B494" s="403"/>
      <c r="C494" s="213"/>
      <c r="D494" s="647"/>
      <c r="E494" s="648"/>
      <c r="F494" s="233"/>
      <c r="G494" s="233">
        <f>IF(OSNOVA!$B$40=1,E494*F494,"")</f>
        <v>0</v>
      </c>
      <c r="H494" s="233"/>
      <c r="I494" s="395"/>
      <c r="J494" s="395"/>
      <c r="K494" s="243"/>
      <c r="L494" s="246"/>
      <c r="M494" s="247"/>
      <c r="N494" s="233"/>
      <c r="O494" s="283"/>
      <c r="P494" s="279"/>
    </row>
    <row r="495" spans="1:16" s="78" customFormat="1" ht="12">
      <c r="A495" s="402" t="str">
        <f>$B$450</f>
        <v>IX.</v>
      </c>
      <c r="B495" s="403">
        <f>COUNT($A$452:B494)+1</f>
        <v>9</v>
      </c>
      <c r="C495" s="195" t="s">
        <v>154</v>
      </c>
      <c r="D495" s="365" t="s">
        <v>101</v>
      </c>
      <c r="E495" s="239">
        <v>1</v>
      </c>
      <c r="F495" s="233"/>
      <c r="G495" s="233">
        <f>IF(OSNOVA!$B$40=1,E495*F495,"")</f>
        <v>0</v>
      </c>
      <c r="H495" s="233"/>
      <c r="I495" s="395"/>
      <c r="J495" s="395"/>
      <c r="K495" s="243"/>
      <c r="L495" s="246"/>
      <c r="M495" s="247"/>
      <c r="N495" s="233"/>
      <c r="O495" s="283"/>
      <c r="P495" s="279"/>
    </row>
    <row r="496" spans="1:16" s="78" customFormat="1" ht="24">
      <c r="A496" s="402"/>
      <c r="B496" s="403"/>
      <c r="C496" s="189" t="s">
        <v>854</v>
      </c>
      <c r="D496" s="365"/>
      <c r="E496" s="239"/>
      <c r="F496" s="233"/>
      <c r="G496" s="233">
        <f>IF(OSNOVA!$B$40=1,E496*F496,"")</f>
        <v>0</v>
      </c>
      <c r="H496" s="233"/>
      <c r="I496" s="395"/>
      <c r="J496" s="395"/>
      <c r="K496" s="243"/>
      <c r="L496" s="246"/>
      <c r="M496" s="247"/>
      <c r="N496" s="233"/>
      <c r="O496" s="283"/>
      <c r="P496" s="279"/>
    </row>
    <row r="497" spans="1:16" s="78" customFormat="1" ht="12">
      <c r="A497" s="402"/>
      <c r="B497" s="403"/>
      <c r="C497" s="234"/>
      <c r="D497" s="647"/>
      <c r="E497" s="648"/>
      <c r="F497" s="233"/>
      <c r="G497" s="243"/>
      <c r="H497" s="249"/>
      <c r="I497" s="395"/>
      <c r="J497" s="395"/>
      <c r="K497" s="243"/>
      <c r="L497" s="246"/>
      <c r="M497" s="247"/>
      <c r="N497" s="233"/>
      <c r="O497" s="283"/>
      <c r="P497" s="279"/>
    </row>
    <row r="498" spans="1:16" s="78" customFormat="1" ht="12">
      <c r="A498" s="402" t="str">
        <f>$B$450</f>
        <v>IX.</v>
      </c>
      <c r="B498" s="403">
        <f>COUNT($A$452:B497)+1</f>
        <v>10</v>
      </c>
      <c r="C498" s="195" t="s">
        <v>138</v>
      </c>
      <c r="D498" s="350" t="s">
        <v>8</v>
      </c>
      <c r="E498" s="351">
        <v>75</v>
      </c>
      <c r="F498" s="233"/>
      <c r="G498" s="243">
        <f>IF(OSNOVA!$B$40=1,E498*F498,"")</f>
        <v>0</v>
      </c>
      <c r="H498" s="249"/>
      <c r="I498" s="395"/>
      <c r="J498" s="395"/>
      <c r="K498" s="243"/>
      <c r="L498" s="246"/>
      <c r="M498" s="247"/>
      <c r="N498" s="233"/>
      <c r="O498" s="283"/>
      <c r="P498" s="279"/>
    </row>
    <row r="499" spans="1:16" s="78" customFormat="1" ht="84">
      <c r="A499" s="402"/>
      <c r="B499" s="403"/>
      <c r="C499" s="189" t="s">
        <v>891</v>
      </c>
      <c r="D499" s="394"/>
      <c r="E499" s="351"/>
      <c r="F499" s="233"/>
      <c r="G499" s="243"/>
      <c r="H499" s="249"/>
      <c r="I499" s="395"/>
      <c r="J499" s="395"/>
      <c r="K499" s="243"/>
      <c r="L499" s="246"/>
      <c r="M499" s="247"/>
      <c r="N499" s="233"/>
      <c r="O499" s="283"/>
      <c r="P499" s="279"/>
    </row>
    <row r="500" spans="1:16" s="78" customFormat="1" ht="12">
      <c r="A500" s="617"/>
      <c r="B500" s="403"/>
      <c r="C500" s="234" t="s">
        <v>174</v>
      </c>
      <c r="D500" s="350"/>
      <c r="E500" s="351"/>
      <c r="F500" s="233"/>
      <c r="G500" s="243"/>
      <c r="H500" s="249"/>
      <c r="I500" s="395"/>
      <c r="J500" s="395"/>
      <c r="K500" s="243"/>
      <c r="L500" s="246"/>
      <c r="M500" s="247"/>
      <c r="N500" s="233"/>
      <c r="O500" s="283"/>
      <c r="P500" s="279"/>
    </row>
    <row r="501" spans="1:16" s="78" customFormat="1" ht="12">
      <c r="A501" s="617"/>
      <c r="B501" s="403"/>
      <c r="C501" s="450"/>
      <c r="D501" s="394"/>
      <c r="E501" s="351"/>
      <c r="F501" s="458"/>
      <c r="G501" s="233"/>
      <c r="H501" s="249"/>
      <c r="I501" s="395"/>
      <c r="J501" s="395"/>
      <c r="K501" s="243"/>
      <c r="L501" s="246"/>
      <c r="M501" s="247"/>
      <c r="N501" s="233"/>
      <c r="O501" s="283"/>
      <c r="P501" s="279"/>
    </row>
    <row r="502" spans="1:16" s="78" customFormat="1" ht="13.5" thickBot="1">
      <c r="A502" s="618"/>
      <c r="B502" s="622"/>
      <c r="C502" s="120" t="str">
        <f>CONCATENATE(B450," ",C450," - SKUPAJ:")</f>
        <v>IX. POVEZAVA KONVEKTORJEV - SKUPAJ:</v>
      </c>
      <c r="D502" s="316"/>
      <c r="E502" s="316"/>
      <c r="F502" s="460"/>
      <c r="G502" s="461">
        <f>SUM(G451:G501)</f>
        <v>0</v>
      </c>
      <c r="H502" s="249"/>
      <c r="I502" s="395"/>
      <c r="J502" s="395"/>
      <c r="K502" s="243"/>
      <c r="L502" s="246"/>
      <c r="M502" s="247"/>
      <c r="N502" s="233"/>
      <c r="O502" s="283"/>
      <c r="P502" s="279"/>
    </row>
    <row r="503" spans="1:16" s="78" customFormat="1" ht="12.75">
      <c r="A503" s="619"/>
      <c r="B503" s="241"/>
      <c r="C503" s="305"/>
      <c r="D503" s="318"/>
      <c r="E503" s="318"/>
      <c r="F503" s="306"/>
      <c r="G503" s="244"/>
      <c r="H503" s="248"/>
      <c r="I503" s="298"/>
      <c r="J503" s="298"/>
      <c r="K503" s="243"/>
      <c r="L503" s="246"/>
      <c r="M503" s="247"/>
      <c r="N503" s="233"/>
      <c r="O503" s="283"/>
      <c r="P503" s="279"/>
    </row>
    <row r="504" spans="1:16" s="78" customFormat="1" ht="12.75">
      <c r="A504" s="619"/>
      <c r="B504" s="241"/>
      <c r="C504" s="305"/>
      <c r="D504" s="318"/>
      <c r="E504" s="318"/>
      <c r="F504" s="306"/>
      <c r="G504" s="244"/>
      <c r="H504" s="248"/>
      <c r="I504" s="298"/>
      <c r="J504" s="298"/>
      <c r="K504" s="243"/>
      <c r="L504" s="246"/>
      <c r="M504" s="247"/>
      <c r="N504" s="233"/>
      <c r="O504" s="283"/>
      <c r="P504" s="279"/>
    </row>
    <row r="505" spans="1:18" ht="13.5" thickBot="1">
      <c r="A505" s="422" t="str">
        <f>CONCATENATE("DELNA REKAPITULACIJA - ",A3,C3)</f>
        <v>DELNA REKAPITULACIJA - S5.PREZRAČEVANJE</v>
      </c>
      <c r="B505" s="422"/>
      <c r="C505" s="802"/>
      <c r="D505" s="635"/>
      <c r="E505" s="635"/>
      <c r="F505" s="232"/>
      <c r="G505" s="803"/>
      <c r="H505" s="804"/>
      <c r="I505" s="805"/>
      <c r="J505" s="806"/>
      <c r="K505" s="807"/>
      <c r="L505" s="280"/>
      <c r="R505" s="808"/>
    </row>
    <row r="506" spans="1:18" s="78" customFormat="1" ht="12.75">
      <c r="A506" s="621"/>
      <c r="B506" s="621"/>
      <c r="C506" s="126"/>
      <c r="D506" s="327"/>
      <c r="E506" s="327"/>
      <c r="F506" s="201"/>
      <c r="G506" s="218"/>
      <c r="H506" s="253"/>
      <c r="I506" s="294"/>
      <c r="J506" s="293"/>
      <c r="K506" s="290"/>
      <c r="L506" s="279"/>
      <c r="M506" s="279"/>
      <c r="N506" s="279"/>
      <c r="O506" s="279"/>
      <c r="P506" s="279"/>
      <c r="Q506" s="279"/>
      <c r="R506" s="301"/>
    </row>
    <row r="507" spans="1:18" s="78" customFormat="1" ht="12">
      <c r="A507" s="467" t="s">
        <v>102</v>
      </c>
      <c r="B507" s="467"/>
      <c r="C507" s="130"/>
      <c r="D507" s="328"/>
      <c r="E507" s="328"/>
      <c r="F507" s="201"/>
      <c r="G507" s="215"/>
      <c r="H507" s="253"/>
      <c r="I507" s="294"/>
      <c r="J507" s="293"/>
      <c r="K507" s="290"/>
      <c r="L507" s="279"/>
      <c r="M507" s="279"/>
      <c r="N507" s="279"/>
      <c r="O507" s="279"/>
      <c r="P507" s="279"/>
      <c r="Q507" s="279"/>
      <c r="R507" s="301"/>
    </row>
    <row r="508" spans="1:18" s="78" customFormat="1" ht="12.75">
      <c r="A508" s="241"/>
      <c r="B508" s="241"/>
      <c r="C508" s="131"/>
      <c r="D508" s="258"/>
      <c r="E508" s="258"/>
      <c r="F508" s="220"/>
      <c r="G508" s="220"/>
      <c r="H508" s="253"/>
      <c r="I508" s="294"/>
      <c r="J508" s="293"/>
      <c r="K508" s="290"/>
      <c r="L508" s="279"/>
      <c r="M508" s="279"/>
      <c r="N508" s="279"/>
      <c r="O508" s="279"/>
      <c r="P508" s="279"/>
      <c r="Q508" s="279"/>
      <c r="R508" s="301"/>
    </row>
    <row r="509" spans="1:18" s="78" customFormat="1" ht="12.75">
      <c r="A509" s="241"/>
      <c r="B509" s="241"/>
      <c r="C509" s="133"/>
      <c r="D509" s="318"/>
      <c r="E509" s="318"/>
      <c r="F509" s="201"/>
      <c r="G509" s="221"/>
      <c r="H509" s="253"/>
      <c r="I509" s="294"/>
      <c r="J509" s="293"/>
      <c r="K509" s="290"/>
      <c r="L509" s="279"/>
      <c r="M509" s="279"/>
      <c r="N509" s="279"/>
      <c r="O509" s="279"/>
      <c r="P509" s="279"/>
      <c r="Q509" s="279"/>
      <c r="R509" s="301"/>
    </row>
    <row r="510" spans="1:18" s="78" customFormat="1" ht="12.75">
      <c r="A510" s="477"/>
      <c r="B510" s="182" t="str">
        <f>$B$9</f>
        <v>I.</v>
      </c>
      <c r="C510" s="222" t="str">
        <f>C9</f>
        <v>KN1 DVORANA</v>
      </c>
      <c r="D510" s="317"/>
      <c r="E510" s="318"/>
      <c r="F510" s="201"/>
      <c r="G510" s="225">
        <f>G70</f>
        <v>0</v>
      </c>
      <c r="H510" s="253"/>
      <c r="I510" s="294"/>
      <c r="J510" s="293"/>
      <c r="K510" s="290"/>
      <c r="L510" s="279"/>
      <c r="M510" s="279"/>
      <c r="N510" s="279"/>
      <c r="O510" s="279"/>
      <c r="P510" s="279"/>
      <c r="Q510" s="279"/>
      <c r="R510" s="301"/>
    </row>
    <row r="511" spans="1:18" s="78" customFormat="1" ht="12.75">
      <c r="A511" s="652"/>
      <c r="B511" s="473"/>
      <c r="C511" s="134"/>
      <c r="D511" s="317"/>
      <c r="E511" s="329"/>
      <c r="F511" s="201"/>
      <c r="G511" s="227"/>
      <c r="H511" s="253"/>
      <c r="I511" s="294"/>
      <c r="J511" s="293"/>
      <c r="K511" s="290"/>
      <c r="L511" s="279"/>
      <c r="M511" s="279"/>
      <c r="N511" s="279"/>
      <c r="O511" s="279"/>
      <c r="P511" s="279"/>
      <c r="Q511" s="279"/>
      <c r="R511" s="301"/>
    </row>
    <row r="512" spans="1:18" s="78" customFormat="1" ht="12.75">
      <c r="A512" s="477"/>
      <c r="B512" s="182" t="str">
        <f>$B$72</f>
        <v>II.</v>
      </c>
      <c r="C512" s="222" t="str">
        <f>C72</f>
        <v>KN2 ZBORNICA</v>
      </c>
      <c r="D512" s="317"/>
      <c r="E512" s="318"/>
      <c r="F512" s="201"/>
      <c r="G512" s="225">
        <f>G125</f>
        <v>0</v>
      </c>
      <c r="H512" s="253"/>
      <c r="I512" s="294"/>
      <c r="J512" s="293"/>
      <c r="K512" s="290"/>
      <c r="L512" s="279"/>
      <c r="M512" s="279"/>
      <c r="N512" s="279"/>
      <c r="O512" s="279"/>
      <c r="P512" s="279"/>
      <c r="Q512" s="279"/>
      <c r="R512" s="301"/>
    </row>
    <row r="513" spans="1:18" s="78" customFormat="1" ht="12.75">
      <c r="A513" s="477"/>
      <c r="B513" s="182"/>
      <c r="C513" s="222"/>
      <c r="D513" s="317"/>
      <c r="E513" s="318"/>
      <c r="F513" s="201"/>
      <c r="G513" s="225"/>
      <c r="H513" s="253"/>
      <c r="I513" s="294"/>
      <c r="J513" s="293"/>
      <c r="K513" s="290"/>
      <c r="L513" s="279"/>
      <c r="M513" s="279"/>
      <c r="N513" s="279"/>
      <c r="O513" s="279"/>
      <c r="P513" s="279"/>
      <c r="Q513" s="279"/>
      <c r="R513" s="301"/>
    </row>
    <row r="514" spans="1:18" s="78" customFormat="1" ht="12.75">
      <c r="A514" s="477"/>
      <c r="B514" s="182" t="str">
        <f>$B$127</f>
        <v>III.</v>
      </c>
      <c r="C514" s="222" t="str">
        <f>C127</f>
        <v>KN3 UČILNICA 1</v>
      </c>
      <c r="D514" s="317"/>
      <c r="E514" s="318"/>
      <c r="F514" s="201"/>
      <c r="G514" s="225">
        <f>G182</f>
        <v>0</v>
      </c>
      <c r="H514" s="253"/>
      <c r="I514" s="294"/>
      <c r="J514" s="293"/>
      <c r="K514" s="290"/>
      <c r="L514" s="279"/>
      <c r="M514" s="279"/>
      <c r="N514" s="279"/>
      <c r="O514" s="279"/>
      <c r="P514" s="279"/>
      <c r="Q514" s="279"/>
      <c r="R514" s="301"/>
    </row>
    <row r="515" spans="1:18" s="78" customFormat="1" ht="12.75">
      <c r="A515" s="477"/>
      <c r="B515" s="182"/>
      <c r="C515" s="222"/>
      <c r="D515" s="317"/>
      <c r="E515" s="318"/>
      <c r="F515" s="201"/>
      <c r="G515" s="225"/>
      <c r="H515" s="253"/>
      <c r="I515" s="294"/>
      <c r="J515" s="293"/>
      <c r="K515" s="290"/>
      <c r="L515" s="279"/>
      <c r="M515" s="279"/>
      <c r="N515" s="279"/>
      <c r="O515" s="279"/>
      <c r="P515" s="279"/>
      <c r="Q515" s="279"/>
      <c r="R515" s="301"/>
    </row>
    <row r="516" spans="1:18" s="78" customFormat="1" ht="12.75">
      <c r="A516" s="477"/>
      <c r="B516" s="182" t="str">
        <f>$B$184</f>
        <v>IV.</v>
      </c>
      <c r="C516" s="222" t="str">
        <f>C184</f>
        <v>KN4 UČILNICA 2</v>
      </c>
      <c r="D516" s="317"/>
      <c r="E516" s="318"/>
      <c r="F516" s="201"/>
      <c r="G516" s="225">
        <f>G240</f>
        <v>0</v>
      </c>
      <c r="H516" s="253"/>
      <c r="I516" s="294"/>
      <c r="J516" s="293"/>
      <c r="K516" s="290"/>
      <c r="L516" s="279"/>
      <c r="M516" s="279"/>
      <c r="N516" s="279"/>
      <c r="O516" s="279"/>
      <c r="P516" s="279"/>
      <c r="Q516" s="279"/>
      <c r="R516" s="301"/>
    </row>
    <row r="517" spans="1:18" s="78" customFormat="1" ht="12.75">
      <c r="A517" s="477"/>
      <c r="B517" s="182"/>
      <c r="C517" s="222"/>
      <c r="D517" s="317"/>
      <c r="E517" s="318"/>
      <c r="F517" s="201"/>
      <c r="G517" s="225"/>
      <c r="H517" s="253"/>
      <c r="I517" s="294"/>
      <c r="J517" s="293"/>
      <c r="K517" s="290"/>
      <c r="L517" s="279"/>
      <c r="M517" s="279"/>
      <c r="N517" s="279"/>
      <c r="O517" s="279"/>
      <c r="P517" s="279"/>
      <c r="Q517" s="279"/>
      <c r="R517" s="301"/>
    </row>
    <row r="518" spans="1:18" s="78" customFormat="1" ht="12.75">
      <c r="A518" s="477"/>
      <c r="B518" s="182" t="str">
        <f>B242</f>
        <v>V.</v>
      </c>
      <c r="C518" s="222" t="str">
        <f>C242</f>
        <v>KN5 BALET</v>
      </c>
      <c r="D518" s="317"/>
      <c r="E518" s="318"/>
      <c r="F518" s="201"/>
      <c r="G518" s="225">
        <f>G291</f>
        <v>0</v>
      </c>
      <c r="H518" s="253"/>
      <c r="I518" s="294"/>
      <c r="J518" s="293"/>
      <c r="K518" s="290"/>
      <c r="L518" s="279"/>
      <c r="M518" s="279"/>
      <c r="N518" s="279"/>
      <c r="O518" s="279"/>
      <c r="P518" s="279"/>
      <c r="Q518" s="279"/>
      <c r="R518" s="301"/>
    </row>
    <row r="519" spans="1:18" s="78" customFormat="1" ht="12.75">
      <c r="A519" s="477"/>
      <c r="B519" s="182"/>
      <c r="C519" s="222"/>
      <c r="D519" s="317"/>
      <c r="E519" s="318"/>
      <c r="F519" s="201"/>
      <c r="G519" s="225"/>
      <c r="H519" s="253"/>
      <c r="I519" s="294"/>
      <c r="J519" s="293"/>
      <c r="K519" s="290"/>
      <c r="L519" s="279"/>
      <c r="M519" s="279"/>
      <c r="N519" s="279"/>
      <c r="O519" s="279"/>
      <c r="P519" s="279"/>
      <c r="Q519" s="279"/>
      <c r="R519" s="301"/>
    </row>
    <row r="520" spans="1:18" s="78" customFormat="1" ht="12.75">
      <c r="A520" s="477"/>
      <c r="B520" s="182" t="str">
        <f>B293</f>
        <v>VI.</v>
      </c>
      <c r="C520" s="222" t="str">
        <f>C293</f>
        <v>KN6 VAJE ORKESTER</v>
      </c>
      <c r="D520" s="317"/>
      <c r="E520" s="318"/>
      <c r="F520" s="201"/>
      <c r="G520" s="225">
        <f>G343</f>
        <v>0</v>
      </c>
      <c r="H520" s="253"/>
      <c r="I520" s="294"/>
      <c r="J520" s="293"/>
      <c r="K520" s="290"/>
      <c r="L520" s="279"/>
      <c r="M520" s="279"/>
      <c r="N520" s="279"/>
      <c r="O520" s="279"/>
      <c r="P520" s="279"/>
      <c r="Q520" s="279"/>
      <c r="R520" s="301"/>
    </row>
    <row r="521" spans="1:18" s="78" customFormat="1" ht="12.75">
      <c r="A521" s="477"/>
      <c r="B521" s="182"/>
      <c r="C521" s="222"/>
      <c r="D521" s="317"/>
      <c r="E521" s="318"/>
      <c r="F521" s="201"/>
      <c r="G521" s="225"/>
      <c r="H521" s="253"/>
      <c r="I521" s="294"/>
      <c r="J521" s="293"/>
      <c r="K521" s="290"/>
      <c r="L521" s="279"/>
      <c r="M521" s="279"/>
      <c r="N521" s="279"/>
      <c r="O521" s="279"/>
      <c r="P521" s="279"/>
      <c r="Q521" s="279"/>
      <c r="R521" s="301"/>
    </row>
    <row r="522" spans="1:18" s="78" customFormat="1" ht="14.25" customHeight="1">
      <c r="A522" s="477"/>
      <c r="B522" s="182" t="str">
        <f>B345</f>
        <v>VII.</v>
      </c>
      <c r="C522" s="222" t="str">
        <f>C345</f>
        <v>KN7 TOLKALA</v>
      </c>
      <c r="D522" s="317"/>
      <c r="E522" s="318"/>
      <c r="F522" s="201"/>
      <c r="G522" s="225">
        <f>G394</f>
        <v>0</v>
      </c>
      <c r="H522" s="253"/>
      <c r="I522" s="294"/>
      <c r="J522" s="293"/>
      <c r="K522" s="290"/>
      <c r="L522" s="279"/>
      <c r="M522" s="279"/>
      <c r="N522" s="279"/>
      <c r="O522" s="279"/>
      <c r="P522" s="279"/>
      <c r="Q522" s="279"/>
      <c r="R522" s="301"/>
    </row>
    <row r="523" spans="1:18" s="78" customFormat="1" ht="12.75">
      <c r="A523" s="477"/>
      <c r="B523" s="182"/>
      <c r="C523" s="222"/>
      <c r="D523" s="317"/>
      <c r="E523" s="318"/>
      <c r="F523" s="201"/>
      <c r="G523" s="225"/>
      <c r="H523" s="253"/>
      <c r="I523" s="294"/>
      <c r="J523" s="293"/>
      <c r="K523" s="290"/>
      <c r="L523" s="279"/>
      <c r="M523" s="279"/>
      <c r="N523" s="279"/>
      <c r="O523" s="279"/>
      <c r="P523" s="279"/>
      <c r="Q523" s="279"/>
      <c r="R523" s="301"/>
    </row>
    <row r="524" spans="1:18" s="78" customFormat="1" ht="12.75">
      <c r="A524" s="477"/>
      <c r="B524" s="182" t="str">
        <f>B396</f>
        <v>VIII.</v>
      </c>
      <c r="C524" s="222" t="str">
        <f>C396</f>
        <v>LOKALNI ODVODI</v>
      </c>
      <c r="D524" s="317"/>
      <c r="E524" s="318"/>
      <c r="F524" s="201"/>
      <c r="G524" s="225">
        <f>G448</f>
        <v>0</v>
      </c>
      <c r="H524" s="253"/>
      <c r="I524" s="294"/>
      <c r="J524" s="293"/>
      <c r="K524" s="290"/>
      <c r="L524" s="279"/>
      <c r="M524" s="279"/>
      <c r="N524" s="279"/>
      <c r="O524" s="279"/>
      <c r="P524" s="279"/>
      <c r="Q524" s="279"/>
      <c r="R524" s="301"/>
    </row>
    <row r="525" spans="1:18" s="78" customFormat="1" ht="12.75">
      <c r="A525" s="477"/>
      <c r="B525" s="182"/>
      <c r="C525" s="222"/>
      <c r="D525" s="317"/>
      <c r="E525" s="318"/>
      <c r="F525" s="201"/>
      <c r="G525" s="225"/>
      <c r="H525" s="253"/>
      <c r="I525" s="294"/>
      <c r="J525" s="293"/>
      <c r="K525" s="290"/>
      <c r="L525" s="279"/>
      <c r="M525" s="279"/>
      <c r="N525" s="279"/>
      <c r="O525" s="279"/>
      <c r="P525" s="279"/>
      <c r="Q525" s="279"/>
      <c r="R525" s="301"/>
    </row>
    <row r="526" spans="1:18" s="78" customFormat="1" ht="12.75">
      <c r="A526" s="477"/>
      <c r="B526" s="182" t="str">
        <f>B450</f>
        <v>IX.</v>
      </c>
      <c r="C526" s="222" t="str">
        <f>C450</f>
        <v>POVEZAVA KONVEKTORJEV</v>
      </c>
      <c r="D526" s="317"/>
      <c r="E526" s="318"/>
      <c r="F526" s="201"/>
      <c r="G526" s="225">
        <f>G502</f>
        <v>0</v>
      </c>
      <c r="H526" s="253"/>
      <c r="I526" s="294"/>
      <c r="J526" s="293"/>
      <c r="K526" s="290"/>
      <c r="L526" s="279"/>
      <c r="M526" s="279"/>
      <c r="N526" s="279"/>
      <c r="O526" s="279"/>
      <c r="P526" s="279"/>
      <c r="Q526" s="279"/>
      <c r="R526" s="301"/>
    </row>
    <row r="527" spans="1:18" s="78" customFormat="1" ht="12.75">
      <c r="A527" s="477"/>
      <c r="B527" s="477"/>
      <c r="C527" s="222"/>
      <c r="D527" s="317"/>
      <c r="E527" s="318"/>
      <c r="F527" s="308"/>
      <c r="G527" s="225"/>
      <c r="H527" s="253"/>
      <c r="I527" s="294"/>
      <c r="J527" s="293"/>
      <c r="K527" s="290"/>
      <c r="L527" s="279"/>
      <c r="M527" s="279"/>
      <c r="N527" s="279"/>
      <c r="O527" s="279"/>
      <c r="P527" s="279"/>
      <c r="Q527" s="279"/>
      <c r="R527" s="301"/>
    </row>
    <row r="528" spans="1:18" s="78" customFormat="1" ht="13.5" thickBot="1">
      <c r="A528" s="622"/>
      <c r="B528" s="622"/>
      <c r="C528" s="120" t="str">
        <f>CONCATENATE(A3,"",C3," - SKUPAJ:")</f>
        <v>S5.PREZRAČEVANJE - SKUPAJ:</v>
      </c>
      <c r="D528" s="316"/>
      <c r="E528" s="316"/>
      <c r="F528" s="278"/>
      <c r="G528" s="232">
        <f>SUM(G509:G527)</f>
        <v>0</v>
      </c>
      <c r="H528" s="253"/>
      <c r="I528" s="294"/>
      <c r="J528" s="293"/>
      <c r="K528" s="290"/>
      <c r="L528" s="279"/>
      <c r="M528" s="279"/>
      <c r="N528" s="279"/>
      <c r="O528" s="279"/>
      <c r="P528" s="279"/>
      <c r="Q528" s="279"/>
      <c r="R528" s="301"/>
    </row>
    <row r="529" spans="1:18" s="128" customFormat="1" ht="15">
      <c r="A529" s="619"/>
      <c r="B529" s="241"/>
      <c r="C529" s="240"/>
      <c r="D529" s="318"/>
      <c r="E529" s="318"/>
      <c r="F529" s="201"/>
      <c r="G529" s="244"/>
      <c r="H529" s="251"/>
      <c r="I529" s="285"/>
      <c r="J529" s="284"/>
      <c r="K529" s="276"/>
      <c r="L529" s="300"/>
      <c r="M529" s="300"/>
      <c r="N529" s="300"/>
      <c r="O529" s="300"/>
      <c r="P529" s="300"/>
      <c r="Q529" s="300"/>
      <c r="R529" s="302"/>
    </row>
    <row r="530" spans="1:7" ht="12.75">
      <c r="A530" s="430"/>
      <c r="B530" s="430"/>
      <c r="C530" s="82"/>
      <c r="D530" s="325"/>
      <c r="E530" s="325"/>
      <c r="F530" s="201"/>
      <c r="G530" s="203"/>
    </row>
    <row r="531" spans="1:7" ht="12.75">
      <c r="A531" s="430"/>
      <c r="B531" s="430"/>
      <c r="C531" s="82"/>
      <c r="D531" s="325"/>
      <c r="E531" s="325"/>
      <c r="F531" s="201"/>
      <c r="G531" s="203"/>
    </row>
    <row r="532" spans="1:7" ht="12.75">
      <c r="A532" s="430"/>
      <c r="B532" s="430"/>
      <c r="C532" s="82"/>
      <c r="D532" s="325"/>
      <c r="E532" s="325"/>
      <c r="F532" s="201"/>
      <c r="G532" s="203"/>
    </row>
    <row r="533" spans="1:7" ht="12.75">
      <c r="A533" s="430"/>
      <c r="B533" s="430"/>
      <c r="C533" s="82"/>
      <c r="D533" s="325"/>
      <c r="E533" s="325"/>
      <c r="F533" s="201"/>
      <c r="G533" s="203"/>
    </row>
    <row r="534" spans="1:256" s="251" customFormat="1" ht="12.75">
      <c r="A534" s="430"/>
      <c r="B534" s="430"/>
      <c r="C534" s="82"/>
      <c r="D534" s="325"/>
      <c r="E534" s="325"/>
      <c r="F534" s="201"/>
      <c r="G534" s="203"/>
      <c r="I534" s="285"/>
      <c r="J534" s="284"/>
      <c r="K534" s="274"/>
      <c r="L534" s="271"/>
      <c r="M534" s="280"/>
      <c r="N534" s="280"/>
      <c r="O534" s="280"/>
      <c r="P534" s="280"/>
      <c r="Q534" s="280"/>
      <c r="R534" s="280"/>
      <c r="S534" s="103"/>
      <c r="T534" s="103"/>
      <c r="U534" s="103"/>
      <c r="V534" s="103"/>
      <c r="W534" s="103"/>
      <c r="X534" s="103"/>
      <c r="Y534" s="103"/>
      <c r="Z534" s="103"/>
      <c r="AA534" s="103"/>
      <c r="AB534" s="103"/>
      <c r="AC534" s="103"/>
      <c r="AD534" s="103"/>
      <c r="AE534" s="103"/>
      <c r="AF534" s="103"/>
      <c r="AG534" s="103"/>
      <c r="AH534" s="103"/>
      <c r="AI534" s="103"/>
      <c r="AJ534" s="103"/>
      <c r="AK534" s="103"/>
      <c r="AL534" s="103"/>
      <c r="AM534" s="103"/>
      <c r="AN534" s="103"/>
      <c r="AO534" s="103"/>
      <c r="AP534" s="103"/>
      <c r="AQ534" s="103"/>
      <c r="AR534" s="103"/>
      <c r="AS534" s="103"/>
      <c r="AT534" s="103"/>
      <c r="AU534" s="103"/>
      <c r="AV534" s="103"/>
      <c r="AW534" s="103"/>
      <c r="AX534" s="103"/>
      <c r="AY534" s="103"/>
      <c r="AZ534" s="103"/>
      <c r="BA534" s="103"/>
      <c r="BB534" s="103"/>
      <c r="BC534" s="103"/>
      <c r="BD534" s="103"/>
      <c r="BE534" s="103"/>
      <c r="BF534" s="103"/>
      <c r="BG534" s="103"/>
      <c r="BH534" s="103"/>
      <c r="BI534" s="103"/>
      <c r="BJ534" s="103"/>
      <c r="BK534" s="103"/>
      <c r="BL534" s="103"/>
      <c r="BM534" s="103"/>
      <c r="BN534" s="103"/>
      <c r="BO534" s="103"/>
      <c r="BP534" s="103"/>
      <c r="BQ534" s="103"/>
      <c r="BR534" s="103"/>
      <c r="BS534" s="103"/>
      <c r="BT534" s="103"/>
      <c r="BU534" s="103"/>
      <c r="BV534" s="103"/>
      <c r="BW534" s="103"/>
      <c r="BX534" s="103"/>
      <c r="BY534" s="103"/>
      <c r="BZ534" s="103"/>
      <c r="CA534" s="103"/>
      <c r="CB534" s="103"/>
      <c r="CC534" s="103"/>
      <c r="CD534" s="103"/>
      <c r="CE534" s="103"/>
      <c r="CF534" s="103"/>
      <c r="CG534" s="103"/>
      <c r="CH534" s="103"/>
      <c r="CI534" s="103"/>
      <c r="CJ534" s="103"/>
      <c r="CK534" s="103"/>
      <c r="CL534" s="103"/>
      <c r="CM534" s="103"/>
      <c r="CN534" s="103"/>
      <c r="CO534" s="103"/>
      <c r="CP534" s="103"/>
      <c r="CQ534" s="103"/>
      <c r="CR534" s="103"/>
      <c r="CS534" s="103"/>
      <c r="CT534" s="103"/>
      <c r="CU534" s="103"/>
      <c r="CV534" s="103"/>
      <c r="CW534" s="103"/>
      <c r="CX534" s="103"/>
      <c r="CY534" s="103"/>
      <c r="CZ534" s="103"/>
      <c r="DA534" s="103"/>
      <c r="DB534" s="103"/>
      <c r="DC534" s="103"/>
      <c r="DD534" s="103"/>
      <c r="DE534" s="103"/>
      <c r="DF534" s="103"/>
      <c r="DG534" s="103"/>
      <c r="DH534" s="103"/>
      <c r="DI534" s="103"/>
      <c r="DJ534" s="103"/>
      <c r="DK534" s="103"/>
      <c r="DL534" s="103"/>
      <c r="DM534" s="103"/>
      <c r="DN534" s="103"/>
      <c r="DO534" s="103"/>
      <c r="DP534" s="103"/>
      <c r="DQ534" s="103"/>
      <c r="DR534" s="103"/>
      <c r="DS534" s="103"/>
      <c r="DT534" s="103"/>
      <c r="DU534" s="103"/>
      <c r="DV534" s="103"/>
      <c r="DW534" s="103"/>
      <c r="DX534" s="103"/>
      <c r="DY534" s="103"/>
      <c r="DZ534" s="103"/>
      <c r="EA534" s="103"/>
      <c r="EB534" s="103"/>
      <c r="EC534" s="103"/>
      <c r="ED534" s="103"/>
      <c r="EE534" s="103"/>
      <c r="EF534" s="103"/>
      <c r="EG534" s="103"/>
      <c r="EH534" s="103"/>
      <c r="EI534" s="103"/>
      <c r="EJ534" s="103"/>
      <c r="EK534" s="103"/>
      <c r="EL534" s="103"/>
      <c r="EM534" s="103"/>
      <c r="EN534" s="103"/>
      <c r="EO534" s="103"/>
      <c r="EP534" s="103"/>
      <c r="EQ534" s="103"/>
      <c r="ER534" s="103"/>
      <c r="ES534" s="103"/>
      <c r="ET534" s="103"/>
      <c r="EU534" s="103"/>
      <c r="EV534" s="103"/>
      <c r="EW534" s="103"/>
      <c r="EX534" s="103"/>
      <c r="EY534" s="103"/>
      <c r="EZ534" s="103"/>
      <c r="FA534" s="103"/>
      <c r="FB534" s="103"/>
      <c r="FC534" s="103"/>
      <c r="FD534" s="103"/>
      <c r="FE534" s="103"/>
      <c r="FF534" s="103"/>
      <c r="FG534" s="103"/>
      <c r="FH534" s="103"/>
      <c r="FI534" s="103"/>
      <c r="FJ534" s="103"/>
      <c r="FK534" s="103"/>
      <c r="FL534" s="103"/>
      <c r="FM534" s="103"/>
      <c r="FN534" s="103"/>
      <c r="FO534" s="103"/>
      <c r="FP534" s="103"/>
      <c r="FQ534" s="103"/>
      <c r="FR534" s="103"/>
      <c r="FS534" s="103"/>
      <c r="FT534" s="103"/>
      <c r="FU534" s="103"/>
      <c r="FV534" s="103"/>
      <c r="FW534" s="103"/>
      <c r="FX534" s="103"/>
      <c r="FY534" s="103"/>
      <c r="FZ534" s="103"/>
      <c r="GA534" s="103"/>
      <c r="GB534" s="103"/>
      <c r="GC534" s="103"/>
      <c r="GD534" s="103"/>
      <c r="GE534" s="103"/>
      <c r="GF534" s="103"/>
      <c r="GG534" s="103"/>
      <c r="GH534" s="103"/>
      <c r="GI534" s="103"/>
      <c r="GJ534" s="103"/>
      <c r="GK534" s="103"/>
      <c r="GL534" s="103"/>
      <c r="GM534" s="103"/>
      <c r="GN534" s="103"/>
      <c r="GO534" s="103"/>
      <c r="GP534" s="103"/>
      <c r="GQ534" s="103"/>
      <c r="GR534" s="103"/>
      <c r="GS534" s="103"/>
      <c r="GT534" s="103"/>
      <c r="GU534" s="103"/>
      <c r="GV534" s="103"/>
      <c r="GW534" s="103"/>
      <c r="GX534" s="103"/>
      <c r="GY534" s="103"/>
      <c r="GZ534" s="103"/>
      <c r="HA534" s="103"/>
      <c r="HB534" s="103"/>
      <c r="HC534" s="103"/>
      <c r="HD534" s="103"/>
      <c r="HE534" s="103"/>
      <c r="HF534" s="103"/>
      <c r="HG534" s="103"/>
      <c r="HH534" s="103"/>
      <c r="HI534" s="103"/>
      <c r="HJ534" s="103"/>
      <c r="HK534" s="103"/>
      <c r="HL534" s="103"/>
      <c r="HM534" s="103"/>
      <c r="HN534" s="103"/>
      <c r="HO534" s="103"/>
      <c r="HP534" s="103"/>
      <c r="HQ534" s="103"/>
      <c r="HR534" s="103"/>
      <c r="HS534" s="103"/>
      <c r="HT534" s="103"/>
      <c r="HU534" s="103"/>
      <c r="HV534" s="103"/>
      <c r="HW534" s="103"/>
      <c r="HX534" s="103"/>
      <c r="HY534" s="103"/>
      <c r="HZ534" s="103"/>
      <c r="IA534" s="103"/>
      <c r="IB534" s="103"/>
      <c r="IC534" s="103"/>
      <c r="ID534" s="103"/>
      <c r="IE534" s="103"/>
      <c r="IF534" s="103"/>
      <c r="IG534" s="103"/>
      <c r="IH534" s="103"/>
      <c r="II534" s="103"/>
      <c r="IJ534" s="103"/>
      <c r="IK534" s="103"/>
      <c r="IL534" s="103"/>
      <c r="IM534" s="103"/>
      <c r="IN534" s="103"/>
      <c r="IO534" s="103"/>
      <c r="IP534" s="103"/>
      <c r="IQ534" s="103"/>
      <c r="IR534" s="103"/>
      <c r="IS534" s="103"/>
      <c r="IT534" s="103"/>
      <c r="IU534" s="103"/>
      <c r="IV534" s="103"/>
    </row>
    <row r="535" spans="1:256" s="251" customFormat="1" ht="12.75">
      <c r="A535" s="430"/>
      <c r="B535" s="430"/>
      <c r="C535" s="82"/>
      <c r="D535" s="325"/>
      <c r="E535" s="325"/>
      <c r="F535" s="201"/>
      <c r="G535" s="203"/>
      <c r="I535" s="285"/>
      <c r="J535" s="284"/>
      <c r="K535" s="274"/>
      <c r="L535" s="271"/>
      <c r="M535" s="280"/>
      <c r="N535" s="280"/>
      <c r="O535" s="280"/>
      <c r="P535" s="280"/>
      <c r="Q535" s="280"/>
      <c r="R535" s="280"/>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c r="AR535" s="103"/>
      <c r="AS535" s="103"/>
      <c r="AT535" s="103"/>
      <c r="AU535" s="103"/>
      <c r="AV535" s="103"/>
      <c r="AW535" s="103"/>
      <c r="AX535" s="103"/>
      <c r="AY535" s="103"/>
      <c r="AZ535" s="103"/>
      <c r="BA535" s="103"/>
      <c r="BB535" s="103"/>
      <c r="BC535" s="103"/>
      <c r="BD535" s="103"/>
      <c r="BE535" s="103"/>
      <c r="BF535" s="103"/>
      <c r="BG535" s="103"/>
      <c r="BH535" s="103"/>
      <c r="BI535" s="103"/>
      <c r="BJ535" s="103"/>
      <c r="BK535" s="103"/>
      <c r="BL535" s="103"/>
      <c r="BM535" s="103"/>
      <c r="BN535" s="103"/>
      <c r="BO535" s="103"/>
      <c r="BP535" s="103"/>
      <c r="BQ535" s="103"/>
      <c r="BR535" s="103"/>
      <c r="BS535" s="103"/>
      <c r="BT535" s="103"/>
      <c r="BU535" s="103"/>
      <c r="BV535" s="103"/>
      <c r="BW535" s="103"/>
      <c r="BX535" s="103"/>
      <c r="BY535" s="103"/>
      <c r="BZ535" s="103"/>
      <c r="CA535" s="103"/>
      <c r="CB535" s="103"/>
      <c r="CC535" s="103"/>
      <c r="CD535" s="103"/>
      <c r="CE535" s="103"/>
      <c r="CF535" s="103"/>
      <c r="CG535" s="103"/>
      <c r="CH535" s="103"/>
      <c r="CI535" s="103"/>
      <c r="CJ535" s="103"/>
      <c r="CK535" s="103"/>
      <c r="CL535" s="103"/>
      <c r="CM535" s="103"/>
      <c r="CN535" s="103"/>
      <c r="CO535" s="103"/>
      <c r="CP535" s="103"/>
      <c r="CQ535" s="103"/>
      <c r="CR535" s="103"/>
      <c r="CS535" s="103"/>
      <c r="CT535" s="103"/>
      <c r="CU535" s="103"/>
      <c r="CV535" s="103"/>
      <c r="CW535" s="103"/>
      <c r="CX535" s="103"/>
      <c r="CY535" s="103"/>
      <c r="CZ535" s="103"/>
      <c r="DA535" s="103"/>
      <c r="DB535" s="103"/>
      <c r="DC535" s="103"/>
      <c r="DD535" s="103"/>
      <c r="DE535" s="103"/>
      <c r="DF535" s="103"/>
      <c r="DG535" s="103"/>
      <c r="DH535" s="103"/>
      <c r="DI535" s="103"/>
      <c r="DJ535" s="103"/>
      <c r="DK535" s="103"/>
      <c r="DL535" s="103"/>
      <c r="DM535" s="103"/>
      <c r="DN535" s="103"/>
      <c r="DO535" s="103"/>
      <c r="DP535" s="103"/>
      <c r="DQ535" s="103"/>
      <c r="DR535" s="103"/>
      <c r="DS535" s="103"/>
      <c r="DT535" s="103"/>
      <c r="DU535" s="103"/>
      <c r="DV535" s="103"/>
      <c r="DW535" s="103"/>
      <c r="DX535" s="103"/>
      <c r="DY535" s="103"/>
      <c r="DZ535" s="103"/>
      <c r="EA535" s="103"/>
      <c r="EB535" s="103"/>
      <c r="EC535" s="103"/>
      <c r="ED535" s="103"/>
      <c r="EE535" s="103"/>
      <c r="EF535" s="103"/>
      <c r="EG535" s="103"/>
      <c r="EH535" s="103"/>
      <c r="EI535" s="103"/>
      <c r="EJ535" s="103"/>
      <c r="EK535" s="103"/>
      <c r="EL535" s="103"/>
      <c r="EM535" s="103"/>
      <c r="EN535" s="103"/>
      <c r="EO535" s="103"/>
      <c r="EP535" s="103"/>
      <c r="EQ535" s="103"/>
      <c r="ER535" s="103"/>
      <c r="ES535" s="103"/>
      <c r="ET535" s="103"/>
      <c r="EU535" s="103"/>
      <c r="EV535" s="103"/>
      <c r="EW535" s="103"/>
      <c r="EX535" s="103"/>
      <c r="EY535" s="103"/>
      <c r="EZ535" s="103"/>
      <c r="FA535" s="103"/>
      <c r="FB535" s="103"/>
      <c r="FC535" s="103"/>
      <c r="FD535" s="103"/>
      <c r="FE535" s="103"/>
      <c r="FF535" s="103"/>
      <c r="FG535" s="103"/>
      <c r="FH535" s="103"/>
      <c r="FI535" s="103"/>
      <c r="FJ535" s="103"/>
      <c r="FK535" s="103"/>
      <c r="FL535" s="103"/>
      <c r="FM535" s="103"/>
      <c r="FN535" s="103"/>
      <c r="FO535" s="103"/>
      <c r="FP535" s="103"/>
      <c r="FQ535" s="103"/>
      <c r="FR535" s="103"/>
      <c r="FS535" s="103"/>
      <c r="FT535" s="103"/>
      <c r="FU535" s="103"/>
      <c r="FV535" s="103"/>
      <c r="FW535" s="103"/>
      <c r="FX535" s="103"/>
      <c r="FY535" s="103"/>
      <c r="FZ535" s="103"/>
      <c r="GA535" s="103"/>
      <c r="GB535" s="103"/>
      <c r="GC535" s="103"/>
      <c r="GD535" s="103"/>
      <c r="GE535" s="103"/>
      <c r="GF535" s="103"/>
      <c r="GG535" s="103"/>
      <c r="GH535" s="103"/>
      <c r="GI535" s="103"/>
      <c r="GJ535" s="103"/>
      <c r="GK535" s="103"/>
      <c r="GL535" s="103"/>
      <c r="GM535" s="103"/>
      <c r="GN535" s="103"/>
      <c r="GO535" s="103"/>
      <c r="GP535" s="103"/>
      <c r="GQ535" s="103"/>
      <c r="GR535" s="103"/>
      <c r="GS535" s="103"/>
      <c r="GT535" s="103"/>
      <c r="GU535" s="103"/>
      <c r="GV535" s="103"/>
      <c r="GW535" s="103"/>
      <c r="GX535" s="103"/>
      <c r="GY535" s="103"/>
      <c r="GZ535" s="103"/>
      <c r="HA535" s="103"/>
      <c r="HB535" s="103"/>
      <c r="HC535" s="103"/>
      <c r="HD535" s="103"/>
      <c r="HE535" s="103"/>
      <c r="HF535" s="103"/>
      <c r="HG535" s="103"/>
      <c r="HH535" s="103"/>
      <c r="HI535" s="103"/>
      <c r="HJ535" s="103"/>
      <c r="HK535" s="103"/>
      <c r="HL535" s="103"/>
      <c r="HM535" s="103"/>
      <c r="HN535" s="103"/>
      <c r="HO535" s="103"/>
      <c r="HP535" s="103"/>
      <c r="HQ535" s="103"/>
      <c r="HR535" s="103"/>
      <c r="HS535" s="103"/>
      <c r="HT535" s="103"/>
      <c r="HU535" s="103"/>
      <c r="HV535" s="103"/>
      <c r="HW535" s="103"/>
      <c r="HX535" s="103"/>
      <c r="HY535" s="103"/>
      <c r="HZ535" s="103"/>
      <c r="IA535" s="103"/>
      <c r="IB535" s="103"/>
      <c r="IC535" s="103"/>
      <c r="ID535" s="103"/>
      <c r="IE535" s="103"/>
      <c r="IF535" s="103"/>
      <c r="IG535" s="103"/>
      <c r="IH535" s="103"/>
      <c r="II535" s="103"/>
      <c r="IJ535" s="103"/>
      <c r="IK535" s="103"/>
      <c r="IL535" s="103"/>
      <c r="IM535" s="103"/>
      <c r="IN535" s="103"/>
      <c r="IO535" s="103"/>
      <c r="IP535" s="103"/>
      <c r="IQ535" s="103"/>
      <c r="IR535" s="103"/>
      <c r="IS535" s="103"/>
      <c r="IT535" s="103"/>
      <c r="IU535" s="103"/>
      <c r="IV535" s="103"/>
    </row>
    <row r="536" spans="1:256" s="251" customFormat="1" ht="12.75">
      <c r="A536" s="430"/>
      <c r="B536" s="430"/>
      <c r="C536" s="82"/>
      <c r="D536" s="325"/>
      <c r="E536" s="325"/>
      <c r="F536" s="201"/>
      <c r="G536" s="203"/>
      <c r="I536" s="285"/>
      <c r="J536" s="284"/>
      <c r="K536" s="274"/>
      <c r="L536" s="271"/>
      <c r="M536" s="280"/>
      <c r="N536" s="280"/>
      <c r="O536" s="280"/>
      <c r="P536" s="280"/>
      <c r="Q536" s="280"/>
      <c r="R536" s="280"/>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03"/>
      <c r="AY536" s="103"/>
      <c r="AZ536" s="103"/>
      <c r="BA536" s="103"/>
      <c r="BB536" s="103"/>
      <c r="BC536" s="103"/>
      <c r="BD536" s="103"/>
      <c r="BE536" s="103"/>
      <c r="BF536" s="103"/>
      <c r="BG536" s="103"/>
      <c r="BH536" s="103"/>
      <c r="BI536" s="103"/>
      <c r="BJ536" s="103"/>
      <c r="BK536" s="103"/>
      <c r="BL536" s="103"/>
      <c r="BM536" s="103"/>
      <c r="BN536" s="103"/>
      <c r="BO536" s="103"/>
      <c r="BP536" s="103"/>
      <c r="BQ536" s="103"/>
      <c r="BR536" s="103"/>
      <c r="BS536" s="103"/>
      <c r="BT536" s="103"/>
      <c r="BU536" s="103"/>
      <c r="BV536" s="103"/>
      <c r="BW536" s="103"/>
      <c r="BX536" s="103"/>
      <c r="BY536" s="103"/>
      <c r="BZ536" s="103"/>
      <c r="CA536" s="103"/>
      <c r="CB536" s="103"/>
      <c r="CC536" s="103"/>
      <c r="CD536" s="103"/>
      <c r="CE536" s="103"/>
      <c r="CF536" s="103"/>
      <c r="CG536" s="103"/>
      <c r="CH536" s="103"/>
      <c r="CI536" s="103"/>
      <c r="CJ536" s="103"/>
      <c r="CK536" s="103"/>
      <c r="CL536" s="103"/>
      <c r="CM536" s="103"/>
      <c r="CN536" s="103"/>
      <c r="CO536" s="103"/>
      <c r="CP536" s="103"/>
      <c r="CQ536" s="103"/>
      <c r="CR536" s="103"/>
      <c r="CS536" s="103"/>
      <c r="CT536" s="103"/>
      <c r="CU536" s="103"/>
      <c r="CV536" s="103"/>
      <c r="CW536" s="103"/>
      <c r="CX536" s="103"/>
      <c r="CY536" s="103"/>
      <c r="CZ536" s="103"/>
      <c r="DA536" s="103"/>
      <c r="DB536" s="103"/>
      <c r="DC536" s="103"/>
      <c r="DD536" s="103"/>
      <c r="DE536" s="103"/>
      <c r="DF536" s="103"/>
      <c r="DG536" s="103"/>
      <c r="DH536" s="103"/>
      <c r="DI536" s="103"/>
      <c r="DJ536" s="103"/>
      <c r="DK536" s="103"/>
      <c r="DL536" s="103"/>
      <c r="DM536" s="103"/>
      <c r="DN536" s="103"/>
      <c r="DO536" s="103"/>
      <c r="DP536" s="103"/>
      <c r="DQ536" s="103"/>
      <c r="DR536" s="103"/>
      <c r="DS536" s="103"/>
      <c r="DT536" s="103"/>
      <c r="DU536" s="103"/>
      <c r="DV536" s="103"/>
      <c r="DW536" s="103"/>
      <c r="DX536" s="103"/>
      <c r="DY536" s="103"/>
      <c r="DZ536" s="103"/>
      <c r="EA536" s="103"/>
      <c r="EB536" s="103"/>
      <c r="EC536" s="103"/>
      <c r="ED536" s="103"/>
      <c r="EE536" s="103"/>
      <c r="EF536" s="103"/>
      <c r="EG536" s="103"/>
      <c r="EH536" s="103"/>
      <c r="EI536" s="103"/>
      <c r="EJ536" s="103"/>
      <c r="EK536" s="103"/>
      <c r="EL536" s="103"/>
      <c r="EM536" s="103"/>
      <c r="EN536" s="103"/>
      <c r="EO536" s="103"/>
      <c r="EP536" s="103"/>
      <c r="EQ536" s="103"/>
      <c r="ER536" s="103"/>
      <c r="ES536" s="103"/>
      <c r="ET536" s="103"/>
      <c r="EU536" s="103"/>
      <c r="EV536" s="103"/>
      <c r="EW536" s="103"/>
      <c r="EX536" s="103"/>
      <c r="EY536" s="103"/>
      <c r="EZ536" s="103"/>
      <c r="FA536" s="103"/>
      <c r="FB536" s="103"/>
      <c r="FC536" s="103"/>
      <c r="FD536" s="103"/>
      <c r="FE536" s="103"/>
      <c r="FF536" s="103"/>
      <c r="FG536" s="103"/>
      <c r="FH536" s="103"/>
      <c r="FI536" s="103"/>
      <c r="FJ536" s="103"/>
      <c r="FK536" s="103"/>
      <c r="FL536" s="103"/>
      <c r="FM536" s="103"/>
      <c r="FN536" s="103"/>
      <c r="FO536" s="103"/>
      <c r="FP536" s="103"/>
      <c r="FQ536" s="103"/>
      <c r="FR536" s="103"/>
      <c r="FS536" s="103"/>
      <c r="FT536" s="103"/>
      <c r="FU536" s="103"/>
      <c r="FV536" s="103"/>
      <c r="FW536" s="103"/>
      <c r="FX536" s="103"/>
      <c r="FY536" s="103"/>
      <c r="FZ536" s="103"/>
      <c r="GA536" s="103"/>
      <c r="GB536" s="103"/>
      <c r="GC536" s="103"/>
      <c r="GD536" s="103"/>
      <c r="GE536" s="103"/>
      <c r="GF536" s="103"/>
      <c r="GG536" s="103"/>
      <c r="GH536" s="103"/>
      <c r="GI536" s="103"/>
      <c r="GJ536" s="103"/>
      <c r="GK536" s="103"/>
      <c r="GL536" s="103"/>
      <c r="GM536" s="103"/>
      <c r="GN536" s="103"/>
      <c r="GO536" s="103"/>
      <c r="GP536" s="103"/>
      <c r="GQ536" s="103"/>
      <c r="GR536" s="103"/>
      <c r="GS536" s="103"/>
      <c r="GT536" s="103"/>
      <c r="GU536" s="103"/>
      <c r="GV536" s="103"/>
      <c r="GW536" s="103"/>
      <c r="GX536" s="103"/>
      <c r="GY536" s="103"/>
      <c r="GZ536" s="103"/>
      <c r="HA536" s="103"/>
      <c r="HB536" s="103"/>
      <c r="HC536" s="103"/>
      <c r="HD536" s="103"/>
      <c r="HE536" s="103"/>
      <c r="HF536" s="103"/>
      <c r="HG536" s="103"/>
      <c r="HH536" s="103"/>
      <c r="HI536" s="103"/>
      <c r="HJ536" s="103"/>
      <c r="HK536" s="103"/>
      <c r="HL536" s="103"/>
      <c r="HM536" s="103"/>
      <c r="HN536" s="103"/>
      <c r="HO536" s="103"/>
      <c r="HP536" s="103"/>
      <c r="HQ536" s="103"/>
      <c r="HR536" s="103"/>
      <c r="HS536" s="103"/>
      <c r="HT536" s="103"/>
      <c r="HU536" s="103"/>
      <c r="HV536" s="103"/>
      <c r="HW536" s="103"/>
      <c r="HX536" s="103"/>
      <c r="HY536" s="103"/>
      <c r="HZ536" s="103"/>
      <c r="IA536" s="103"/>
      <c r="IB536" s="103"/>
      <c r="IC536" s="103"/>
      <c r="ID536" s="103"/>
      <c r="IE536" s="103"/>
      <c r="IF536" s="103"/>
      <c r="IG536" s="103"/>
      <c r="IH536" s="103"/>
      <c r="II536" s="103"/>
      <c r="IJ536" s="103"/>
      <c r="IK536" s="103"/>
      <c r="IL536" s="103"/>
      <c r="IM536" s="103"/>
      <c r="IN536" s="103"/>
      <c r="IO536" s="103"/>
      <c r="IP536" s="103"/>
      <c r="IQ536" s="103"/>
      <c r="IR536" s="103"/>
      <c r="IS536" s="103"/>
      <c r="IT536" s="103"/>
      <c r="IU536" s="103"/>
      <c r="IV536" s="103"/>
    </row>
    <row r="537" spans="1:256" s="251" customFormat="1" ht="12.75">
      <c r="A537" s="430"/>
      <c r="B537" s="430"/>
      <c r="C537" s="82"/>
      <c r="D537" s="325"/>
      <c r="E537" s="325"/>
      <c r="F537" s="201"/>
      <c r="G537" s="203"/>
      <c r="I537" s="285"/>
      <c r="J537" s="284"/>
      <c r="K537" s="274"/>
      <c r="L537" s="271"/>
      <c r="M537" s="280"/>
      <c r="N537" s="280"/>
      <c r="O537" s="280"/>
      <c r="P537" s="280"/>
      <c r="Q537" s="280"/>
      <c r="R537" s="280"/>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103"/>
      <c r="AY537" s="103"/>
      <c r="AZ537" s="103"/>
      <c r="BA537" s="103"/>
      <c r="BB537" s="103"/>
      <c r="BC537" s="103"/>
      <c r="BD537" s="103"/>
      <c r="BE537" s="103"/>
      <c r="BF537" s="103"/>
      <c r="BG537" s="103"/>
      <c r="BH537" s="103"/>
      <c r="BI537" s="103"/>
      <c r="BJ537" s="103"/>
      <c r="BK537" s="103"/>
      <c r="BL537" s="103"/>
      <c r="BM537" s="103"/>
      <c r="BN537" s="103"/>
      <c r="BO537" s="103"/>
      <c r="BP537" s="103"/>
      <c r="BQ537" s="103"/>
      <c r="BR537" s="103"/>
      <c r="BS537" s="103"/>
      <c r="BT537" s="103"/>
      <c r="BU537" s="103"/>
      <c r="BV537" s="103"/>
      <c r="BW537" s="103"/>
      <c r="BX537" s="103"/>
      <c r="BY537" s="103"/>
      <c r="BZ537" s="103"/>
      <c r="CA537" s="103"/>
      <c r="CB537" s="103"/>
      <c r="CC537" s="103"/>
      <c r="CD537" s="103"/>
      <c r="CE537" s="103"/>
      <c r="CF537" s="103"/>
      <c r="CG537" s="103"/>
      <c r="CH537" s="103"/>
      <c r="CI537" s="103"/>
      <c r="CJ537" s="103"/>
      <c r="CK537" s="103"/>
      <c r="CL537" s="103"/>
      <c r="CM537" s="103"/>
      <c r="CN537" s="103"/>
      <c r="CO537" s="103"/>
      <c r="CP537" s="103"/>
      <c r="CQ537" s="103"/>
      <c r="CR537" s="103"/>
      <c r="CS537" s="103"/>
      <c r="CT537" s="103"/>
      <c r="CU537" s="103"/>
      <c r="CV537" s="103"/>
      <c r="CW537" s="103"/>
      <c r="CX537" s="103"/>
      <c r="CY537" s="103"/>
      <c r="CZ537" s="103"/>
      <c r="DA537" s="103"/>
      <c r="DB537" s="103"/>
      <c r="DC537" s="103"/>
      <c r="DD537" s="103"/>
      <c r="DE537" s="103"/>
      <c r="DF537" s="103"/>
      <c r="DG537" s="103"/>
      <c r="DH537" s="103"/>
      <c r="DI537" s="103"/>
      <c r="DJ537" s="103"/>
      <c r="DK537" s="103"/>
      <c r="DL537" s="103"/>
      <c r="DM537" s="103"/>
      <c r="DN537" s="103"/>
      <c r="DO537" s="103"/>
      <c r="DP537" s="103"/>
      <c r="DQ537" s="103"/>
      <c r="DR537" s="103"/>
      <c r="DS537" s="103"/>
      <c r="DT537" s="103"/>
      <c r="DU537" s="103"/>
      <c r="DV537" s="103"/>
      <c r="DW537" s="103"/>
      <c r="DX537" s="103"/>
      <c r="DY537" s="103"/>
      <c r="DZ537" s="103"/>
      <c r="EA537" s="103"/>
      <c r="EB537" s="103"/>
      <c r="EC537" s="103"/>
      <c r="ED537" s="103"/>
      <c r="EE537" s="103"/>
      <c r="EF537" s="103"/>
      <c r="EG537" s="103"/>
      <c r="EH537" s="103"/>
      <c r="EI537" s="103"/>
      <c r="EJ537" s="103"/>
      <c r="EK537" s="103"/>
      <c r="EL537" s="103"/>
      <c r="EM537" s="103"/>
      <c r="EN537" s="103"/>
      <c r="EO537" s="103"/>
      <c r="EP537" s="103"/>
      <c r="EQ537" s="103"/>
      <c r="ER537" s="103"/>
      <c r="ES537" s="103"/>
      <c r="ET537" s="103"/>
      <c r="EU537" s="103"/>
      <c r="EV537" s="103"/>
      <c r="EW537" s="103"/>
      <c r="EX537" s="103"/>
      <c r="EY537" s="103"/>
      <c r="EZ537" s="103"/>
      <c r="FA537" s="103"/>
      <c r="FB537" s="103"/>
      <c r="FC537" s="103"/>
      <c r="FD537" s="103"/>
      <c r="FE537" s="103"/>
      <c r="FF537" s="103"/>
      <c r="FG537" s="103"/>
      <c r="FH537" s="103"/>
      <c r="FI537" s="103"/>
      <c r="FJ537" s="103"/>
      <c r="FK537" s="103"/>
      <c r="FL537" s="103"/>
      <c r="FM537" s="103"/>
      <c r="FN537" s="103"/>
      <c r="FO537" s="103"/>
      <c r="FP537" s="103"/>
      <c r="FQ537" s="103"/>
      <c r="FR537" s="103"/>
      <c r="FS537" s="103"/>
      <c r="FT537" s="103"/>
      <c r="FU537" s="103"/>
      <c r="FV537" s="103"/>
      <c r="FW537" s="103"/>
      <c r="FX537" s="103"/>
      <c r="FY537" s="103"/>
      <c r="FZ537" s="103"/>
      <c r="GA537" s="103"/>
      <c r="GB537" s="103"/>
      <c r="GC537" s="103"/>
      <c r="GD537" s="103"/>
      <c r="GE537" s="103"/>
      <c r="GF537" s="103"/>
      <c r="GG537" s="103"/>
      <c r="GH537" s="103"/>
      <c r="GI537" s="103"/>
      <c r="GJ537" s="103"/>
      <c r="GK537" s="103"/>
      <c r="GL537" s="103"/>
      <c r="GM537" s="103"/>
      <c r="GN537" s="103"/>
      <c r="GO537" s="103"/>
      <c r="GP537" s="103"/>
      <c r="GQ537" s="103"/>
      <c r="GR537" s="103"/>
      <c r="GS537" s="103"/>
      <c r="GT537" s="103"/>
      <c r="GU537" s="103"/>
      <c r="GV537" s="103"/>
      <c r="GW537" s="103"/>
      <c r="GX537" s="103"/>
      <c r="GY537" s="103"/>
      <c r="GZ537" s="103"/>
      <c r="HA537" s="103"/>
      <c r="HB537" s="103"/>
      <c r="HC537" s="103"/>
      <c r="HD537" s="103"/>
      <c r="HE537" s="103"/>
      <c r="HF537" s="103"/>
      <c r="HG537" s="103"/>
      <c r="HH537" s="103"/>
      <c r="HI537" s="103"/>
      <c r="HJ537" s="103"/>
      <c r="HK537" s="103"/>
      <c r="HL537" s="103"/>
      <c r="HM537" s="103"/>
      <c r="HN537" s="103"/>
      <c r="HO537" s="103"/>
      <c r="HP537" s="103"/>
      <c r="HQ537" s="103"/>
      <c r="HR537" s="103"/>
      <c r="HS537" s="103"/>
      <c r="HT537" s="103"/>
      <c r="HU537" s="103"/>
      <c r="HV537" s="103"/>
      <c r="HW537" s="103"/>
      <c r="HX537" s="103"/>
      <c r="HY537" s="103"/>
      <c r="HZ537" s="103"/>
      <c r="IA537" s="103"/>
      <c r="IB537" s="103"/>
      <c r="IC537" s="103"/>
      <c r="ID537" s="103"/>
      <c r="IE537" s="103"/>
      <c r="IF537" s="103"/>
      <c r="IG537" s="103"/>
      <c r="IH537" s="103"/>
      <c r="II537" s="103"/>
      <c r="IJ537" s="103"/>
      <c r="IK537" s="103"/>
      <c r="IL537" s="103"/>
      <c r="IM537" s="103"/>
      <c r="IN537" s="103"/>
      <c r="IO537" s="103"/>
      <c r="IP537" s="103"/>
      <c r="IQ537" s="103"/>
      <c r="IR537" s="103"/>
      <c r="IS537" s="103"/>
      <c r="IT537" s="103"/>
      <c r="IU537" s="103"/>
      <c r="IV537" s="103"/>
    </row>
    <row r="538" spans="1:256" s="251" customFormat="1" ht="12.75">
      <c r="A538" s="430"/>
      <c r="B538" s="430"/>
      <c r="C538" s="82"/>
      <c r="D538" s="325"/>
      <c r="E538" s="325"/>
      <c r="F538" s="201"/>
      <c r="G538" s="203"/>
      <c r="I538" s="285"/>
      <c r="J538" s="284"/>
      <c r="K538" s="274"/>
      <c r="L538" s="271"/>
      <c r="M538" s="280"/>
      <c r="N538" s="280"/>
      <c r="O538" s="280"/>
      <c r="P538" s="280"/>
      <c r="Q538" s="280"/>
      <c r="R538" s="280"/>
      <c r="S538" s="103"/>
      <c r="T538" s="103"/>
      <c r="U538" s="103"/>
      <c r="V538" s="103"/>
      <c r="W538" s="103"/>
      <c r="X538" s="103"/>
      <c r="Y538" s="103"/>
      <c r="Z538" s="103"/>
      <c r="AA538" s="103"/>
      <c r="AB538" s="103"/>
      <c r="AC538" s="103"/>
      <c r="AD538" s="103"/>
      <c r="AE538" s="103"/>
      <c r="AF538" s="103"/>
      <c r="AG538" s="103"/>
      <c r="AH538" s="103"/>
      <c r="AI538" s="103"/>
      <c r="AJ538" s="103"/>
      <c r="AK538" s="103"/>
      <c r="AL538" s="103"/>
      <c r="AM538" s="103"/>
      <c r="AN538" s="103"/>
      <c r="AO538" s="103"/>
      <c r="AP538" s="103"/>
      <c r="AQ538" s="103"/>
      <c r="AR538" s="103"/>
      <c r="AS538" s="103"/>
      <c r="AT538" s="103"/>
      <c r="AU538" s="103"/>
      <c r="AV538" s="103"/>
      <c r="AW538" s="103"/>
      <c r="AX538" s="103"/>
      <c r="AY538" s="103"/>
      <c r="AZ538" s="103"/>
      <c r="BA538" s="103"/>
      <c r="BB538" s="103"/>
      <c r="BC538" s="103"/>
      <c r="BD538" s="103"/>
      <c r="BE538" s="103"/>
      <c r="BF538" s="103"/>
      <c r="BG538" s="103"/>
      <c r="BH538" s="103"/>
      <c r="BI538" s="103"/>
      <c r="BJ538" s="103"/>
      <c r="BK538" s="103"/>
      <c r="BL538" s="103"/>
      <c r="BM538" s="103"/>
      <c r="BN538" s="103"/>
      <c r="BO538" s="103"/>
      <c r="BP538" s="103"/>
      <c r="BQ538" s="103"/>
      <c r="BR538" s="103"/>
      <c r="BS538" s="103"/>
      <c r="BT538" s="103"/>
      <c r="BU538" s="103"/>
      <c r="BV538" s="103"/>
      <c r="BW538" s="103"/>
      <c r="BX538" s="103"/>
      <c r="BY538" s="103"/>
      <c r="BZ538" s="103"/>
      <c r="CA538" s="103"/>
      <c r="CB538" s="103"/>
      <c r="CC538" s="103"/>
      <c r="CD538" s="103"/>
      <c r="CE538" s="103"/>
      <c r="CF538" s="103"/>
      <c r="CG538" s="103"/>
      <c r="CH538" s="103"/>
      <c r="CI538" s="103"/>
      <c r="CJ538" s="103"/>
      <c r="CK538" s="103"/>
      <c r="CL538" s="103"/>
      <c r="CM538" s="103"/>
      <c r="CN538" s="103"/>
      <c r="CO538" s="103"/>
      <c r="CP538" s="103"/>
      <c r="CQ538" s="103"/>
      <c r="CR538" s="103"/>
      <c r="CS538" s="103"/>
      <c r="CT538" s="103"/>
      <c r="CU538" s="103"/>
      <c r="CV538" s="103"/>
      <c r="CW538" s="103"/>
      <c r="CX538" s="103"/>
      <c r="CY538" s="103"/>
      <c r="CZ538" s="103"/>
      <c r="DA538" s="103"/>
      <c r="DB538" s="103"/>
      <c r="DC538" s="103"/>
      <c r="DD538" s="103"/>
      <c r="DE538" s="103"/>
      <c r="DF538" s="103"/>
      <c r="DG538" s="103"/>
      <c r="DH538" s="103"/>
      <c r="DI538" s="103"/>
      <c r="DJ538" s="103"/>
      <c r="DK538" s="103"/>
      <c r="DL538" s="103"/>
      <c r="DM538" s="103"/>
      <c r="DN538" s="103"/>
      <c r="DO538" s="103"/>
      <c r="DP538" s="103"/>
      <c r="DQ538" s="103"/>
      <c r="DR538" s="103"/>
      <c r="DS538" s="103"/>
      <c r="DT538" s="103"/>
      <c r="DU538" s="103"/>
      <c r="DV538" s="103"/>
      <c r="DW538" s="103"/>
      <c r="DX538" s="103"/>
      <c r="DY538" s="103"/>
      <c r="DZ538" s="103"/>
      <c r="EA538" s="103"/>
      <c r="EB538" s="103"/>
      <c r="EC538" s="103"/>
      <c r="ED538" s="103"/>
      <c r="EE538" s="103"/>
      <c r="EF538" s="103"/>
      <c r="EG538" s="103"/>
      <c r="EH538" s="103"/>
      <c r="EI538" s="103"/>
      <c r="EJ538" s="103"/>
      <c r="EK538" s="103"/>
      <c r="EL538" s="103"/>
      <c r="EM538" s="103"/>
      <c r="EN538" s="103"/>
      <c r="EO538" s="103"/>
      <c r="EP538" s="103"/>
      <c r="EQ538" s="103"/>
      <c r="ER538" s="103"/>
      <c r="ES538" s="103"/>
      <c r="ET538" s="103"/>
      <c r="EU538" s="103"/>
      <c r="EV538" s="103"/>
      <c r="EW538" s="103"/>
      <c r="EX538" s="103"/>
      <c r="EY538" s="103"/>
      <c r="EZ538" s="103"/>
      <c r="FA538" s="103"/>
      <c r="FB538" s="103"/>
      <c r="FC538" s="103"/>
      <c r="FD538" s="103"/>
      <c r="FE538" s="103"/>
      <c r="FF538" s="103"/>
      <c r="FG538" s="103"/>
      <c r="FH538" s="103"/>
      <c r="FI538" s="103"/>
      <c r="FJ538" s="103"/>
      <c r="FK538" s="103"/>
      <c r="FL538" s="103"/>
      <c r="FM538" s="103"/>
      <c r="FN538" s="103"/>
      <c r="FO538" s="103"/>
      <c r="FP538" s="103"/>
      <c r="FQ538" s="103"/>
      <c r="FR538" s="103"/>
      <c r="FS538" s="103"/>
      <c r="FT538" s="103"/>
      <c r="FU538" s="103"/>
      <c r="FV538" s="103"/>
      <c r="FW538" s="103"/>
      <c r="FX538" s="103"/>
      <c r="FY538" s="103"/>
      <c r="FZ538" s="103"/>
      <c r="GA538" s="103"/>
      <c r="GB538" s="103"/>
      <c r="GC538" s="103"/>
      <c r="GD538" s="103"/>
      <c r="GE538" s="103"/>
      <c r="GF538" s="103"/>
      <c r="GG538" s="103"/>
      <c r="GH538" s="103"/>
      <c r="GI538" s="103"/>
      <c r="GJ538" s="103"/>
      <c r="GK538" s="103"/>
      <c r="GL538" s="103"/>
      <c r="GM538" s="103"/>
      <c r="GN538" s="103"/>
      <c r="GO538" s="103"/>
      <c r="GP538" s="103"/>
      <c r="GQ538" s="103"/>
      <c r="GR538" s="103"/>
      <c r="GS538" s="103"/>
      <c r="GT538" s="103"/>
      <c r="GU538" s="103"/>
      <c r="GV538" s="103"/>
      <c r="GW538" s="103"/>
      <c r="GX538" s="103"/>
      <c r="GY538" s="103"/>
      <c r="GZ538" s="103"/>
      <c r="HA538" s="103"/>
      <c r="HB538" s="103"/>
      <c r="HC538" s="103"/>
      <c r="HD538" s="103"/>
      <c r="HE538" s="103"/>
      <c r="HF538" s="103"/>
      <c r="HG538" s="103"/>
      <c r="HH538" s="103"/>
      <c r="HI538" s="103"/>
      <c r="HJ538" s="103"/>
      <c r="HK538" s="103"/>
      <c r="HL538" s="103"/>
      <c r="HM538" s="103"/>
      <c r="HN538" s="103"/>
      <c r="HO538" s="103"/>
      <c r="HP538" s="103"/>
      <c r="HQ538" s="103"/>
      <c r="HR538" s="103"/>
      <c r="HS538" s="103"/>
      <c r="HT538" s="103"/>
      <c r="HU538" s="103"/>
      <c r="HV538" s="103"/>
      <c r="HW538" s="103"/>
      <c r="HX538" s="103"/>
      <c r="HY538" s="103"/>
      <c r="HZ538" s="103"/>
      <c r="IA538" s="103"/>
      <c r="IB538" s="103"/>
      <c r="IC538" s="103"/>
      <c r="ID538" s="103"/>
      <c r="IE538" s="103"/>
      <c r="IF538" s="103"/>
      <c r="IG538" s="103"/>
      <c r="IH538" s="103"/>
      <c r="II538" s="103"/>
      <c r="IJ538" s="103"/>
      <c r="IK538" s="103"/>
      <c r="IL538" s="103"/>
      <c r="IM538" s="103"/>
      <c r="IN538" s="103"/>
      <c r="IO538" s="103"/>
      <c r="IP538" s="103"/>
      <c r="IQ538" s="103"/>
      <c r="IR538" s="103"/>
      <c r="IS538" s="103"/>
      <c r="IT538" s="103"/>
      <c r="IU538" s="103"/>
      <c r="IV538" s="103"/>
    </row>
    <row r="539" spans="1:256" s="251" customFormat="1" ht="12.75">
      <c r="A539" s="430"/>
      <c r="B539" s="430"/>
      <c r="C539" s="82"/>
      <c r="D539" s="325"/>
      <c r="E539" s="325"/>
      <c r="F539" s="201"/>
      <c r="G539" s="203"/>
      <c r="I539" s="285"/>
      <c r="J539" s="284"/>
      <c r="K539" s="274"/>
      <c r="L539" s="271"/>
      <c r="M539" s="280"/>
      <c r="N539" s="280"/>
      <c r="O539" s="280"/>
      <c r="P539" s="280"/>
      <c r="Q539" s="280"/>
      <c r="R539" s="280"/>
      <c r="S539" s="103"/>
      <c r="T539" s="103"/>
      <c r="U539" s="103"/>
      <c r="V539" s="103"/>
      <c r="W539" s="103"/>
      <c r="X539" s="103"/>
      <c r="Y539" s="103"/>
      <c r="Z539" s="103"/>
      <c r="AA539" s="103"/>
      <c r="AB539" s="103"/>
      <c r="AC539" s="103"/>
      <c r="AD539" s="103"/>
      <c r="AE539" s="103"/>
      <c r="AF539" s="103"/>
      <c r="AG539" s="103"/>
      <c r="AH539" s="103"/>
      <c r="AI539" s="103"/>
      <c r="AJ539" s="103"/>
      <c r="AK539" s="103"/>
      <c r="AL539" s="103"/>
      <c r="AM539" s="103"/>
      <c r="AN539" s="103"/>
      <c r="AO539" s="103"/>
      <c r="AP539" s="103"/>
      <c r="AQ539" s="103"/>
      <c r="AR539" s="103"/>
      <c r="AS539" s="103"/>
      <c r="AT539" s="103"/>
      <c r="AU539" s="103"/>
      <c r="AV539" s="103"/>
      <c r="AW539" s="103"/>
      <c r="AX539" s="103"/>
      <c r="AY539" s="103"/>
      <c r="AZ539" s="103"/>
      <c r="BA539" s="103"/>
      <c r="BB539" s="103"/>
      <c r="BC539" s="103"/>
      <c r="BD539" s="103"/>
      <c r="BE539" s="103"/>
      <c r="BF539" s="103"/>
      <c r="BG539" s="103"/>
      <c r="BH539" s="103"/>
      <c r="BI539" s="103"/>
      <c r="BJ539" s="103"/>
      <c r="BK539" s="103"/>
      <c r="BL539" s="103"/>
      <c r="BM539" s="103"/>
      <c r="BN539" s="103"/>
      <c r="BO539" s="103"/>
      <c r="BP539" s="103"/>
      <c r="BQ539" s="103"/>
      <c r="BR539" s="103"/>
      <c r="BS539" s="103"/>
      <c r="BT539" s="103"/>
      <c r="BU539" s="103"/>
      <c r="BV539" s="103"/>
      <c r="BW539" s="103"/>
      <c r="BX539" s="103"/>
      <c r="BY539" s="103"/>
      <c r="BZ539" s="103"/>
      <c r="CA539" s="103"/>
      <c r="CB539" s="103"/>
      <c r="CC539" s="103"/>
      <c r="CD539" s="103"/>
      <c r="CE539" s="103"/>
      <c r="CF539" s="103"/>
      <c r="CG539" s="103"/>
      <c r="CH539" s="103"/>
      <c r="CI539" s="103"/>
      <c r="CJ539" s="103"/>
      <c r="CK539" s="103"/>
      <c r="CL539" s="103"/>
      <c r="CM539" s="103"/>
      <c r="CN539" s="103"/>
      <c r="CO539" s="103"/>
      <c r="CP539" s="103"/>
      <c r="CQ539" s="103"/>
      <c r="CR539" s="103"/>
      <c r="CS539" s="103"/>
      <c r="CT539" s="103"/>
      <c r="CU539" s="103"/>
      <c r="CV539" s="103"/>
      <c r="CW539" s="103"/>
      <c r="CX539" s="103"/>
      <c r="CY539" s="103"/>
      <c r="CZ539" s="103"/>
      <c r="DA539" s="103"/>
      <c r="DB539" s="103"/>
      <c r="DC539" s="103"/>
      <c r="DD539" s="103"/>
      <c r="DE539" s="103"/>
      <c r="DF539" s="103"/>
      <c r="DG539" s="103"/>
      <c r="DH539" s="103"/>
      <c r="DI539" s="103"/>
      <c r="DJ539" s="103"/>
      <c r="DK539" s="103"/>
      <c r="DL539" s="103"/>
      <c r="DM539" s="103"/>
      <c r="DN539" s="103"/>
      <c r="DO539" s="103"/>
      <c r="DP539" s="103"/>
      <c r="DQ539" s="103"/>
      <c r="DR539" s="103"/>
      <c r="DS539" s="103"/>
      <c r="DT539" s="103"/>
      <c r="DU539" s="103"/>
      <c r="DV539" s="103"/>
      <c r="DW539" s="103"/>
      <c r="DX539" s="103"/>
      <c r="DY539" s="103"/>
      <c r="DZ539" s="103"/>
      <c r="EA539" s="103"/>
      <c r="EB539" s="103"/>
      <c r="EC539" s="103"/>
      <c r="ED539" s="103"/>
      <c r="EE539" s="103"/>
      <c r="EF539" s="103"/>
      <c r="EG539" s="103"/>
      <c r="EH539" s="103"/>
      <c r="EI539" s="103"/>
      <c r="EJ539" s="103"/>
      <c r="EK539" s="103"/>
      <c r="EL539" s="103"/>
      <c r="EM539" s="103"/>
      <c r="EN539" s="103"/>
      <c r="EO539" s="103"/>
      <c r="EP539" s="103"/>
      <c r="EQ539" s="103"/>
      <c r="ER539" s="103"/>
      <c r="ES539" s="103"/>
      <c r="ET539" s="103"/>
      <c r="EU539" s="103"/>
      <c r="EV539" s="103"/>
      <c r="EW539" s="103"/>
      <c r="EX539" s="103"/>
      <c r="EY539" s="103"/>
      <c r="EZ539" s="103"/>
      <c r="FA539" s="103"/>
      <c r="FB539" s="103"/>
      <c r="FC539" s="103"/>
      <c r="FD539" s="103"/>
      <c r="FE539" s="103"/>
      <c r="FF539" s="103"/>
      <c r="FG539" s="103"/>
      <c r="FH539" s="103"/>
      <c r="FI539" s="103"/>
      <c r="FJ539" s="103"/>
      <c r="FK539" s="103"/>
      <c r="FL539" s="103"/>
      <c r="FM539" s="103"/>
      <c r="FN539" s="103"/>
      <c r="FO539" s="103"/>
      <c r="FP539" s="103"/>
      <c r="FQ539" s="103"/>
      <c r="FR539" s="103"/>
      <c r="FS539" s="103"/>
      <c r="FT539" s="103"/>
      <c r="FU539" s="103"/>
      <c r="FV539" s="103"/>
      <c r="FW539" s="103"/>
      <c r="FX539" s="103"/>
      <c r="FY539" s="103"/>
      <c r="FZ539" s="103"/>
      <c r="GA539" s="103"/>
      <c r="GB539" s="103"/>
      <c r="GC539" s="103"/>
      <c r="GD539" s="103"/>
      <c r="GE539" s="103"/>
      <c r="GF539" s="103"/>
      <c r="GG539" s="103"/>
      <c r="GH539" s="103"/>
      <c r="GI539" s="103"/>
      <c r="GJ539" s="103"/>
      <c r="GK539" s="103"/>
      <c r="GL539" s="103"/>
      <c r="GM539" s="103"/>
      <c r="GN539" s="103"/>
      <c r="GO539" s="103"/>
      <c r="GP539" s="103"/>
      <c r="GQ539" s="103"/>
      <c r="GR539" s="103"/>
      <c r="GS539" s="103"/>
      <c r="GT539" s="103"/>
      <c r="GU539" s="103"/>
      <c r="GV539" s="103"/>
      <c r="GW539" s="103"/>
      <c r="GX539" s="103"/>
      <c r="GY539" s="103"/>
      <c r="GZ539" s="103"/>
      <c r="HA539" s="103"/>
      <c r="HB539" s="103"/>
      <c r="HC539" s="103"/>
      <c r="HD539" s="103"/>
      <c r="HE539" s="103"/>
      <c r="HF539" s="103"/>
      <c r="HG539" s="103"/>
      <c r="HH539" s="103"/>
      <c r="HI539" s="103"/>
      <c r="HJ539" s="103"/>
      <c r="HK539" s="103"/>
      <c r="HL539" s="103"/>
      <c r="HM539" s="103"/>
      <c r="HN539" s="103"/>
      <c r="HO539" s="103"/>
      <c r="HP539" s="103"/>
      <c r="HQ539" s="103"/>
      <c r="HR539" s="103"/>
      <c r="HS539" s="103"/>
      <c r="HT539" s="103"/>
      <c r="HU539" s="103"/>
      <c r="HV539" s="103"/>
      <c r="HW539" s="103"/>
      <c r="HX539" s="103"/>
      <c r="HY539" s="103"/>
      <c r="HZ539" s="103"/>
      <c r="IA539" s="103"/>
      <c r="IB539" s="103"/>
      <c r="IC539" s="103"/>
      <c r="ID539" s="103"/>
      <c r="IE539" s="103"/>
      <c r="IF539" s="103"/>
      <c r="IG539" s="103"/>
      <c r="IH539" s="103"/>
      <c r="II539" s="103"/>
      <c r="IJ539" s="103"/>
      <c r="IK539" s="103"/>
      <c r="IL539" s="103"/>
      <c r="IM539" s="103"/>
      <c r="IN539" s="103"/>
      <c r="IO539" s="103"/>
      <c r="IP539" s="103"/>
      <c r="IQ539" s="103"/>
      <c r="IR539" s="103"/>
      <c r="IS539" s="103"/>
      <c r="IT539" s="103"/>
      <c r="IU539" s="103"/>
      <c r="IV539" s="103"/>
    </row>
    <row r="540" spans="1:256" s="251" customFormat="1" ht="12.75">
      <c r="A540" s="430"/>
      <c r="B540" s="430"/>
      <c r="C540" s="82"/>
      <c r="D540" s="325"/>
      <c r="E540" s="325"/>
      <c r="F540" s="201"/>
      <c r="G540" s="203"/>
      <c r="I540" s="285"/>
      <c r="J540" s="284"/>
      <c r="K540" s="274"/>
      <c r="L540" s="271"/>
      <c r="M540" s="280"/>
      <c r="N540" s="280"/>
      <c r="O540" s="280"/>
      <c r="P540" s="280"/>
      <c r="Q540" s="280"/>
      <c r="R540" s="280"/>
      <c r="S540" s="103"/>
      <c r="T540" s="103"/>
      <c r="U540" s="103"/>
      <c r="V540" s="103"/>
      <c r="W540" s="103"/>
      <c r="X540" s="103"/>
      <c r="Y540" s="103"/>
      <c r="Z540" s="103"/>
      <c r="AA540" s="103"/>
      <c r="AB540" s="103"/>
      <c r="AC540" s="103"/>
      <c r="AD540" s="103"/>
      <c r="AE540" s="103"/>
      <c r="AF540" s="103"/>
      <c r="AG540" s="103"/>
      <c r="AH540" s="103"/>
      <c r="AI540" s="103"/>
      <c r="AJ540" s="103"/>
      <c r="AK540" s="103"/>
      <c r="AL540" s="103"/>
      <c r="AM540" s="103"/>
      <c r="AN540" s="103"/>
      <c r="AO540" s="103"/>
      <c r="AP540" s="103"/>
      <c r="AQ540" s="103"/>
      <c r="AR540" s="103"/>
      <c r="AS540" s="103"/>
      <c r="AT540" s="103"/>
      <c r="AU540" s="103"/>
      <c r="AV540" s="103"/>
      <c r="AW540" s="103"/>
      <c r="AX540" s="103"/>
      <c r="AY540" s="103"/>
      <c r="AZ540" s="103"/>
      <c r="BA540" s="103"/>
      <c r="BB540" s="103"/>
      <c r="BC540" s="103"/>
      <c r="BD540" s="103"/>
      <c r="BE540" s="103"/>
      <c r="BF540" s="103"/>
      <c r="BG540" s="103"/>
      <c r="BH540" s="103"/>
      <c r="BI540" s="103"/>
      <c r="BJ540" s="103"/>
      <c r="BK540" s="103"/>
      <c r="BL540" s="103"/>
      <c r="BM540" s="103"/>
      <c r="BN540" s="103"/>
      <c r="BO540" s="103"/>
      <c r="BP540" s="103"/>
      <c r="BQ540" s="103"/>
      <c r="BR540" s="103"/>
      <c r="BS540" s="103"/>
      <c r="BT540" s="103"/>
      <c r="BU540" s="103"/>
      <c r="BV540" s="103"/>
      <c r="BW540" s="103"/>
      <c r="BX540" s="103"/>
      <c r="BY540" s="103"/>
      <c r="BZ540" s="103"/>
      <c r="CA540" s="103"/>
      <c r="CB540" s="103"/>
      <c r="CC540" s="103"/>
      <c r="CD540" s="103"/>
      <c r="CE540" s="103"/>
      <c r="CF540" s="103"/>
      <c r="CG540" s="103"/>
      <c r="CH540" s="103"/>
      <c r="CI540" s="103"/>
      <c r="CJ540" s="103"/>
      <c r="CK540" s="103"/>
      <c r="CL540" s="103"/>
      <c r="CM540" s="103"/>
      <c r="CN540" s="103"/>
      <c r="CO540" s="103"/>
      <c r="CP540" s="103"/>
      <c r="CQ540" s="103"/>
      <c r="CR540" s="103"/>
      <c r="CS540" s="103"/>
      <c r="CT540" s="103"/>
      <c r="CU540" s="103"/>
      <c r="CV540" s="103"/>
      <c r="CW540" s="103"/>
      <c r="CX540" s="103"/>
      <c r="CY540" s="103"/>
      <c r="CZ540" s="103"/>
      <c r="DA540" s="103"/>
      <c r="DB540" s="103"/>
      <c r="DC540" s="103"/>
      <c r="DD540" s="103"/>
      <c r="DE540" s="103"/>
      <c r="DF540" s="103"/>
      <c r="DG540" s="103"/>
      <c r="DH540" s="103"/>
      <c r="DI540" s="103"/>
      <c r="DJ540" s="103"/>
      <c r="DK540" s="103"/>
      <c r="DL540" s="103"/>
      <c r="DM540" s="103"/>
      <c r="DN540" s="103"/>
      <c r="DO540" s="103"/>
      <c r="DP540" s="103"/>
      <c r="DQ540" s="103"/>
      <c r="DR540" s="103"/>
      <c r="DS540" s="103"/>
      <c r="DT540" s="103"/>
      <c r="DU540" s="103"/>
      <c r="DV540" s="103"/>
      <c r="DW540" s="103"/>
      <c r="DX540" s="103"/>
      <c r="DY540" s="103"/>
      <c r="DZ540" s="103"/>
      <c r="EA540" s="103"/>
      <c r="EB540" s="103"/>
      <c r="EC540" s="103"/>
      <c r="ED540" s="103"/>
      <c r="EE540" s="103"/>
      <c r="EF540" s="103"/>
      <c r="EG540" s="103"/>
      <c r="EH540" s="103"/>
      <c r="EI540" s="103"/>
      <c r="EJ540" s="103"/>
      <c r="EK540" s="103"/>
      <c r="EL540" s="103"/>
      <c r="EM540" s="103"/>
      <c r="EN540" s="103"/>
      <c r="EO540" s="103"/>
      <c r="EP540" s="103"/>
      <c r="EQ540" s="103"/>
      <c r="ER540" s="103"/>
      <c r="ES540" s="103"/>
      <c r="ET540" s="103"/>
      <c r="EU540" s="103"/>
      <c r="EV540" s="103"/>
      <c r="EW540" s="103"/>
      <c r="EX540" s="103"/>
      <c r="EY540" s="103"/>
      <c r="EZ540" s="103"/>
      <c r="FA540" s="103"/>
      <c r="FB540" s="103"/>
      <c r="FC540" s="103"/>
      <c r="FD540" s="103"/>
      <c r="FE540" s="103"/>
      <c r="FF540" s="103"/>
      <c r="FG540" s="103"/>
      <c r="FH540" s="103"/>
      <c r="FI540" s="103"/>
      <c r="FJ540" s="103"/>
      <c r="FK540" s="103"/>
      <c r="FL540" s="103"/>
      <c r="FM540" s="103"/>
      <c r="FN540" s="103"/>
      <c r="FO540" s="103"/>
      <c r="FP540" s="103"/>
      <c r="FQ540" s="103"/>
      <c r="FR540" s="103"/>
      <c r="FS540" s="103"/>
      <c r="FT540" s="103"/>
      <c r="FU540" s="103"/>
      <c r="FV540" s="103"/>
      <c r="FW540" s="103"/>
      <c r="FX540" s="103"/>
      <c r="FY540" s="103"/>
      <c r="FZ540" s="103"/>
      <c r="GA540" s="103"/>
      <c r="GB540" s="103"/>
      <c r="GC540" s="103"/>
      <c r="GD540" s="103"/>
      <c r="GE540" s="103"/>
      <c r="GF540" s="103"/>
      <c r="GG540" s="103"/>
      <c r="GH540" s="103"/>
      <c r="GI540" s="103"/>
      <c r="GJ540" s="103"/>
      <c r="GK540" s="103"/>
      <c r="GL540" s="103"/>
      <c r="GM540" s="103"/>
      <c r="GN540" s="103"/>
      <c r="GO540" s="103"/>
      <c r="GP540" s="103"/>
      <c r="GQ540" s="103"/>
      <c r="GR540" s="103"/>
      <c r="GS540" s="103"/>
      <c r="GT540" s="103"/>
      <c r="GU540" s="103"/>
      <c r="GV540" s="103"/>
      <c r="GW540" s="103"/>
      <c r="GX540" s="103"/>
      <c r="GY540" s="103"/>
      <c r="GZ540" s="103"/>
      <c r="HA540" s="103"/>
      <c r="HB540" s="103"/>
      <c r="HC540" s="103"/>
      <c r="HD540" s="103"/>
      <c r="HE540" s="103"/>
      <c r="HF540" s="103"/>
      <c r="HG540" s="103"/>
      <c r="HH540" s="103"/>
      <c r="HI540" s="103"/>
      <c r="HJ540" s="103"/>
      <c r="HK540" s="103"/>
      <c r="HL540" s="103"/>
      <c r="HM540" s="103"/>
      <c r="HN540" s="103"/>
      <c r="HO540" s="103"/>
      <c r="HP540" s="103"/>
      <c r="HQ540" s="103"/>
      <c r="HR540" s="103"/>
      <c r="HS540" s="103"/>
      <c r="HT540" s="103"/>
      <c r="HU540" s="103"/>
      <c r="HV540" s="103"/>
      <c r="HW540" s="103"/>
      <c r="HX540" s="103"/>
      <c r="HY540" s="103"/>
      <c r="HZ540" s="103"/>
      <c r="IA540" s="103"/>
      <c r="IB540" s="103"/>
      <c r="IC540" s="103"/>
      <c r="ID540" s="103"/>
      <c r="IE540" s="103"/>
      <c r="IF540" s="103"/>
      <c r="IG540" s="103"/>
      <c r="IH540" s="103"/>
      <c r="II540" s="103"/>
      <c r="IJ540" s="103"/>
      <c r="IK540" s="103"/>
      <c r="IL540" s="103"/>
      <c r="IM540" s="103"/>
      <c r="IN540" s="103"/>
      <c r="IO540" s="103"/>
      <c r="IP540" s="103"/>
      <c r="IQ540" s="103"/>
      <c r="IR540" s="103"/>
      <c r="IS540" s="103"/>
      <c r="IT540" s="103"/>
      <c r="IU540" s="103"/>
      <c r="IV540" s="103"/>
    </row>
    <row r="541" spans="1:256" s="251" customFormat="1" ht="12.75">
      <c r="A541" s="430"/>
      <c r="B541" s="430"/>
      <c r="C541" s="82"/>
      <c r="D541" s="325"/>
      <c r="E541" s="325"/>
      <c r="F541" s="201"/>
      <c r="G541" s="203"/>
      <c r="I541" s="285"/>
      <c r="J541" s="284"/>
      <c r="K541" s="274"/>
      <c r="L541" s="271"/>
      <c r="M541" s="280"/>
      <c r="N541" s="280"/>
      <c r="O541" s="280"/>
      <c r="P541" s="280"/>
      <c r="Q541" s="280"/>
      <c r="R541" s="280"/>
      <c r="S541" s="103"/>
      <c r="T541" s="103"/>
      <c r="U541" s="103"/>
      <c r="V541" s="103"/>
      <c r="W541" s="103"/>
      <c r="X541" s="103"/>
      <c r="Y541" s="103"/>
      <c r="Z541" s="103"/>
      <c r="AA541" s="103"/>
      <c r="AB541" s="103"/>
      <c r="AC541" s="103"/>
      <c r="AD541" s="103"/>
      <c r="AE541" s="103"/>
      <c r="AF541" s="103"/>
      <c r="AG541" s="103"/>
      <c r="AH541" s="103"/>
      <c r="AI541" s="103"/>
      <c r="AJ541" s="103"/>
      <c r="AK541" s="103"/>
      <c r="AL541" s="103"/>
      <c r="AM541" s="103"/>
      <c r="AN541" s="103"/>
      <c r="AO541" s="103"/>
      <c r="AP541" s="103"/>
      <c r="AQ541" s="103"/>
      <c r="AR541" s="103"/>
      <c r="AS541" s="103"/>
      <c r="AT541" s="103"/>
      <c r="AU541" s="103"/>
      <c r="AV541" s="103"/>
      <c r="AW541" s="103"/>
      <c r="AX541" s="103"/>
      <c r="AY541" s="103"/>
      <c r="AZ541" s="103"/>
      <c r="BA541" s="103"/>
      <c r="BB541" s="103"/>
      <c r="BC541" s="103"/>
      <c r="BD541" s="103"/>
      <c r="BE541" s="103"/>
      <c r="BF541" s="103"/>
      <c r="BG541" s="103"/>
      <c r="BH541" s="103"/>
      <c r="BI541" s="103"/>
      <c r="BJ541" s="103"/>
      <c r="BK541" s="103"/>
      <c r="BL541" s="103"/>
      <c r="BM541" s="103"/>
      <c r="BN541" s="103"/>
      <c r="BO541" s="103"/>
      <c r="BP541" s="103"/>
      <c r="BQ541" s="103"/>
      <c r="BR541" s="103"/>
      <c r="BS541" s="103"/>
      <c r="BT541" s="103"/>
      <c r="BU541" s="103"/>
      <c r="BV541" s="103"/>
      <c r="BW541" s="103"/>
      <c r="BX541" s="103"/>
      <c r="BY541" s="103"/>
      <c r="BZ541" s="103"/>
      <c r="CA541" s="103"/>
      <c r="CB541" s="103"/>
      <c r="CC541" s="103"/>
      <c r="CD541" s="103"/>
      <c r="CE541" s="103"/>
      <c r="CF541" s="103"/>
      <c r="CG541" s="103"/>
      <c r="CH541" s="103"/>
      <c r="CI541" s="103"/>
      <c r="CJ541" s="103"/>
      <c r="CK541" s="103"/>
      <c r="CL541" s="103"/>
      <c r="CM541" s="103"/>
      <c r="CN541" s="103"/>
      <c r="CO541" s="103"/>
      <c r="CP541" s="103"/>
      <c r="CQ541" s="103"/>
      <c r="CR541" s="103"/>
      <c r="CS541" s="103"/>
      <c r="CT541" s="103"/>
      <c r="CU541" s="103"/>
      <c r="CV541" s="103"/>
      <c r="CW541" s="103"/>
      <c r="CX541" s="103"/>
      <c r="CY541" s="103"/>
      <c r="CZ541" s="103"/>
      <c r="DA541" s="103"/>
      <c r="DB541" s="103"/>
      <c r="DC541" s="103"/>
      <c r="DD541" s="103"/>
      <c r="DE541" s="103"/>
      <c r="DF541" s="103"/>
      <c r="DG541" s="103"/>
      <c r="DH541" s="103"/>
      <c r="DI541" s="103"/>
      <c r="DJ541" s="103"/>
      <c r="DK541" s="103"/>
      <c r="DL541" s="103"/>
      <c r="DM541" s="103"/>
      <c r="DN541" s="103"/>
      <c r="DO541" s="103"/>
      <c r="DP541" s="103"/>
      <c r="DQ541" s="103"/>
      <c r="DR541" s="103"/>
      <c r="DS541" s="103"/>
      <c r="DT541" s="103"/>
      <c r="DU541" s="103"/>
      <c r="DV541" s="103"/>
      <c r="DW541" s="103"/>
      <c r="DX541" s="103"/>
      <c r="DY541" s="103"/>
      <c r="DZ541" s="103"/>
      <c r="EA541" s="103"/>
      <c r="EB541" s="103"/>
      <c r="EC541" s="103"/>
      <c r="ED541" s="103"/>
      <c r="EE541" s="103"/>
      <c r="EF541" s="103"/>
      <c r="EG541" s="103"/>
      <c r="EH541" s="103"/>
      <c r="EI541" s="103"/>
      <c r="EJ541" s="103"/>
      <c r="EK541" s="103"/>
      <c r="EL541" s="103"/>
      <c r="EM541" s="103"/>
      <c r="EN541" s="103"/>
      <c r="EO541" s="103"/>
      <c r="EP541" s="103"/>
      <c r="EQ541" s="103"/>
      <c r="ER541" s="103"/>
      <c r="ES541" s="103"/>
      <c r="ET541" s="103"/>
      <c r="EU541" s="103"/>
      <c r="EV541" s="103"/>
      <c r="EW541" s="103"/>
      <c r="EX541" s="103"/>
      <c r="EY541" s="103"/>
      <c r="EZ541" s="103"/>
      <c r="FA541" s="103"/>
      <c r="FB541" s="103"/>
      <c r="FC541" s="103"/>
      <c r="FD541" s="103"/>
      <c r="FE541" s="103"/>
      <c r="FF541" s="103"/>
      <c r="FG541" s="103"/>
      <c r="FH541" s="103"/>
      <c r="FI541" s="103"/>
      <c r="FJ541" s="103"/>
      <c r="FK541" s="103"/>
      <c r="FL541" s="103"/>
      <c r="FM541" s="103"/>
      <c r="FN541" s="103"/>
      <c r="FO541" s="103"/>
      <c r="FP541" s="103"/>
      <c r="FQ541" s="103"/>
      <c r="FR541" s="103"/>
      <c r="FS541" s="103"/>
      <c r="FT541" s="103"/>
      <c r="FU541" s="103"/>
      <c r="FV541" s="103"/>
      <c r="FW541" s="103"/>
      <c r="FX541" s="103"/>
      <c r="FY541" s="103"/>
      <c r="FZ541" s="103"/>
      <c r="GA541" s="103"/>
      <c r="GB541" s="103"/>
      <c r="GC541" s="103"/>
      <c r="GD541" s="103"/>
      <c r="GE541" s="103"/>
      <c r="GF541" s="103"/>
      <c r="GG541" s="103"/>
      <c r="GH541" s="103"/>
      <c r="GI541" s="103"/>
      <c r="GJ541" s="103"/>
      <c r="GK541" s="103"/>
      <c r="GL541" s="103"/>
      <c r="GM541" s="103"/>
      <c r="GN541" s="103"/>
      <c r="GO541" s="103"/>
      <c r="GP541" s="103"/>
      <c r="GQ541" s="103"/>
      <c r="GR541" s="103"/>
      <c r="GS541" s="103"/>
      <c r="GT541" s="103"/>
      <c r="GU541" s="103"/>
      <c r="GV541" s="103"/>
      <c r="GW541" s="103"/>
      <c r="GX541" s="103"/>
      <c r="GY541" s="103"/>
      <c r="GZ541" s="103"/>
      <c r="HA541" s="103"/>
      <c r="HB541" s="103"/>
      <c r="HC541" s="103"/>
      <c r="HD541" s="103"/>
      <c r="HE541" s="103"/>
      <c r="HF541" s="103"/>
      <c r="HG541" s="103"/>
      <c r="HH541" s="103"/>
      <c r="HI541" s="103"/>
      <c r="HJ541" s="103"/>
      <c r="HK541" s="103"/>
      <c r="HL541" s="103"/>
      <c r="HM541" s="103"/>
      <c r="HN541" s="103"/>
      <c r="HO541" s="103"/>
      <c r="HP541" s="103"/>
      <c r="HQ541" s="103"/>
      <c r="HR541" s="103"/>
      <c r="HS541" s="103"/>
      <c r="HT541" s="103"/>
      <c r="HU541" s="103"/>
      <c r="HV541" s="103"/>
      <c r="HW541" s="103"/>
      <c r="HX541" s="103"/>
      <c r="HY541" s="103"/>
      <c r="HZ541" s="103"/>
      <c r="IA541" s="103"/>
      <c r="IB541" s="103"/>
      <c r="IC541" s="103"/>
      <c r="ID541" s="103"/>
      <c r="IE541" s="103"/>
      <c r="IF541" s="103"/>
      <c r="IG541" s="103"/>
      <c r="IH541" s="103"/>
      <c r="II541" s="103"/>
      <c r="IJ541" s="103"/>
      <c r="IK541" s="103"/>
      <c r="IL541" s="103"/>
      <c r="IM541" s="103"/>
      <c r="IN541" s="103"/>
      <c r="IO541" s="103"/>
      <c r="IP541" s="103"/>
      <c r="IQ541" s="103"/>
      <c r="IR541" s="103"/>
      <c r="IS541" s="103"/>
      <c r="IT541" s="103"/>
      <c r="IU541" s="103"/>
      <c r="IV541" s="103"/>
    </row>
    <row r="542" spans="1:256" s="251" customFormat="1" ht="12.75">
      <c r="A542" s="430"/>
      <c r="B542" s="430"/>
      <c r="C542" s="82"/>
      <c r="D542" s="325"/>
      <c r="E542" s="325"/>
      <c r="F542" s="201"/>
      <c r="G542" s="203"/>
      <c r="I542" s="285"/>
      <c r="J542" s="284"/>
      <c r="K542" s="274"/>
      <c r="L542" s="271"/>
      <c r="M542" s="280"/>
      <c r="N542" s="280"/>
      <c r="O542" s="280"/>
      <c r="P542" s="280"/>
      <c r="Q542" s="280"/>
      <c r="R542" s="280"/>
      <c r="S542" s="103"/>
      <c r="T542" s="103"/>
      <c r="U542" s="103"/>
      <c r="V542" s="103"/>
      <c r="W542" s="103"/>
      <c r="X542" s="103"/>
      <c r="Y542" s="103"/>
      <c r="Z542" s="103"/>
      <c r="AA542" s="103"/>
      <c r="AB542" s="103"/>
      <c r="AC542" s="103"/>
      <c r="AD542" s="103"/>
      <c r="AE542" s="103"/>
      <c r="AF542" s="103"/>
      <c r="AG542" s="103"/>
      <c r="AH542" s="103"/>
      <c r="AI542" s="103"/>
      <c r="AJ542" s="103"/>
      <c r="AK542" s="103"/>
      <c r="AL542" s="103"/>
      <c r="AM542" s="103"/>
      <c r="AN542" s="103"/>
      <c r="AO542" s="103"/>
      <c r="AP542" s="103"/>
      <c r="AQ542" s="103"/>
      <c r="AR542" s="103"/>
      <c r="AS542" s="103"/>
      <c r="AT542" s="103"/>
      <c r="AU542" s="103"/>
      <c r="AV542" s="103"/>
      <c r="AW542" s="103"/>
      <c r="AX542" s="103"/>
      <c r="AY542" s="103"/>
      <c r="AZ542" s="103"/>
      <c r="BA542" s="103"/>
      <c r="BB542" s="103"/>
      <c r="BC542" s="103"/>
      <c r="BD542" s="103"/>
      <c r="BE542" s="103"/>
      <c r="BF542" s="103"/>
      <c r="BG542" s="103"/>
      <c r="BH542" s="103"/>
      <c r="BI542" s="103"/>
      <c r="BJ542" s="103"/>
      <c r="BK542" s="103"/>
      <c r="BL542" s="103"/>
      <c r="BM542" s="103"/>
      <c r="BN542" s="103"/>
      <c r="BO542" s="103"/>
      <c r="BP542" s="103"/>
      <c r="BQ542" s="103"/>
      <c r="BR542" s="103"/>
      <c r="BS542" s="103"/>
      <c r="BT542" s="103"/>
      <c r="BU542" s="103"/>
      <c r="BV542" s="103"/>
      <c r="BW542" s="103"/>
      <c r="BX542" s="103"/>
      <c r="BY542" s="103"/>
      <c r="BZ542" s="103"/>
      <c r="CA542" s="103"/>
      <c r="CB542" s="103"/>
      <c r="CC542" s="103"/>
      <c r="CD542" s="103"/>
      <c r="CE542" s="103"/>
      <c r="CF542" s="103"/>
      <c r="CG542" s="103"/>
      <c r="CH542" s="103"/>
      <c r="CI542" s="103"/>
      <c r="CJ542" s="103"/>
      <c r="CK542" s="103"/>
      <c r="CL542" s="103"/>
      <c r="CM542" s="103"/>
      <c r="CN542" s="103"/>
      <c r="CO542" s="103"/>
      <c r="CP542" s="103"/>
      <c r="CQ542" s="103"/>
      <c r="CR542" s="103"/>
      <c r="CS542" s="103"/>
      <c r="CT542" s="103"/>
      <c r="CU542" s="103"/>
      <c r="CV542" s="103"/>
      <c r="CW542" s="103"/>
      <c r="CX542" s="103"/>
      <c r="CY542" s="103"/>
      <c r="CZ542" s="103"/>
      <c r="DA542" s="103"/>
      <c r="DB542" s="103"/>
      <c r="DC542" s="103"/>
      <c r="DD542" s="103"/>
      <c r="DE542" s="103"/>
      <c r="DF542" s="103"/>
      <c r="DG542" s="103"/>
      <c r="DH542" s="103"/>
      <c r="DI542" s="103"/>
      <c r="DJ542" s="103"/>
      <c r="DK542" s="103"/>
      <c r="DL542" s="103"/>
      <c r="DM542" s="103"/>
      <c r="DN542" s="103"/>
      <c r="DO542" s="103"/>
      <c r="DP542" s="103"/>
      <c r="DQ542" s="103"/>
      <c r="DR542" s="103"/>
      <c r="DS542" s="103"/>
      <c r="DT542" s="103"/>
      <c r="DU542" s="103"/>
      <c r="DV542" s="103"/>
      <c r="DW542" s="103"/>
      <c r="DX542" s="103"/>
      <c r="DY542" s="103"/>
      <c r="DZ542" s="103"/>
      <c r="EA542" s="103"/>
      <c r="EB542" s="103"/>
      <c r="EC542" s="103"/>
      <c r="ED542" s="103"/>
      <c r="EE542" s="103"/>
      <c r="EF542" s="103"/>
      <c r="EG542" s="103"/>
      <c r="EH542" s="103"/>
      <c r="EI542" s="103"/>
      <c r="EJ542" s="103"/>
      <c r="EK542" s="103"/>
      <c r="EL542" s="103"/>
      <c r="EM542" s="103"/>
      <c r="EN542" s="103"/>
      <c r="EO542" s="103"/>
      <c r="EP542" s="103"/>
      <c r="EQ542" s="103"/>
      <c r="ER542" s="103"/>
      <c r="ES542" s="103"/>
      <c r="ET542" s="103"/>
      <c r="EU542" s="103"/>
      <c r="EV542" s="103"/>
      <c r="EW542" s="103"/>
      <c r="EX542" s="103"/>
      <c r="EY542" s="103"/>
      <c r="EZ542" s="103"/>
      <c r="FA542" s="103"/>
      <c r="FB542" s="103"/>
      <c r="FC542" s="103"/>
      <c r="FD542" s="103"/>
      <c r="FE542" s="103"/>
      <c r="FF542" s="103"/>
      <c r="FG542" s="103"/>
      <c r="FH542" s="103"/>
      <c r="FI542" s="103"/>
      <c r="FJ542" s="103"/>
      <c r="FK542" s="103"/>
      <c r="FL542" s="103"/>
      <c r="FM542" s="103"/>
      <c r="FN542" s="103"/>
      <c r="FO542" s="103"/>
      <c r="FP542" s="103"/>
      <c r="FQ542" s="103"/>
      <c r="FR542" s="103"/>
      <c r="FS542" s="103"/>
      <c r="FT542" s="103"/>
      <c r="FU542" s="103"/>
      <c r="FV542" s="103"/>
      <c r="FW542" s="103"/>
      <c r="FX542" s="103"/>
      <c r="FY542" s="103"/>
      <c r="FZ542" s="103"/>
      <c r="GA542" s="103"/>
      <c r="GB542" s="103"/>
      <c r="GC542" s="103"/>
      <c r="GD542" s="103"/>
      <c r="GE542" s="103"/>
      <c r="GF542" s="103"/>
      <c r="GG542" s="103"/>
      <c r="GH542" s="103"/>
      <c r="GI542" s="103"/>
      <c r="GJ542" s="103"/>
      <c r="GK542" s="103"/>
      <c r="GL542" s="103"/>
      <c r="GM542" s="103"/>
      <c r="GN542" s="103"/>
      <c r="GO542" s="103"/>
      <c r="GP542" s="103"/>
      <c r="GQ542" s="103"/>
      <c r="GR542" s="103"/>
      <c r="GS542" s="103"/>
      <c r="GT542" s="103"/>
      <c r="GU542" s="103"/>
      <c r="GV542" s="103"/>
      <c r="GW542" s="103"/>
      <c r="GX542" s="103"/>
      <c r="GY542" s="103"/>
      <c r="GZ542" s="103"/>
      <c r="HA542" s="103"/>
      <c r="HB542" s="103"/>
      <c r="HC542" s="103"/>
      <c r="HD542" s="103"/>
      <c r="HE542" s="103"/>
      <c r="HF542" s="103"/>
      <c r="HG542" s="103"/>
      <c r="HH542" s="103"/>
      <c r="HI542" s="103"/>
      <c r="HJ542" s="103"/>
      <c r="HK542" s="103"/>
      <c r="HL542" s="103"/>
      <c r="HM542" s="103"/>
      <c r="HN542" s="103"/>
      <c r="HO542" s="103"/>
      <c r="HP542" s="103"/>
      <c r="HQ542" s="103"/>
      <c r="HR542" s="103"/>
      <c r="HS542" s="103"/>
      <c r="HT542" s="103"/>
      <c r="HU542" s="103"/>
      <c r="HV542" s="103"/>
      <c r="HW542" s="103"/>
      <c r="HX542" s="103"/>
      <c r="HY542" s="103"/>
      <c r="HZ542" s="103"/>
      <c r="IA542" s="103"/>
      <c r="IB542" s="103"/>
      <c r="IC542" s="103"/>
      <c r="ID542" s="103"/>
      <c r="IE542" s="103"/>
      <c r="IF542" s="103"/>
      <c r="IG542" s="103"/>
      <c r="IH542" s="103"/>
      <c r="II542" s="103"/>
      <c r="IJ542" s="103"/>
      <c r="IK542" s="103"/>
      <c r="IL542" s="103"/>
      <c r="IM542" s="103"/>
      <c r="IN542" s="103"/>
      <c r="IO542" s="103"/>
      <c r="IP542" s="103"/>
      <c r="IQ542" s="103"/>
      <c r="IR542" s="103"/>
      <c r="IS542" s="103"/>
      <c r="IT542" s="103"/>
      <c r="IU542" s="103"/>
      <c r="IV542" s="103"/>
    </row>
    <row r="543" spans="1:256" s="251" customFormat="1" ht="12.75">
      <c r="A543" s="430"/>
      <c r="B543" s="430"/>
      <c r="C543" s="82"/>
      <c r="D543" s="325"/>
      <c r="E543" s="325"/>
      <c r="F543" s="201"/>
      <c r="G543" s="203"/>
      <c r="I543" s="285"/>
      <c r="J543" s="284"/>
      <c r="K543" s="274"/>
      <c r="L543" s="271"/>
      <c r="M543" s="280"/>
      <c r="N543" s="280"/>
      <c r="O543" s="280"/>
      <c r="P543" s="280"/>
      <c r="Q543" s="280"/>
      <c r="R543" s="280"/>
      <c r="S543" s="103"/>
      <c r="T543" s="103"/>
      <c r="U543" s="103"/>
      <c r="V543" s="103"/>
      <c r="W543" s="103"/>
      <c r="X543" s="103"/>
      <c r="Y543" s="103"/>
      <c r="Z543" s="103"/>
      <c r="AA543" s="103"/>
      <c r="AB543" s="103"/>
      <c r="AC543" s="103"/>
      <c r="AD543" s="103"/>
      <c r="AE543" s="103"/>
      <c r="AF543" s="103"/>
      <c r="AG543" s="103"/>
      <c r="AH543" s="103"/>
      <c r="AI543" s="103"/>
      <c r="AJ543" s="103"/>
      <c r="AK543" s="103"/>
      <c r="AL543" s="103"/>
      <c r="AM543" s="103"/>
      <c r="AN543" s="103"/>
      <c r="AO543" s="103"/>
      <c r="AP543" s="103"/>
      <c r="AQ543" s="103"/>
      <c r="AR543" s="103"/>
      <c r="AS543" s="103"/>
      <c r="AT543" s="103"/>
      <c r="AU543" s="103"/>
      <c r="AV543" s="103"/>
      <c r="AW543" s="103"/>
      <c r="AX543" s="103"/>
      <c r="AY543" s="103"/>
      <c r="AZ543" s="103"/>
      <c r="BA543" s="103"/>
      <c r="BB543" s="103"/>
      <c r="BC543" s="103"/>
      <c r="BD543" s="103"/>
      <c r="BE543" s="103"/>
      <c r="BF543" s="103"/>
      <c r="BG543" s="103"/>
      <c r="BH543" s="103"/>
      <c r="BI543" s="103"/>
      <c r="BJ543" s="103"/>
      <c r="BK543" s="103"/>
      <c r="BL543" s="103"/>
      <c r="BM543" s="103"/>
      <c r="BN543" s="103"/>
      <c r="BO543" s="103"/>
      <c r="BP543" s="103"/>
      <c r="BQ543" s="103"/>
      <c r="BR543" s="103"/>
      <c r="BS543" s="103"/>
      <c r="BT543" s="103"/>
      <c r="BU543" s="103"/>
      <c r="BV543" s="103"/>
      <c r="BW543" s="103"/>
      <c r="BX543" s="103"/>
      <c r="BY543" s="103"/>
      <c r="BZ543" s="103"/>
      <c r="CA543" s="103"/>
      <c r="CB543" s="103"/>
      <c r="CC543" s="103"/>
      <c r="CD543" s="103"/>
      <c r="CE543" s="103"/>
      <c r="CF543" s="103"/>
      <c r="CG543" s="103"/>
      <c r="CH543" s="103"/>
      <c r="CI543" s="103"/>
      <c r="CJ543" s="103"/>
      <c r="CK543" s="103"/>
      <c r="CL543" s="103"/>
      <c r="CM543" s="103"/>
      <c r="CN543" s="103"/>
      <c r="CO543" s="103"/>
      <c r="CP543" s="103"/>
      <c r="CQ543" s="103"/>
      <c r="CR543" s="103"/>
      <c r="CS543" s="103"/>
      <c r="CT543" s="103"/>
      <c r="CU543" s="103"/>
      <c r="CV543" s="103"/>
      <c r="CW543" s="103"/>
      <c r="CX543" s="103"/>
      <c r="CY543" s="103"/>
      <c r="CZ543" s="103"/>
      <c r="DA543" s="103"/>
      <c r="DB543" s="103"/>
      <c r="DC543" s="103"/>
      <c r="DD543" s="103"/>
      <c r="DE543" s="103"/>
      <c r="DF543" s="103"/>
      <c r="DG543" s="103"/>
      <c r="DH543" s="103"/>
      <c r="DI543" s="103"/>
      <c r="DJ543" s="103"/>
      <c r="DK543" s="103"/>
      <c r="DL543" s="103"/>
      <c r="DM543" s="103"/>
      <c r="DN543" s="103"/>
      <c r="DO543" s="103"/>
      <c r="DP543" s="103"/>
      <c r="DQ543" s="103"/>
      <c r="DR543" s="103"/>
      <c r="DS543" s="103"/>
      <c r="DT543" s="103"/>
      <c r="DU543" s="103"/>
      <c r="DV543" s="103"/>
      <c r="DW543" s="103"/>
      <c r="DX543" s="103"/>
      <c r="DY543" s="103"/>
      <c r="DZ543" s="103"/>
      <c r="EA543" s="103"/>
      <c r="EB543" s="103"/>
      <c r="EC543" s="103"/>
      <c r="ED543" s="103"/>
      <c r="EE543" s="103"/>
      <c r="EF543" s="103"/>
      <c r="EG543" s="103"/>
      <c r="EH543" s="103"/>
      <c r="EI543" s="103"/>
      <c r="EJ543" s="103"/>
      <c r="EK543" s="103"/>
      <c r="EL543" s="103"/>
      <c r="EM543" s="103"/>
      <c r="EN543" s="103"/>
      <c r="EO543" s="103"/>
      <c r="EP543" s="103"/>
      <c r="EQ543" s="103"/>
      <c r="ER543" s="103"/>
      <c r="ES543" s="103"/>
      <c r="ET543" s="103"/>
      <c r="EU543" s="103"/>
      <c r="EV543" s="103"/>
      <c r="EW543" s="103"/>
      <c r="EX543" s="103"/>
      <c r="EY543" s="103"/>
      <c r="EZ543" s="103"/>
      <c r="FA543" s="103"/>
      <c r="FB543" s="103"/>
      <c r="FC543" s="103"/>
      <c r="FD543" s="103"/>
      <c r="FE543" s="103"/>
      <c r="FF543" s="103"/>
      <c r="FG543" s="103"/>
      <c r="FH543" s="103"/>
      <c r="FI543" s="103"/>
      <c r="FJ543" s="103"/>
      <c r="FK543" s="103"/>
      <c r="FL543" s="103"/>
      <c r="FM543" s="103"/>
      <c r="FN543" s="103"/>
      <c r="FO543" s="103"/>
      <c r="FP543" s="103"/>
      <c r="FQ543" s="103"/>
      <c r="FR543" s="103"/>
      <c r="FS543" s="103"/>
      <c r="FT543" s="103"/>
      <c r="FU543" s="103"/>
      <c r="FV543" s="103"/>
      <c r="FW543" s="103"/>
      <c r="FX543" s="103"/>
      <c r="FY543" s="103"/>
      <c r="FZ543" s="103"/>
      <c r="GA543" s="103"/>
      <c r="GB543" s="103"/>
      <c r="GC543" s="103"/>
      <c r="GD543" s="103"/>
      <c r="GE543" s="103"/>
      <c r="GF543" s="103"/>
      <c r="GG543" s="103"/>
      <c r="GH543" s="103"/>
      <c r="GI543" s="103"/>
      <c r="GJ543" s="103"/>
      <c r="GK543" s="103"/>
      <c r="GL543" s="103"/>
      <c r="GM543" s="103"/>
      <c r="GN543" s="103"/>
      <c r="GO543" s="103"/>
      <c r="GP543" s="103"/>
      <c r="GQ543" s="103"/>
      <c r="GR543" s="103"/>
      <c r="GS543" s="103"/>
      <c r="GT543" s="103"/>
      <c r="GU543" s="103"/>
      <c r="GV543" s="103"/>
      <c r="GW543" s="103"/>
      <c r="GX543" s="103"/>
      <c r="GY543" s="103"/>
      <c r="GZ543" s="103"/>
      <c r="HA543" s="103"/>
      <c r="HB543" s="103"/>
      <c r="HC543" s="103"/>
      <c r="HD543" s="103"/>
      <c r="HE543" s="103"/>
      <c r="HF543" s="103"/>
      <c r="HG543" s="103"/>
      <c r="HH543" s="103"/>
      <c r="HI543" s="103"/>
      <c r="HJ543" s="103"/>
      <c r="HK543" s="103"/>
      <c r="HL543" s="103"/>
      <c r="HM543" s="103"/>
      <c r="HN543" s="103"/>
      <c r="HO543" s="103"/>
      <c r="HP543" s="103"/>
      <c r="HQ543" s="103"/>
      <c r="HR543" s="103"/>
      <c r="HS543" s="103"/>
      <c r="HT543" s="103"/>
      <c r="HU543" s="103"/>
      <c r="HV543" s="103"/>
      <c r="HW543" s="103"/>
      <c r="HX543" s="103"/>
      <c r="HY543" s="103"/>
      <c r="HZ543" s="103"/>
      <c r="IA543" s="103"/>
      <c r="IB543" s="103"/>
      <c r="IC543" s="103"/>
      <c r="ID543" s="103"/>
      <c r="IE543" s="103"/>
      <c r="IF543" s="103"/>
      <c r="IG543" s="103"/>
      <c r="IH543" s="103"/>
      <c r="II543" s="103"/>
      <c r="IJ543" s="103"/>
      <c r="IK543" s="103"/>
      <c r="IL543" s="103"/>
      <c r="IM543" s="103"/>
      <c r="IN543" s="103"/>
      <c r="IO543" s="103"/>
      <c r="IP543" s="103"/>
      <c r="IQ543" s="103"/>
      <c r="IR543" s="103"/>
      <c r="IS543" s="103"/>
      <c r="IT543" s="103"/>
      <c r="IU543" s="103"/>
      <c r="IV543" s="103"/>
    </row>
    <row r="544" spans="1:256" s="251" customFormat="1" ht="12.75">
      <c r="A544" s="430"/>
      <c r="B544" s="430"/>
      <c r="C544" s="82"/>
      <c r="D544" s="325"/>
      <c r="E544" s="325"/>
      <c r="F544" s="201"/>
      <c r="G544" s="203"/>
      <c r="I544" s="285"/>
      <c r="J544" s="284"/>
      <c r="K544" s="274"/>
      <c r="L544" s="271"/>
      <c r="M544" s="280"/>
      <c r="N544" s="280"/>
      <c r="O544" s="280"/>
      <c r="P544" s="280"/>
      <c r="Q544" s="280"/>
      <c r="R544" s="280"/>
      <c r="S544" s="103"/>
      <c r="T544" s="103"/>
      <c r="U544" s="103"/>
      <c r="V544" s="103"/>
      <c r="W544" s="103"/>
      <c r="X544" s="103"/>
      <c r="Y544" s="103"/>
      <c r="Z544" s="103"/>
      <c r="AA544" s="103"/>
      <c r="AB544" s="103"/>
      <c r="AC544" s="103"/>
      <c r="AD544" s="103"/>
      <c r="AE544" s="103"/>
      <c r="AF544" s="103"/>
      <c r="AG544" s="103"/>
      <c r="AH544" s="103"/>
      <c r="AI544" s="103"/>
      <c r="AJ544" s="103"/>
      <c r="AK544" s="103"/>
      <c r="AL544" s="103"/>
      <c r="AM544" s="103"/>
      <c r="AN544" s="103"/>
      <c r="AO544" s="103"/>
      <c r="AP544" s="103"/>
      <c r="AQ544" s="103"/>
      <c r="AR544" s="103"/>
      <c r="AS544" s="103"/>
      <c r="AT544" s="103"/>
      <c r="AU544" s="103"/>
      <c r="AV544" s="103"/>
      <c r="AW544" s="103"/>
      <c r="AX544" s="103"/>
      <c r="AY544" s="103"/>
      <c r="AZ544" s="103"/>
      <c r="BA544" s="103"/>
      <c r="BB544" s="103"/>
      <c r="BC544" s="103"/>
      <c r="BD544" s="103"/>
      <c r="BE544" s="103"/>
      <c r="BF544" s="103"/>
      <c r="BG544" s="103"/>
      <c r="BH544" s="103"/>
      <c r="BI544" s="103"/>
      <c r="BJ544" s="103"/>
      <c r="BK544" s="103"/>
      <c r="BL544" s="103"/>
      <c r="BM544" s="103"/>
      <c r="BN544" s="103"/>
      <c r="BO544" s="103"/>
      <c r="BP544" s="103"/>
      <c r="BQ544" s="103"/>
      <c r="BR544" s="103"/>
      <c r="BS544" s="103"/>
      <c r="BT544" s="103"/>
      <c r="BU544" s="103"/>
      <c r="BV544" s="103"/>
      <c r="BW544" s="103"/>
      <c r="BX544" s="103"/>
      <c r="BY544" s="103"/>
      <c r="BZ544" s="103"/>
      <c r="CA544" s="103"/>
      <c r="CB544" s="103"/>
      <c r="CC544" s="103"/>
      <c r="CD544" s="103"/>
      <c r="CE544" s="103"/>
      <c r="CF544" s="103"/>
      <c r="CG544" s="103"/>
      <c r="CH544" s="103"/>
      <c r="CI544" s="103"/>
      <c r="CJ544" s="103"/>
      <c r="CK544" s="103"/>
      <c r="CL544" s="103"/>
      <c r="CM544" s="103"/>
      <c r="CN544" s="103"/>
      <c r="CO544" s="103"/>
      <c r="CP544" s="103"/>
      <c r="CQ544" s="103"/>
      <c r="CR544" s="103"/>
      <c r="CS544" s="103"/>
      <c r="CT544" s="103"/>
      <c r="CU544" s="103"/>
      <c r="CV544" s="103"/>
      <c r="CW544" s="103"/>
      <c r="CX544" s="103"/>
      <c r="CY544" s="103"/>
      <c r="CZ544" s="103"/>
      <c r="DA544" s="103"/>
      <c r="DB544" s="103"/>
      <c r="DC544" s="103"/>
      <c r="DD544" s="103"/>
      <c r="DE544" s="103"/>
      <c r="DF544" s="103"/>
      <c r="DG544" s="103"/>
      <c r="DH544" s="103"/>
      <c r="DI544" s="103"/>
      <c r="DJ544" s="103"/>
      <c r="DK544" s="103"/>
      <c r="DL544" s="103"/>
      <c r="DM544" s="103"/>
      <c r="DN544" s="103"/>
      <c r="DO544" s="103"/>
      <c r="DP544" s="103"/>
      <c r="DQ544" s="103"/>
      <c r="DR544" s="103"/>
      <c r="DS544" s="103"/>
      <c r="DT544" s="103"/>
      <c r="DU544" s="103"/>
      <c r="DV544" s="103"/>
      <c r="DW544" s="103"/>
      <c r="DX544" s="103"/>
      <c r="DY544" s="103"/>
      <c r="DZ544" s="103"/>
      <c r="EA544" s="103"/>
      <c r="EB544" s="103"/>
      <c r="EC544" s="103"/>
      <c r="ED544" s="103"/>
      <c r="EE544" s="103"/>
      <c r="EF544" s="103"/>
      <c r="EG544" s="103"/>
      <c r="EH544" s="103"/>
      <c r="EI544" s="103"/>
      <c r="EJ544" s="103"/>
      <c r="EK544" s="103"/>
      <c r="EL544" s="103"/>
      <c r="EM544" s="103"/>
      <c r="EN544" s="103"/>
      <c r="EO544" s="103"/>
      <c r="EP544" s="103"/>
      <c r="EQ544" s="103"/>
      <c r="ER544" s="103"/>
      <c r="ES544" s="103"/>
      <c r="ET544" s="103"/>
      <c r="EU544" s="103"/>
      <c r="EV544" s="103"/>
      <c r="EW544" s="103"/>
      <c r="EX544" s="103"/>
      <c r="EY544" s="103"/>
      <c r="EZ544" s="103"/>
      <c r="FA544" s="103"/>
      <c r="FB544" s="103"/>
      <c r="FC544" s="103"/>
      <c r="FD544" s="103"/>
      <c r="FE544" s="103"/>
      <c r="FF544" s="103"/>
      <c r="FG544" s="103"/>
      <c r="FH544" s="103"/>
      <c r="FI544" s="103"/>
      <c r="FJ544" s="103"/>
      <c r="FK544" s="103"/>
      <c r="FL544" s="103"/>
      <c r="FM544" s="103"/>
      <c r="FN544" s="103"/>
      <c r="FO544" s="103"/>
      <c r="FP544" s="103"/>
      <c r="FQ544" s="103"/>
      <c r="FR544" s="103"/>
      <c r="FS544" s="103"/>
      <c r="FT544" s="103"/>
      <c r="FU544" s="103"/>
      <c r="FV544" s="103"/>
      <c r="FW544" s="103"/>
      <c r="FX544" s="103"/>
      <c r="FY544" s="103"/>
      <c r="FZ544" s="103"/>
      <c r="GA544" s="103"/>
      <c r="GB544" s="103"/>
      <c r="GC544" s="103"/>
      <c r="GD544" s="103"/>
      <c r="GE544" s="103"/>
      <c r="GF544" s="103"/>
      <c r="GG544" s="103"/>
      <c r="GH544" s="103"/>
      <c r="GI544" s="103"/>
      <c r="GJ544" s="103"/>
      <c r="GK544" s="103"/>
      <c r="GL544" s="103"/>
      <c r="GM544" s="103"/>
      <c r="GN544" s="103"/>
      <c r="GO544" s="103"/>
      <c r="GP544" s="103"/>
      <c r="GQ544" s="103"/>
      <c r="GR544" s="103"/>
      <c r="GS544" s="103"/>
      <c r="GT544" s="103"/>
      <c r="GU544" s="103"/>
      <c r="GV544" s="103"/>
      <c r="GW544" s="103"/>
      <c r="GX544" s="103"/>
      <c r="GY544" s="103"/>
      <c r="GZ544" s="103"/>
      <c r="HA544" s="103"/>
      <c r="HB544" s="103"/>
      <c r="HC544" s="103"/>
      <c r="HD544" s="103"/>
      <c r="HE544" s="103"/>
      <c r="HF544" s="103"/>
      <c r="HG544" s="103"/>
      <c r="HH544" s="103"/>
      <c r="HI544" s="103"/>
      <c r="HJ544" s="103"/>
      <c r="HK544" s="103"/>
      <c r="HL544" s="103"/>
      <c r="HM544" s="103"/>
      <c r="HN544" s="103"/>
      <c r="HO544" s="103"/>
      <c r="HP544" s="103"/>
      <c r="HQ544" s="103"/>
      <c r="HR544" s="103"/>
      <c r="HS544" s="103"/>
      <c r="HT544" s="103"/>
      <c r="HU544" s="103"/>
      <c r="HV544" s="103"/>
      <c r="HW544" s="103"/>
      <c r="HX544" s="103"/>
      <c r="HY544" s="103"/>
      <c r="HZ544" s="103"/>
      <c r="IA544" s="103"/>
      <c r="IB544" s="103"/>
      <c r="IC544" s="103"/>
      <c r="ID544" s="103"/>
      <c r="IE544" s="103"/>
      <c r="IF544" s="103"/>
      <c r="IG544" s="103"/>
      <c r="IH544" s="103"/>
      <c r="II544" s="103"/>
      <c r="IJ544" s="103"/>
      <c r="IK544" s="103"/>
      <c r="IL544" s="103"/>
      <c r="IM544" s="103"/>
      <c r="IN544" s="103"/>
      <c r="IO544" s="103"/>
      <c r="IP544" s="103"/>
      <c r="IQ544" s="103"/>
      <c r="IR544" s="103"/>
      <c r="IS544" s="103"/>
      <c r="IT544" s="103"/>
      <c r="IU544" s="103"/>
      <c r="IV544" s="103"/>
    </row>
    <row r="545" spans="1:256" s="251" customFormat="1" ht="12.75">
      <c r="A545" s="430"/>
      <c r="B545" s="430"/>
      <c r="C545" s="82"/>
      <c r="D545" s="325"/>
      <c r="E545" s="325"/>
      <c r="F545" s="201"/>
      <c r="G545" s="203"/>
      <c r="I545" s="285"/>
      <c r="J545" s="284"/>
      <c r="K545" s="274"/>
      <c r="L545" s="271"/>
      <c r="M545" s="280"/>
      <c r="N545" s="280"/>
      <c r="O545" s="280"/>
      <c r="P545" s="280"/>
      <c r="Q545" s="280"/>
      <c r="R545" s="280"/>
      <c r="S545" s="103"/>
      <c r="T545" s="103"/>
      <c r="U545" s="103"/>
      <c r="V545" s="103"/>
      <c r="W545" s="103"/>
      <c r="X545" s="103"/>
      <c r="Y545" s="103"/>
      <c r="Z545" s="103"/>
      <c r="AA545" s="103"/>
      <c r="AB545" s="103"/>
      <c r="AC545" s="103"/>
      <c r="AD545" s="103"/>
      <c r="AE545" s="103"/>
      <c r="AF545" s="103"/>
      <c r="AG545" s="103"/>
      <c r="AH545" s="103"/>
      <c r="AI545" s="103"/>
      <c r="AJ545" s="103"/>
      <c r="AK545" s="103"/>
      <c r="AL545" s="103"/>
      <c r="AM545" s="103"/>
      <c r="AN545" s="103"/>
      <c r="AO545" s="103"/>
      <c r="AP545" s="103"/>
      <c r="AQ545" s="103"/>
      <c r="AR545" s="103"/>
      <c r="AS545" s="103"/>
      <c r="AT545" s="103"/>
      <c r="AU545" s="103"/>
      <c r="AV545" s="103"/>
      <c r="AW545" s="103"/>
      <c r="AX545" s="103"/>
      <c r="AY545" s="103"/>
      <c r="AZ545" s="103"/>
      <c r="BA545" s="103"/>
      <c r="BB545" s="103"/>
      <c r="BC545" s="103"/>
      <c r="BD545" s="103"/>
      <c r="BE545" s="103"/>
      <c r="BF545" s="103"/>
      <c r="BG545" s="103"/>
      <c r="BH545" s="103"/>
      <c r="BI545" s="103"/>
      <c r="BJ545" s="103"/>
      <c r="BK545" s="103"/>
      <c r="BL545" s="103"/>
      <c r="BM545" s="103"/>
      <c r="BN545" s="103"/>
      <c r="BO545" s="103"/>
      <c r="BP545" s="103"/>
      <c r="BQ545" s="103"/>
      <c r="BR545" s="103"/>
      <c r="BS545" s="103"/>
      <c r="BT545" s="103"/>
      <c r="BU545" s="103"/>
      <c r="BV545" s="103"/>
      <c r="BW545" s="103"/>
      <c r="BX545" s="103"/>
      <c r="BY545" s="103"/>
      <c r="BZ545" s="103"/>
      <c r="CA545" s="103"/>
      <c r="CB545" s="103"/>
      <c r="CC545" s="103"/>
      <c r="CD545" s="103"/>
      <c r="CE545" s="103"/>
      <c r="CF545" s="103"/>
      <c r="CG545" s="103"/>
      <c r="CH545" s="103"/>
      <c r="CI545" s="103"/>
      <c r="CJ545" s="103"/>
      <c r="CK545" s="103"/>
      <c r="CL545" s="103"/>
      <c r="CM545" s="103"/>
      <c r="CN545" s="103"/>
      <c r="CO545" s="103"/>
      <c r="CP545" s="103"/>
      <c r="CQ545" s="103"/>
      <c r="CR545" s="103"/>
      <c r="CS545" s="103"/>
      <c r="CT545" s="103"/>
      <c r="CU545" s="103"/>
      <c r="CV545" s="103"/>
      <c r="CW545" s="103"/>
      <c r="CX545" s="103"/>
      <c r="CY545" s="103"/>
      <c r="CZ545" s="103"/>
      <c r="DA545" s="103"/>
      <c r="DB545" s="103"/>
      <c r="DC545" s="103"/>
      <c r="DD545" s="103"/>
      <c r="DE545" s="103"/>
      <c r="DF545" s="103"/>
      <c r="DG545" s="103"/>
      <c r="DH545" s="103"/>
      <c r="DI545" s="103"/>
      <c r="DJ545" s="103"/>
      <c r="DK545" s="103"/>
      <c r="DL545" s="103"/>
      <c r="DM545" s="103"/>
      <c r="DN545" s="103"/>
      <c r="DO545" s="103"/>
      <c r="DP545" s="103"/>
      <c r="DQ545" s="103"/>
      <c r="DR545" s="103"/>
      <c r="DS545" s="103"/>
      <c r="DT545" s="103"/>
      <c r="DU545" s="103"/>
      <c r="DV545" s="103"/>
      <c r="DW545" s="103"/>
      <c r="DX545" s="103"/>
      <c r="DY545" s="103"/>
      <c r="DZ545" s="103"/>
      <c r="EA545" s="103"/>
      <c r="EB545" s="103"/>
      <c r="EC545" s="103"/>
      <c r="ED545" s="103"/>
      <c r="EE545" s="103"/>
      <c r="EF545" s="103"/>
      <c r="EG545" s="103"/>
      <c r="EH545" s="103"/>
      <c r="EI545" s="103"/>
      <c r="EJ545" s="103"/>
      <c r="EK545" s="103"/>
      <c r="EL545" s="103"/>
      <c r="EM545" s="103"/>
      <c r="EN545" s="103"/>
      <c r="EO545" s="103"/>
      <c r="EP545" s="103"/>
      <c r="EQ545" s="103"/>
      <c r="ER545" s="103"/>
      <c r="ES545" s="103"/>
      <c r="ET545" s="103"/>
      <c r="EU545" s="103"/>
      <c r="EV545" s="103"/>
      <c r="EW545" s="103"/>
      <c r="EX545" s="103"/>
      <c r="EY545" s="103"/>
      <c r="EZ545" s="103"/>
      <c r="FA545" s="103"/>
      <c r="FB545" s="103"/>
      <c r="FC545" s="103"/>
      <c r="FD545" s="103"/>
      <c r="FE545" s="103"/>
      <c r="FF545" s="103"/>
      <c r="FG545" s="103"/>
      <c r="FH545" s="103"/>
      <c r="FI545" s="103"/>
      <c r="FJ545" s="103"/>
      <c r="FK545" s="103"/>
      <c r="FL545" s="103"/>
      <c r="FM545" s="103"/>
      <c r="FN545" s="103"/>
      <c r="FO545" s="103"/>
      <c r="FP545" s="103"/>
      <c r="FQ545" s="103"/>
      <c r="FR545" s="103"/>
      <c r="FS545" s="103"/>
      <c r="FT545" s="103"/>
      <c r="FU545" s="103"/>
      <c r="FV545" s="103"/>
      <c r="FW545" s="103"/>
      <c r="FX545" s="103"/>
      <c r="FY545" s="103"/>
      <c r="FZ545" s="103"/>
      <c r="GA545" s="103"/>
      <c r="GB545" s="103"/>
      <c r="GC545" s="103"/>
      <c r="GD545" s="103"/>
      <c r="GE545" s="103"/>
      <c r="GF545" s="103"/>
      <c r="GG545" s="103"/>
      <c r="GH545" s="103"/>
      <c r="GI545" s="103"/>
      <c r="GJ545" s="103"/>
      <c r="GK545" s="103"/>
      <c r="GL545" s="103"/>
      <c r="GM545" s="103"/>
      <c r="GN545" s="103"/>
      <c r="GO545" s="103"/>
      <c r="GP545" s="103"/>
      <c r="GQ545" s="103"/>
      <c r="GR545" s="103"/>
      <c r="GS545" s="103"/>
      <c r="GT545" s="103"/>
      <c r="GU545" s="103"/>
      <c r="GV545" s="103"/>
      <c r="GW545" s="103"/>
      <c r="GX545" s="103"/>
      <c r="GY545" s="103"/>
      <c r="GZ545" s="103"/>
      <c r="HA545" s="103"/>
      <c r="HB545" s="103"/>
      <c r="HC545" s="103"/>
      <c r="HD545" s="103"/>
      <c r="HE545" s="103"/>
      <c r="HF545" s="103"/>
      <c r="HG545" s="103"/>
      <c r="HH545" s="103"/>
      <c r="HI545" s="103"/>
      <c r="HJ545" s="103"/>
      <c r="HK545" s="103"/>
      <c r="HL545" s="103"/>
      <c r="HM545" s="103"/>
      <c r="HN545" s="103"/>
      <c r="HO545" s="103"/>
      <c r="HP545" s="103"/>
      <c r="HQ545" s="103"/>
      <c r="HR545" s="103"/>
      <c r="HS545" s="103"/>
      <c r="HT545" s="103"/>
      <c r="HU545" s="103"/>
      <c r="HV545" s="103"/>
      <c r="HW545" s="103"/>
      <c r="HX545" s="103"/>
      <c r="HY545" s="103"/>
      <c r="HZ545" s="103"/>
      <c r="IA545" s="103"/>
      <c r="IB545" s="103"/>
      <c r="IC545" s="103"/>
      <c r="ID545" s="103"/>
      <c r="IE545" s="103"/>
      <c r="IF545" s="103"/>
      <c r="IG545" s="103"/>
      <c r="IH545" s="103"/>
      <c r="II545" s="103"/>
      <c r="IJ545" s="103"/>
      <c r="IK545" s="103"/>
      <c r="IL545" s="103"/>
      <c r="IM545" s="103"/>
      <c r="IN545" s="103"/>
      <c r="IO545" s="103"/>
      <c r="IP545" s="103"/>
      <c r="IQ545" s="103"/>
      <c r="IR545" s="103"/>
      <c r="IS545" s="103"/>
      <c r="IT545" s="103"/>
      <c r="IU545" s="103"/>
      <c r="IV545" s="103"/>
    </row>
    <row r="546" spans="1:256" s="251" customFormat="1" ht="12.75">
      <c r="A546" s="430"/>
      <c r="B546" s="430"/>
      <c r="C546" s="82"/>
      <c r="D546" s="325"/>
      <c r="E546" s="325"/>
      <c r="F546" s="201"/>
      <c r="G546" s="203"/>
      <c r="I546" s="285"/>
      <c r="J546" s="284"/>
      <c r="K546" s="274"/>
      <c r="L546" s="271"/>
      <c r="M546" s="280"/>
      <c r="N546" s="280"/>
      <c r="O546" s="280"/>
      <c r="P546" s="280"/>
      <c r="Q546" s="280"/>
      <c r="R546" s="280"/>
      <c r="S546" s="103"/>
      <c r="T546" s="103"/>
      <c r="U546" s="103"/>
      <c r="V546" s="103"/>
      <c r="W546" s="103"/>
      <c r="X546" s="103"/>
      <c r="Y546" s="103"/>
      <c r="Z546" s="103"/>
      <c r="AA546" s="103"/>
      <c r="AB546" s="103"/>
      <c r="AC546" s="103"/>
      <c r="AD546" s="103"/>
      <c r="AE546" s="103"/>
      <c r="AF546" s="103"/>
      <c r="AG546" s="103"/>
      <c r="AH546" s="103"/>
      <c r="AI546" s="103"/>
      <c r="AJ546" s="103"/>
      <c r="AK546" s="103"/>
      <c r="AL546" s="103"/>
      <c r="AM546" s="103"/>
      <c r="AN546" s="103"/>
      <c r="AO546" s="103"/>
      <c r="AP546" s="103"/>
      <c r="AQ546" s="103"/>
      <c r="AR546" s="103"/>
      <c r="AS546" s="103"/>
      <c r="AT546" s="103"/>
      <c r="AU546" s="103"/>
      <c r="AV546" s="103"/>
      <c r="AW546" s="103"/>
      <c r="AX546" s="103"/>
      <c r="AY546" s="103"/>
      <c r="AZ546" s="103"/>
      <c r="BA546" s="103"/>
      <c r="BB546" s="103"/>
      <c r="BC546" s="103"/>
      <c r="BD546" s="103"/>
      <c r="BE546" s="103"/>
      <c r="BF546" s="103"/>
      <c r="BG546" s="103"/>
      <c r="BH546" s="103"/>
      <c r="BI546" s="103"/>
      <c r="BJ546" s="103"/>
      <c r="BK546" s="103"/>
      <c r="BL546" s="103"/>
      <c r="BM546" s="103"/>
      <c r="BN546" s="103"/>
      <c r="BO546" s="103"/>
      <c r="BP546" s="103"/>
      <c r="BQ546" s="103"/>
      <c r="BR546" s="103"/>
      <c r="BS546" s="103"/>
      <c r="BT546" s="103"/>
      <c r="BU546" s="103"/>
      <c r="BV546" s="103"/>
      <c r="BW546" s="103"/>
      <c r="BX546" s="103"/>
      <c r="BY546" s="103"/>
      <c r="BZ546" s="103"/>
      <c r="CA546" s="103"/>
      <c r="CB546" s="103"/>
      <c r="CC546" s="103"/>
      <c r="CD546" s="103"/>
      <c r="CE546" s="103"/>
      <c r="CF546" s="103"/>
      <c r="CG546" s="103"/>
      <c r="CH546" s="103"/>
      <c r="CI546" s="103"/>
      <c r="CJ546" s="103"/>
      <c r="CK546" s="103"/>
      <c r="CL546" s="103"/>
      <c r="CM546" s="103"/>
      <c r="CN546" s="103"/>
      <c r="CO546" s="103"/>
      <c r="CP546" s="103"/>
      <c r="CQ546" s="103"/>
      <c r="CR546" s="103"/>
      <c r="CS546" s="103"/>
      <c r="CT546" s="103"/>
      <c r="CU546" s="103"/>
      <c r="CV546" s="103"/>
      <c r="CW546" s="103"/>
      <c r="CX546" s="103"/>
      <c r="CY546" s="103"/>
      <c r="CZ546" s="103"/>
      <c r="DA546" s="103"/>
      <c r="DB546" s="103"/>
      <c r="DC546" s="103"/>
      <c r="DD546" s="103"/>
      <c r="DE546" s="103"/>
      <c r="DF546" s="103"/>
      <c r="DG546" s="103"/>
      <c r="DH546" s="103"/>
      <c r="DI546" s="103"/>
      <c r="DJ546" s="103"/>
      <c r="DK546" s="103"/>
      <c r="DL546" s="103"/>
      <c r="DM546" s="103"/>
      <c r="DN546" s="103"/>
      <c r="DO546" s="103"/>
      <c r="DP546" s="103"/>
      <c r="DQ546" s="103"/>
      <c r="DR546" s="103"/>
      <c r="DS546" s="103"/>
      <c r="DT546" s="103"/>
      <c r="DU546" s="103"/>
      <c r="DV546" s="103"/>
      <c r="DW546" s="103"/>
      <c r="DX546" s="103"/>
      <c r="DY546" s="103"/>
      <c r="DZ546" s="103"/>
      <c r="EA546" s="103"/>
      <c r="EB546" s="103"/>
      <c r="EC546" s="103"/>
      <c r="ED546" s="103"/>
      <c r="EE546" s="103"/>
      <c r="EF546" s="103"/>
      <c r="EG546" s="103"/>
      <c r="EH546" s="103"/>
      <c r="EI546" s="103"/>
      <c r="EJ546" s="103"/>
      <c r="EK546" s="103"/>
      <c r="EL546" s="103"/>
      <c r="EM546" s="103"/>
      <c r="EN546" s="103"/>
      <c r="EO546" s="103"/>
      <c r="EP546" s="103"/>
      <c r="EQ546" s="103"/>
      <c r="ER546" s="103"/>
      <c r="ES546" s="103"/>
      <c r="ET546" s="103"/>
      <c r="EU546" s="103"/>
      <c r="EV546" s="103"/>
      <c r="EW546" s="103"/>
      <c r="EX546" s="103"/>
      <c r="EY546" s="103"/>
      <c r="EZ546" s="103"/>
      <c r="FA546" s="103"/>
      <c r="FB546" s="103"/>
      <c r="FC546" s="103"/>
      <c r="FD546" s="103"/>
      <c r="FE546" s="103"/>
      <c r="FF546" s="103"/>
      <c r="FG546" s="103"/>
      <c r="FH546" s="103"/>
      <c r="FI546" s="103"/>
      <c r="FJ546" s="103"/>
      <c r="FK546" s="103"/>
      <c r="FL546" s="103"/>
      <c r="FM546" s="103"/>
      <c r="FN546" s="103"/>
      <c r="FO546" s="103"/>
      <c r="FP546" s="103"/>
      <c r="FQ546" s="103"/>
      <c r="FR546" s="103"/>
      <c r="FS546" s="103"/>
      <c r="FT546" s="103"/>
      <c r="FU546" s="103"/>
      <c r="FV546" s="103"/>
      <c r="FW546" s="103"/>
      <c r="FX546" s="103"/>
      <c r="FY546" s="103"/>
      <c r="FZ546" s="103"/>
      <c r="GA546" s="103"/>
      <c r="GB546" s="103"/>
      <c r="GC546" s="103"/>
      <c r="GD546" s="103"/>
      <c r="GE546" s="103"/>
      <c r="GF546" s="103"/>
      <c r="GG546" s="103"/>
      <c r="GH546" s="103"/>
      <c r="GI546" s="103"/>
      <c r="GJ546" s="103"/>
      <c r="GK546" s="103"/>
      <c r="GL546" s="103"/>
      <c r="GM546" s="103"/>
      <c r="GN546" s="103"/>
      <c r="GO546" s="103"/>
      <c r="GP546" s="103"/>
      <c r="GQ546" s="103"/>
      <c r="GR546" s="103"/>
      <c r="GS546" s="103"/>
      <c r="GT546" s="103"/>
      <c r="GU546" s="103"/>
      <c r="GV546" s="103"/>
      <c r="GW546" s="103"/>
      <c r="GX546" s="103"/>
      <c r="GY546" s="103"/>
      <c r="GZ546" s="103"/>
      <c r="HA546" s="103"/>
      <c r="HB546" s="103"/>
      <c r="HC546" s="103"/>
      <c r="HD546" s="103"/>
      <c r="HE546" s="103"/>
      <c r="HF546" s="103"/>
      <c r="HG546" s="103"/>
      <c r="HH546" s="103"/>
      <c r="HI546" s="103"/>
      <c r="HJ546" s="103"/>
      <c r="HK546" s="103"/>
      <c r="HL546" s="103"/>
      <c r="HM546" s="103"/>
      <c r="HN546" s="103"/>
      <c r="HO546" s="103"/>
      <c r="HP546" s="103"/>
      <c r="HQ546" s="103"/>
      <c r="HR546" s="103"/>
      <c r="HS546" s="103"/>
      <c r="HT546" s="103"/>
      <c r="HU546" s="103"/>
      <c r="HV546" s="103"/>
      <c r="HW546" s="103"/>
      <c r="HX546" s="103"/>
      <c r="HY546" s="103"/>
      <c r="HZ546" s="103"/>
      <c r="IA546" s="103"/>
      <c r="IB546" s="103"/>
      <c r="IC546" s="103"/>
      <c r="ID546" s="103"/>
      <c r="IE546" s="103"/>
      <c r="IF546" s="103"/>
      <c r="IG546" s="103"/>
      <c r="IH546" s="103"/>
      <c r="II546" s="103"/>
      <c r="IJ546" s="103"/>
      <c r="IK546" s="103"/>
      <c r="IL546" s="103"/>
      <c r="IM546" s="103"/>
      <c r="IN546" s="103"/>
      <c r="IO546" s="103"/>
      <c r="IP546" s="103"/>
      <c r="IQ546" s="103"/>
      <c r="IR546" s="103"/>
      <c r="IS546" s="103"/>
      <c r="IT546" s="103"/>
      <c r="IU546" s="103"/>
      <c r="IV546" s="103"/>
    </row>
    <row r="547" spans="1:256" s="251" customFormat="1" ht="12.75">
      <c r="A547" s="430"/>
      <c r="B547" s="430"/>
      <c r="C547" s="82"/>
      <c r="D547" s="325"/>
      <c r="E547" s="325"/>
      <c r="F547" s="201"/>
      <c r="G547" s="203"/>
      <c r="I547" s="285"/>
      <c r="J547" s="284"/>
      <c r="K547" s="274"/>
      <c r="L547" s="271"/>
      <c r="M547" s="280"/>
      <c r="N547" s="280"/>
      <c r="O547" s="280"/>
      <c r="P547" s="280"/>
      <c r="Q547" s="280"/>
      <c r="R547" s="280"/>
      <c r="S547" s="103"/>
      <c r="T547" s="103"/>
      <c r="U547" s="103"/>
      <c r="V547" s="103"/>
      <c r="W547" s="103"/>
      <c r="X547" s="103"/>
      <c r="Y547" s="103"/>
      <c r="Z547" s="103"/>
      <c r="AA547" s="103"/>
      <c r="AB547" s="103"/>
      <c r="AC547" s="103"/>
      <c r="AD547" s="103"/>
      <c r="AE547" s="103"/>
      <c r="AF547" s="103"/>
      <c r="AG547" s="103"/>
      <c r="AH547" s="103"/>
      <c r="AI547" s="103"/>
      <c r="AJ547" s="103"/>
      <c r="AK547" s="103"/>
      <c r="AL547" s="103"/>
      <c r="AM547" s="103"/>
      <c r="AN547" s="103"/>
      <c r="AO547" s="103"/>
      <c r="AP547" s="103"/>
      <c r="AQ547" s="103"/>
      <c r="AR547" s="103"/>
      <c r="AS547" s="103"/>
      <c r="AT547" s="103"/>
      <c r="AU547" s="103"/>
      <c r="AV547" s="103"/>
      <c r="AW547" s="103"/>
      <c r="AX547" s="103"/>
      <c r="AY547" s="103"/>
      <c r="AZ547" s="103"/>
      <c r="BA547" s="103"/>
      <c r="BB547" s="103"/>
      <c r="BC547" s="103"/>
      <c r="BD547" s="103"/>
      <c r="BE547" s="103"/>
      <c r="BF547" s="103"/>
      <c r="BG547" s="103"/>
      <c r="BH547" s="103"/>
      <c r="BI547" s="103"/>
      <c r="BJ547" s="103"/>
      <c r="BK547" s="103"/>
      <c r="BL547" s="103"/>
      <c r="BM547" s="103"/>
      <c r="BN547" s="103"/>
      <c r="BO547" s="103"/>
      <c r="BP547" s="103"/>
      <c r="BQ547" s="103"/>
      <c r="BR547" s="103"/>
      <c r="BS547" s="103"/>
      <c r="BT547" s="103"/>
      <c r="BU547" s="103"/>
      <c r="BV547" s="103"/>
      <c r="BW547" s="103"/>
      <c r="BX547" s="103"/>
      <c r="BY547" s="103"/>
      <c r="BZ547" s="103"/>
      <c r="CA547" s="103"/>
      <c r="CB547" s="103"/>
      <c r="CC547" s="103"/>
      <c r="CD547" s="103"/>
      <c r="CE547" s="103"/>
      <c r="CF547" s="103"/>
      <c r="CG547" s="103"/>
      <c r="CH547" s="103"/>
      <c r="CI547" s="103"/>
      <c r="CJ547" s="103"/>
      <c r="CK547" s="103"/>
      <c r="CL547" s="103"/>
      <c r="CM547" s="103"/>
      <c r="CN547" s="103"/>
      <c r="CO547" s="103"/>
      <c r="CP547" s="103"/>
      <c r="CQ547" s="103"/>
      <c r="CR547" s="103"/>
      <c r="CS547" s="103"/>
      <c r="CT547" s="103"/>
      <c r="CU547" s="103"/>
      <c r="CV547" s="103"/>
      <c r="CW547" s="103"/>
      <c r="CX547" s="103"/>
      <c r="CY547" s="103"/>
      <c r="CZ547" s="103"/>
      <c r="DA547" s="103"/>
      <c r="DB547" s="103"/>
      <c r="DC547" s="103"/>
      <c r="DD547" s="103"/>
      <c r="DE547" s="103"/>
      <c r="DF547" s="103"/>
      <c r="DG547" s="103"/>
      <c r="DH547" s="103"/>
      <c r="DI547" s="103"/>
      <c r="DJ547" s="103"/>
      <c r="DK547" s="103"/>
      <c r="DL547" s="103"/>
      <c r="DM547" s="103"/>
      <c r="DN547" s="103"/>
      <c r="DO547" s="103"/>
      <c r="DP547" s="103"/>
      <c r="DQ547" s="103"/>
      <c r="DR547" s="103"/>
      <c r="DS547" s="103"/>
      <c r="DT547" s="103"/>
      <c r="DU547" s="103"/>
      <c r="DV547" s="103"/>
      <c r="DW547" s="103"/>
      <c r="DX547" s="103"/>
      <c r="DY547" s="103"/>
      <c r="DZ547" s="103"/>
      <c r="EA547" s="103"/>
      <c r="EB547" s="103"/>
      <c r="EC547" s="103"/>
      <c r="ED547" s="103"/>
      <c r="EE547" s="103"/>
      <c r="EF547" s="103"/>
      <c r="EG547" s="103"/>
      <c r="EH547" s="103"/>
      <c r="EI547" s="103"/>
      <c r="EJ547" s="103"/>
      <c r="EK547" s="103"/>
      <c r="EL547" s="103"/>
      <c r="EM547" s="103"/>
      <c r="EN547" s="103"/>
      <c r="EO547" s="103"/>
      <c r="EP547" s="103"/>
      <c r="EQ547" s="103"/>
      <c r="ER547" s="103"/>
      <c r="ES547" s="103"/>
      <c r="ET547" s="103"/>
      <c r="EU547" s="103"/>
      <c r="EV547" s="103"/>
      <c r="EW547" s="103"/>
      <c r="EX547" s="103"/>
      <c r="EY547" s="103"/>
      <c r="EZ547" s="103"/>
      <c r="FA547" s="103"/>
      <c r="FB547" s="103"/>
      <c r="FC547" s="103"/>
      <c r="FD547" s="103"/>
      <c r="FE547" s="103"/>
      <c r="FF547" s="103"/>
      <c r="FG547" s="103"/>
      <c r="FH547" s="103"/>
      <c r="FI547" s="103"/>
      <c r="FJ547" s="103"/>
      <c r="FK547" s="103"/>
      <c r="FL547" s="103"/>
      <c r="FM547" s="103"/>
      <c r="FN547" s="103"/>
      <c r="FO547" s="103"/>
      <c r="FP547" s="103"/>
      <c r="FQ547" s="103"/>
      <c r="FR547" s="103"/>
      <c r="FS547" s="103"/>
      <c r="FT547" s="103"/>
      <c r="FU547" s="103"/>
      <c r="FV547" s="103"/>
      <c r="FW547" s="103"/>
      <c r="FX547" s="103"/>
      <c r="FY547" s="103"/>
      <c r="FZ547" s="103"/>
      <c r="GA547" s="103"/>
      <c r="GB547" s="103"/>
      <c r="GC547" s="103"/>
      <c r="GD547" s="103"/>
      <c r="GE547" s="103"/>
      <c r="GF547" s="103"/>
      <c r="GG547" s="103"/>
      <c r="GH547" s="103"/>
      <c r="GI547" s="103"/>
      <c r="GJ547" s="103"/>
      <c r="GK547" s="103"/>
      <c r="GL547" s="103"/>
      <c r="GM547" s="103"/>
      <c r="GN547" s="103"/>
      <c r="GO547" s="103"/>
      <c r="GP547" s="103"/>
      <c r="GQ547" s="103"/>
      <c r="GR547" s="103"/>
      <c r="GS547" s="103"/>
      <c r="GT547" s="103"/>
      <c r="GU547" s="103"/>
      <c r="GV547" s="103"/>
      <c r="GW547" s="103"/>
      <c r="GX547" s="103"/>
      <c r="GY547" s="103"/>
      <c r="GZ547" s="103"/>
      <c r="HA547" s="103"/>
      <c r="HB547" s="103"/>
      <c r="HC547" s="103"/>
      <c r="HD547" s="103"/>
      <c r="HE547" s="103"/>
      <c r="HF547" s="103"/>
      <c r="HG547" s="103"/>
      <c r="HH547" s="103"/>
      <c r="HI547" s="103"/>
      <c r="HJ547" s="103"/>
      <c r="HK547" s="103"/>
      <c r="HL547" s="103"/>
      <c r="HM547" s="103"/>
      <c r="HN547" s="103"/>
      <c r="HO547" s="103"/>
      <c r="HP547" s="103"/>
      <c r="HQ547" s="103"/>
      <c r="HR547" s="103"/>
      <c r="HS547" s="103"/>
      <c r="HT547" s="103"/>
      <c r="HU547" s="103"/>
      <c r="HV547" s="103"/>
      <c r="HW547" s="103"/>
      <c r="HX547" s="103"/>
      <c r="HY547" s="103"/>
      <c r="HZ547" s="103"/>
      <c r="IA547" s="103"/>
      <c r="IB547" s="103"/>
      <c r="IC547" s="103"/>
      <c r="ID547" s="103"/>
      <c r="IE547" s="103"/>
      <c r="IF547" s="103"/>
      <c r="IG547" s="103"/>
      <c r="IH547" s="103"/>
      <c r="II547" s="103"/>
      <c r="IJ547" s="103"/>
      <c r="IK547" s="103"/>
      <c r="IL547" s="103"/>
      <c r="IM547" s="103"/>
      <c r="IN547" s="103"/>
      <c r="IO547" s="103"/>
      <c r="IP547" s="103"/>
      <c r="IQ547" s="103"/>
      <c r="IR547" s="103"/>
      <c r="IS547" s="103"/>
      <c r="IT547" s="103"/>
      <c r="IU547" s="103"/>
      <c r="IV547" s="103"/>
    </row>
    <row r="548" spans="1:256" s="251" customFormat="1" ht="12.75">
      <c r="A548" s="430"/>
      <c r="B548" s="430"/>
      <c r="C548" s="82"/>
      <c r="D548" s="325"/>
      <c r="E548" s="325"/>
      <c r="F548" s="201"/>
      <c r="G548" s="203"/>
      <c r="I548" s="285"/>
      <c r="J548" s="284"/>
      <c r="K548" s="274"/>
      <c r="L548" s="271"/>
      <c r="M548" s="280"/>
      <c r="N548" s="280"/>
      <c r="O548" s="280"/>
      <c r="P548" s="280"/>
      <c r="Q548" s="280"/>
      <c r="R548" s="280"/>
      <c r="S548" s="103"/>
      <c r="T548" s="103"/>
      <c r="U548" s="103"/>
      <c r="V548" s="103"/>
      <c r="W548" s="103"/>
      <c r="X548" s="103"/>
      <c r="Y548" s="103"/>
      <c r="Z548" s="103"/>
      <c r="AA548" s="103"/>
      <c r="AB548" s="103"/>
      <c r="AC548" s="103"/>
      <c r="AD548" s="103"/>
      <c r="AE548" s="103"/>
      <c r="AF548" s="103"/>
      <c r="AG548" s="103"/>
      <c r="AH548" s="103"/>
      <c r="AI548" s="103"/>
      <c r="AJ548" s="103"/>
      <c r="AK548" s="103"/>
      <c r="AL548" s="103"/>
      <c r="AM548" s="103"/>
      <c r="AN548" s="103"/>
      <c r="AO548" s="103"/>
      <c r="AP548" s="103"/>
      <c r="AQ548" s="103"/>
      <c r="AR548" s="103"/>
      <c r="AS548" s="103"/>
      <c r="AT548" s="103"/>
      <c r="AU548" s="103"/>
      <c r="AV548" s="103"/>
      <c r="AW548" s="103"/>
      <c r="AX548" s="103"/>
      <c r="AY548" s="103"/>
      <c r="AZ548" s="103"/>
      <c r="BA548" s="103"/>
      <c r="BB548" s="103"/>
      <c r="BC548" s="103"/>
      <c r="BD548" s="103"/>
      <c r="BE548" s="103"/>
      <c r="BF548" s="103"/>
      <c r="BG548" s="103"/>
      <c r="BH548" s="103"/>
      <c r="BI548" s="103"/>
      <c r="BJ548" s="103"/>
      <c r="BK548" s="103"/>
      <c r="BL548" s="103"/>
      <c r="BM548" s="103"/>
      <c r="BN548" s="103"/>
      <c r="BO548" s="103"/>
      <c r="BP548" s="103"/>
      <c r="BQ548" s="103"/>
      <c r="BR548" s="103"/>
      <c r="BS548" s="103"/>
      <c r="BT548" s="103"/>
      <c r="BU548" s="103"/>
      <c r="BV548" s="103"/>
      <c r="BW548" s="103"/>
      <c r="BX548" s="103"/>
      <c r="BY548" s="103"/>
      <c r="BZ548" s="103"/>
      <c r="CA548" s="103"/>
      <c r="CB548" s="103"/>
      <c r="CC548" s="103"/>
      <c r="CD548" s="103"/>
      <c r="CE548" s="103"/>
      <c r="CF548" s="103"/>
      <c r="CG548" s="103"/>
      <c r="CH548" s="103"/>
      <c r="CI548" s="103"/>
      <c r="CJ548" s="103"/>
      <c r="CK548" s="103"/>
      <c r="CL548" s="103"/>
      <c r="CM548" s="103"/>
      <c r="CN548" s="103"/>
      <c r="CO548" s="103"/>
      <c r="CP548" s="103"/>
      <c r="CQ548" s="103"/>
      <c r="CR548" s="103"/>
      <c r="CS548" s="103"/>
      <c r="CT548" s="103"/>
      <c r="CU548" s="103"/>
      <c r="CV548" s="103"/>
      <c r="CW548" s="103"/>
      <c r="CX548" s="103"/>
      <c r="CY548" s="103"/>
      <c r="CZ548" s="103"/>
      <c r="DA548" s="103"/>
      <c r="DB548" s="103"/>
      <c r="DC548" s="103"/>
      <c r="DD548" s="103"/>
      <c r="DE548" s="103"/>
      <c r="DF548" s="103"/>
      <c r="DG548" s="103"/>
      <c r="DH548" s="103"/>
      <c r="DI548" s="103"/>
      <c r="DJ548" s="103"/>
      <c r="DK548" s="103"/>
      <c r="DL548" s="103"/>
      <c r="DM548" s="103"/>
      <c r="DN548" s="103"/>
      <c r="DO548" s="103"/>
      <c r="DP548" s="103"/>
      <c r="DQ548" s="103"/>
      <c r="DR548" s="103"/>
      <c r="DS548" s="103"/>
      <c r="DT548" s="103"/>
      <c r="DU548" s="103"/>
      <c r="DV548" s="103"/>
      <c r="DW548" s="103"/>
      <c r="DX548" s="103"/>
      <c r="DY548" s="103"/>
      <c r="DZ548" s="103"/>
      <c r="EA548" s="103"/>
      <c r="EB548" s="103"/>
      <c r="EC548" s="103"/>
      <c r="ED548" s="103"/>
      <c r="EE548" s="103"/>
      <c r="EF548" s="103"/>
      <c r="EG548" s="103"/>
      <c r="EH548" s="103"/>
      <c r="EI548" s="103"/>
      <c r="EJ548" s="103"/>
      <c r="EK548" s="103"/>
      <c r="EL548" s="103"/>
      <c r="EM548" s="103"/>
      <c r="EN548" s="103"/>
      <c r="EO548" s="103"/>
      <c r="EP548" s="103"/>
      <c r="EQ548" s="103"/>
      <c r="ER548" s="103"/>
      <c r="ES548" s="103"/>
      <c r="ET548" s="103"/>
      <c r="EU548" s="103"/>
      <c r="EV548" s="103"/>
      <c r="EW548" s="103"/>
      <c r="EX548" s="103"/>
      <c r="EY548" s="103"/>
      <c r="EZ548" s="103"/>
      <c r="FA548" s="103"/>
      <c r="FB548" s="103"/>
      <c r="FC548" s="103"/>
      <c r="FD548" s="103"/>
      <c r="FE548" s="103"/>
      <c r="FF548" s="103"/>
      <c r="FG548" s="103"/>
      <c r="FH548" s="103"/>
      <c r="FI548" s="103"/>
      <c r="FJ548" s="103"/>
      <c r="FK548" s="103"/>
      <c r="FL548" s="103"/>
      <c r="FM548" s="103"/>
      <c r="FN548" s="103"/>
      <c r="FO548" s="103"/>
      <c r="FP548" s="103"/>
      <c r="FQ548" s="103"/>
      <c r="FR548" s="103"/>
      <c r="FS548" s="103"/>
      <c r="FT548" s="103"/>
      <c r="FU548" s="103"/>
      <c r="FV548" s="103"/>
      <c r="FW548" s="103"/>
      <c r="FX548" s="103"/>
      <c r="FY548" s="103"/>
      <c r="FZ548" s="103"/>
      <c r="GA548" s="103"/>
      <c r="GB548" s="103"/>
      <c r="GC548" s="103"/>
      <c r="GD548" s="103"/>
      <c r="GE548" s="103"/>
      <c r="GF548" s="103"/>
      <c r="GG548" s="103"/>
      <c r="GH548" s="103"/>
      <c r="GI548" s="103"/>
      <c r="GJ548" s="103"/>
      <c r="GK548" s="103"/>
      <c r="GL548" s="103"/>
      <c r="GM548" s="103"/>
      <c r="GN548" s="103"/>
      <c r="GO548" s="103"/>
      <c r="GP548" s="103"/>
      <c r="GQ548" s="103"/>
      <c r="GR548" s="103"/>
      <c r="GS548" s="103"/>
      <c r="GT548" s="103"/>
      <c r="GU548" s="103"/>
      <c r="GV548" s="103"/>
      <c r="GW548" s="103"/>
      <c r="GX548" s="103"/>
      <c r="GY548" s="103"/>
      <c r="GZ548" s="103"/>
      <c r="HA548" s="103"/>
      <c r="HB548" s="103"/>
      <c r="HC548" s="103"/>
      <c r="HD548" s="103"/>
      <c r="HE548" s="103"/>
      <c r="HF548" s="103"/>
      <c r="HG548" s="103"/>
      <c r="HH548" s="103"/>
      <c r="HI548" s="103"/>
      <c r="HJ548" s="103"/>
      <c r="HK548" s="103"/>
      <c r="HL548" s="103"/>
      <c r="HM548" s="103"/>
      <c r="HN548" s="103"/>
      <c r="HO548" s="103"/>
      <c r="HP548" s="103"/>
      <c r="HQ548" s="103"/>
      <c r="HR548" s="103"/>
      <c r="HS548" s="103"/>
      <c r="HT548" s="103"/>
      <c r="HU548" s="103"/>
      <c r="HV548" s="103"/>
      <c r="HW548" s="103"/>
      <c r="HX548" s="103"/>
      <c r="HY548" s="103"/>
      <c r="HZ548" s="103"/>
      <c r="IA548" s="103"/>
      <c r="IB548" s="103"/>
      <c r="IC548" s="103"/>
      <c r="ID548" s="103"/>
      <c r="IE548" s="103"/>
      <c r="IF548" s="103"/>
      <c r="IG548" s="103"/>
      <c r="IH548" s="103"/>
      <c r="II548" s="103"/>
      <c r="IJ548" s="103"/>
      <c r="IK548" s="103"/>
      <c r="IL548" s="103"/>
      <c r="IM548" s="103"/>
      <c r="IN548" s="103"/>
      <c r="IO548" s="103"/>
      <c r="IP548" s="103"/>
      <c r="IQ548" s="103"/>
      <c r="IR548" s="103"/>
      <c r="IS548" s="103"/>
      <c r="IT548" s="103"/>
      <c r="IU548" s="103"/>
      <c r="IV548" s="103"/>
    </row>
    <row r="549" spans="1:256" s="251" customFormat="1" ht="12.75">
      <c r="A549" s="430"/>
      <c r="B549" s="430"/>
      <c r="C549" s="82"/>
      <c r="D549" s="325"/>
      <c r="E549" s="325"/>
      <c r="F549" s="201"/>
      <c r="G549" s="203"/>
      <c r="I549" s="285"/>
      <c r="J549" s="284"/>
      <c r="K549" s="274"/>
      <c r="L549" s="271"/>
      <c r="M549" s="280"/>
      <c r="N549" s="280"/>
      <c r="O549" s="280"/>
      <c r="P549" s="280"/>
      <c r="Q549" s="280"/>
      <c r="R549" s="280"/>
      <c r="S549" s="103"/>
      <c r="T549" s="103"/>
      <c r="U549" s="103"/>
      <c r="V549" s="103"/>
      <c r="W549" s="103"/>
      <c r="X549" s="103"/>
      <c r="Y549" s="103"/>
      <c r="Z549" s="103"/>
      <c r="AA549" s="103"/>
      <c r="AB549" s="103"/>
      <c r="AC549" s="103"/>
      <c r="AD549" s="103"/>
      <c r="AE549" s="103"/>
      <c r="AF549" s="103"/>
      <c r="AG549" s="103"/>
      <c r="AH549" s="103"/>
      <c r="AI549" s="103"/>
      <c r="AJ549" s="103"/>
      <c r="AK549" s="103"/>
      <c r="AL549" s="103"/>
      <c r="AM549" s="103"/>
      <c r="AN549" s="103"/>
      <c r="AO549" s="103"/>
      <c r="AP549" s="103"/>
      <c r="AQ549" s="103"/>
      <c r="AR549" s="103"/>
      <c r="AS549" s="103"/>
      <c r="AT549" s="103"/>
      <c r="AU549" s="103"/>
      <c r="AV549" s="103"/>
      <c r="AW549" s="103"/>
      <c r="AX549" s="103"/>
      <c r="AY549" s="103"/>
      <c r="AZ549" s="103"/>
      <c r="BA549" s="103"/>
      <c r="BB549" s="103"/>
      <c r="BC549" s="103"/>
      <c r="BD549" s="103"/>
      <c r="BE549" s="103"/>
      <c r="BF549" s="103"/>
      <c r="BG549" s="103"/>
      <c r="BH549" s="103"/>
      <c r="BI549" s="103"/>
      <c r="BJ549" s="103"/>
      <c r="BK549" s="103"/>
      <c r="BL549" s="103"/>
      <c r="BM549" s="103"/>
      <c r="BN549" s="103"/>
      <c r="BO549" s="103"/>
      <c r="BP549" s="103"/>
      <c r="BQ549" s="103"/>
      <c r="BR549" s="103"/>
      <c r="BS549" s="103"/>
      <c r="BT549" s="103"/>
      <c r="BU549" s="103"/>
      <c r="BV549" s="103"/>
      <c r="BW549" s="103"/>
      <c r="BX549" s="103"/>
      <c r="BY549" s="103"/>
      <c r="BZ549" s="103"/>
      <c r="CA549" s="103"/>
      <c r="CB549" s="103"/>
      <c r="CC549" s="103"/>
      <c r="CD549" s="103"/>
      <c r="CE549" s="103"/>
      <c r="CF549" s="103"/>
      <c r="CG549" s="103"/>
      <c r="CH549" s="103"/>
      <c r="CI549" s="103"/>
      <c r="CJ549" s="103"/>
      <c r="CK549" s="103"/>
      <c r="CL549" s="103"/>
      <c r="CM549" s="103"/>
      <c r="CN549" s="103"/>
      <c r="CO549" s="103"/>
      <c r="CP549" s="103"/>
      <c r="CQ549" s="103"/>
      <c r="CR549" s="103"/>
      <c r="CS549" s="103"/>
      <c r="CT549" s="103"/>
      <c r="CU549" s="103"/>
      <c r="CV549" s="103"/>
      <c r="CW549" s="103"/>
      <c r="CX549" s="103"/>
      <c r="CY549" s="103"/>
      <c r="CZ549" s="103"/>
      <c r="DA549" s="103"/>
      <c r="DB549" s="103"/>
      <c r="DC549" s="103"/>
      <c r="DD549" s="103"/>
      <c r="DE549" s="103"/>
      <c r="DF549" s="103"/>
      <c r="DG549" s="103"/>
      <c r="DH549" s="103"/>
      <c r="DI549" s="103"/>
      <c r="DJ549" s="103"/>
      <c r="DK549" s="103"/>
      <c r="DL549" s="103"/>
      <c r="DM549" s="103"/>
      <c r="DN549" s="103"/>
      <c r="DO549" s="103"/>
      <c r="DP549" s="103"/>
      <c r="DQ549" s="103"/>
      <c r="DR549" s="103"/>
      <c r="DS549" s="103"/>
      <c r="DT549" s="103"/>
      <c r="DU549" s="103"/>
      <c r="DV549" s="103"/>
      <c r="DW549" s="103"/>
      <c r="DX549" s="103"/>
      <c r="DY549" s="103"/>
      <c r="DZ549" s="103"/>
      <c r="EA549" s="103"/>
      <c r="EB549" s="103"/>
      <c r="EC549" s="103"/>
      <c r="ED549" s="103"/>
      <c r="EE549" s="103"/>
      <c r="EF549" s="103"/>
      <c r="EG549" s="103"/>
      <c r="EH549" s="103"/>
      <c r="EI549" s="103"/>
      <c r="EJ549" s="103"/>
      <c r="EK549" s="103"/>
      <c r="EL549" s="103"/>
      <c r="EM549" s="103"/>
      <c r="EN549" s="103"/>
      <c r="EO549" s="103"/>
      <c r="EP549" s="103"/>
      <c r="EQ549" s="103"/>
      <c r="ER549" s="103"/>
      <c r="ES549" s="103"/>
      <c r="ET549" s="103"/>
      <c r="EU549" s="103"/>
      <c r="EV549" s="103"/>
      <c r="EW549" s="103"/>
      <c r="EX549" s="103"/>
      <c r="EY549" s="103"/>
      <c r="EZ549" s="103"/>
      <c r="FA549" s="103"/>
      <c r="FB549" s="103"/>
      <c r="FC549" s="103"/>
      <c r="FD549" s="103"/>
      <c r="FE549" s="103"/>
      <c r="FF549" s="103"/>
      <c r="FG549" s="103"/>
      <c r="FH549" s="103"/>
      <c r="FI549" s="103"/>
      <c r="FJ549" s="103"/>
      <c r="FK549" s="103"/>
      <c r="FL549" s="103"/>
      <c r="FM549" s="103"/>
      <c r="FN549" s="103"/>
      <c r="FO549" s="103"/>
      <c r="FP549" s="103"/>
      <c r="FQ549" s="103"/>
      <c r="FR549" s="103"/>
      <c r="FS549" s="103"/>
      <c r="FT549" s="103"/>
      <c r="FU549" s="103"/>
      <c r="FV549" s="103"/>
      <c r="FW549" s="103"/>
      <c r="FX549" s="103"/>
      <c r="FY549" s="103"/>
      <c r="FZ549" s="103"/>
      <c r="GA549" s="103"/>
      <c r="GB549" s="103"/>
      <c r="GC549" s="103"/>
      <c r="GD549" s="103"/>
      <c r="GE549" s="103"/>
      <c r="GF549" s="103"/>
      <c r="GG549" s="103"/>
      <c r="GH549" s="103"/>
      <c r="GI549" s="103"/>
      <c r="GJ549" s="103"/>
      <c r="GK549" s="103"/>
      <c r="GL549" s="103"/>
      <c r="GM549" s="103"/>
      <c r="GN549" s="103"/>
      <c r="GO549" s="103"/>
      <c r="GP549" s="103"/>
      <c r="GQ549" s="103"/>
      <c r="GR549" s="103"/>
      <c r="GS549" s="103"/>
      <c r="GT549" s="103"/>
      <c r="GU549" s="103"/>
      <c r="GV549" s="103"/>
      <c r="GW549" s="103"/>
      <c r="GX549" s="103"/>
      <c r="GY549" s="103"/>
      <c r="GZ549" s="103"/>
      <c r="HA549" s="103"/>
      <c r="HB549" s="103"/>
      <c r="HC549" s="103"/>
      <c r="HD549" s="103"/>
      <c r="HE549" s="103"/>
      <c r="HF549" s="103"/>
      <c r="HG549" s="103"/>
      <c r="HH549" s="103"/>
      <c r="HI549" s="103"/>
      <c r="HJ549" s="103"/>
      <c r="HK549" s="103"/>
      <c r="HL549" s="103"/>
      <c r="HM549" s="103"/>
      <c r="HN549" s="103"/>
      <c r="HO549" s="103"/>
      <c r="HP549" s="103"/>
      <c r="HQ549" s="103"/>
      <c r="HR549" s="103"/>
      <c r="HS549" s="103"/>
      <c r="HT549" s="103"/>
      <c r="HU549" s="103"/>
      <c r="HV549" s="103"/>
      <c r="HW549" s="103"/>
      <c r="HX549" s="103"/>
      <c r="HY549" s="103"/>
      <c r="HZ549" s="103"/>
      <c r="IA549" s="103"/>
      <c r="IB549" s="103"/>
      <c r="IC549" s="103"/>
      <c r="ID549" s="103"/>
      <c r="IE549" s="103"/>
      <c r="IF549" s="103"/>
      <c r="IG549" s="103"/>
      <c r="IH549" s="103"/>
      <c r="II549" s="103"/>
      <c r="IJ549" s="103"/>
      <c r="IK549" s="103"/>
      <c r="IL549" s="103"/>
      <c r="IM549" s="103"/>
      <c r="IN549" s="103"/>
      <c r="IO549" s="103"/>
      <c r="IP549" s="103"/>
      <c r="IQ549" s="103"/>
      <c r="IR549" s="103"/>
      <c r="IS549" s="103"/>
      <c r="IT549" s="103"/>
      <c r="IU549" s="103"/>
      <c r="IV549" s="103"/>
    </row>
    <row r="550" spans="1:256" s="251" customFormat="1" ht="12.75">
      <c r="A550" s="430"/>
      <c r="B550" s="430"/>
      <c r="C550" s="82"/>
      <c r="D550" s="325"/>
      <c r="E550" s="325"/>
      <c r="F550" s="201"/>
      <c r="G550" s="203"/>
      <c r="I550" s="285"/>
      <c r="J550" s="284"/>
      <c r="K550" s="274"/>
      <c r="L550" s="271"/>
      <c r="M550" s="280"/>
      <c r="N550" s="280"/>
      <c r="O550" s="280"/>
      <c r="P550" s="280"/>
      <c r="Q550" s="280"/>
      <c r="R550" s="280"/>
      <c r="S550" s="103"/>
      <c r="T550" s="103"/>
      <c r="U550" s="103"/>
      <c r="V550" s="103"/>
      <c r="W550" s="103"/>
      <c r="X550" s="103"/>
      <c r="Y550" s="103"/>
      <c r="Z550" s="103"/>
      <c r="AA550" s="103"/>
      <c r="AB550" s="103"/>
      <c r="AC550" s="103"/>
      <c r="AD550" s="103"/>
      <c r="AE550" s="103"/>
      <c r="AF550" s="103"/>
      <c r="AG550" s="103"/>
      <c r="AH550" s="103"/>
      <c r="AI550" s="103"/>
      <c r="AJ550" s="103"/>
      <c r="AK550" s="103"/>
      <c r="AL550" s="103"/>
      <c r="AM550" s="103"/>
      <c r="AN550" s="103"/>
      <c r="AO550" s="103"/>
      <c r="AP550" s="103"/>
      <c r="AQ550" s="103"/>
      <c r="AR550" s="103"/>
      <c r="AS550" s="103"/>
      <c r="AT550" s="103"/>
      <c r="AU550" s="103"/>
      <c r="AV550" s="103"/>
      <c r="AW550" s="103"/>
      <c r="AX550" s="103"/>
      <c r="AY550" s="103"/>
      <c r="AZ550" s="103"/>
      <c r="BA550" s="103"/>
      <c r="BB550" s="103"/>
      <c r="BC550" s="103"/>
      <c r="BD550" s="103"/>
      <c r="BE550" s="103"/>
      <c r="BF550" s="103"/>
      <c r="BG550" s="103"/>
      <c r="BH550" s="103"/>
      <c r="BI550" s="103"/>
      <c r="BJ550" s="103"/>
      <c r="BK550" s="103"/>
      <c r="BL550" s="103"/>
      <c r="BM550" s="103"/>
      <c r="BN550" s="103"/>
      <c r="BO550" s="103"/>
      <c r="BP550" s="103"/>
      <c r="BQ550" s="103"/>
      <c r="BR550" s="103"/>
      <c r="BS550" s="103"/>
      <c r="BT550" s="103"/>
      <c r="BU550" s="103"/>
      <c r="BV550" s="103"/>
      <c r="BW550" s="103"/>
      <c r="BX550" s="103"/>
      <c r="BY550" s="103"/>
      <c r="BZ550" s="103"/>
      <c r="CA550" s="103"/>
      <c r="CB550" s="103"/>
      <c r="CC550" s="103"/>
      <c r="CD550" s="103"/>
      <c r="CE550" s="103"/>
      <c r="CF550" s="103"/>
      <c r="CG550" s="103"/>
      <c r="CH550" s="103"/>
      <c r="CI550" s="103"/>
      <c r="CJ550" s="103"/>
      <c r="CK550" s="103"/>
      <c r="CL550" s="103"/>
      <c r="CM550" s="103"/>
      <c r="CN550" s="103"/>
      <c r="CO550" s="103"/>
      <c r="CP550" s="103"/>
      <c r="CQ550" s="103"/>
      <c r="CR550" s="103"/>
      <c r="CS550" s="103"/>
      <c r="CT550" s="103"/>
      <c r="CU550" s="103"/>
      <c r="CV550" s="103"/>
      <c r="CW550" s="103"/>
      <c r="CX550" s="103"/>
      <c r="CY550" s="103"/>
      <c r="CZ550" s="103"/>
      <c r="DA550" s="103"/>
      <c r="DB550" s="103"/>
      <c r="DC550" s="103"/>
      <c r="DD550" s="103"/>
      <c r="DE550" s="103"/>
      <c r="DF550" s="103"/>
      <c r="DG550" s="103"/>
      <c r="DH550" s="103"/>
      <c r="DI550" s="103"/>
      <c r="DJ550" s="103"/>
      <c r="DK550" s="103"/>
      <c r="DL550" s="103"/>
      <c r="DM550" s="103"/>
      <c r="DN550" s="103"/>
      <c r="DO550" s="103"/>
      <c r="DP550" s="103"/>
      <c r="DQ550" s="103"/>
      <c r="DR550" s="103"/>
      <c r="DS550" s="103"/>
      <c r="DT550" s="103"/>
      <c r="DU550" s="103"/>
      <c r="DV550" s="103"/>
      <c r="DW550" s="103"/>
      <c r="DX550" s="103"/>
      <c r="DY550" s="103"/>
      <c r="DZ550" s="103"/>
      <c r="EA550" s="103"/>
      <c r="EB550" s="103"/>
      <c r="EC550" s="103"/>
      <c r="ED550" s="103"/>
      <c r="EE550" s="103"/>
      <c r="EF550" s="103"/>
      <c r="EG550" s="103"/>
      <c r="EH550" s="103"/>
      <c r="EI550" s="103"/>
      <c r="EJ550" s="103"/>
      <c r="EK550" s="103"/>
      <c r="EL550" s="103"/>
      <c r="EM550" s="103"/>
      <c r="EN550" s="103"/>
      <c r="EO550" s="103"/>
      <c r="EP550" s="103"/>
      <c r="EQ550" s="103"/>
      <c r="ER550" s="103"/>
      <c r="ES550" s="103"/>
      <c r="ET550" s="103"/>
      <c r="EU550" s="103"/>
      <c r="EV550" s="103"/>
      <c r="EW550" s="103"/>
      <c r="EX550" s="103"/>
      <c r="EY550" s="103"/>
      <c r="EZ550" s="103"/>
      <c r="FA550" s="103"/>
      <c r="FB550" s="103"/>
      <c r="FC550" s="103"/>
      <c r="FD550" s="103"/>
      <c r="FE550" s="103"/>
      <c r="FF550" s="103"/>
      <c r="FG550" s="103"/>
      <c r="FH550" s="103"/>
      <c r="FI550" s="103"/>
      <c r="FJ550" s="103"/>
      <c r="FK550" s="103"/>
      <c r="FL550" s="103"/>
      <c r="FM550" s="103"/>
      <c r="FN550" s="103"/>
      <c r="FO550" s="103"/>
      <c r="FP550" s="103"/>
      <c r="FQ550" s="103"/>
      <c r="FR550" s="103"/>
      <c r="FS550" s="103"/>
      <c r="FT550" s="103"/>
      <c r="FU550" s="103"/>
      <c r="FV550" s="103"/>
      <c r="FW550" s="103"/>
      <c r="FX550" s="103"/>
      <c r="FY550" s="103"/>
      <c r="FZ550" s="103"/>
      <c r="GA550" s="103"/>
      <c r="GB550" s="103"/>
      <c r="GC550" s="103"/>
      <c r="GD550" s="103"/>
      <c r="GE550" s="103"/>
      <c r="GF550" s="103"/>
      <c r="GG550" s="103"/>
      <c r="GH550" s="103"/>
      <c r="GI550" s="103"/>
      <c r="GJ550" s="103"/>
      <c r="GK550" s="103"/>
      <c r="GL550" s="103"/>
      <c r="GM550" s="103"/>
      <c r="GN550" s="103"/>
      <c r="GO550" s="103"/>
      <c r="GP550" s="103"/>
      <c r="GQ550" s="103"/>
      <c r="GR550" s="103"/>
      <c r="GS550" s="103"/>
      <c r="GT550" s="103"/>
      <c r="GU550" s="103"/>
      <c r="GV550" s="103"/>
      <c r="GW550" s="103"/>
      <c r="GX550" s="103"/>
      <c r="GY550" s="103"/>
      <c r="GZ550" s="103"/>
      <c r="HA550" s="103"/>
      <c r="HB550" s="103"/>
      <c r="HC550" s="103"/>
      <c r="HD550" s="103"/>
      <c r="HE550" s="103"/>
      <c r="HF550" s="103"/>
      <c r="HG550" s="103"/>
      <c r="HH550" s="103"/>
      <c r="HI550" s="103"/>
      <c r="HJ550" s="103"/>
      <c r="HK550" s="103"/>
      <c r="HL550" s="103"/>
      <c r="HM550" s="103"/>
      <c r="HN550" s="103"/>
      <c r="HO550" s="103"/>
      <c r="HP550" s="103"/>
      <c r="HQ550" s="103"/>
      <c r="HR550" s="103"/>
      <c r="HS550" s="103"/>
      <c r="HT550" s="103"/>
      <c r="HU550" s="103"/>
      <c r="HV550" s="103"/>
      <c r="HW550" s="103"/>
      <c r="HX550" s="103"/>
      <c r="HY550" s="103"/>
      <c r="HZ550" s="103"/>
      <c r="IA550" s="103"/>
      <c r="IB550" s="103"/>
      <c r="IC550" s="103"/>
      <c r="ID550" s="103"/>
      <c r="IE550" s="103"/>
      <c r="IF550" s="103"/>
      <c r="IG550" s="103"/>
      <c r="IH550" s="103"/>
      <c r="II550" s="103"/>
      <c r="IJ550" s="103"/>
      <c r="IK550" s="103"/>
      <c r="IL550" s="103"/>
      <c r="IM550" s="103"/>
      <c r="IN550" s="103"/>
      <c r="IO550" s="103"/>
      <c r="IP550" s="103"/>
      <c r="IQ550" s="103"/>
      <c r="IR550" s="103"/>
      <c r="IS550" s="103"/>
      <c r="IT550" s="103"/>
      <c r="IU550" s="103"/>
      <c r="IV550" s="103"/>
    </row>
    <row r="551" spans="1:256" s="251" customFormat="1" ht="12.75">
      <c r="A551" s="430"/>
      <c r="B551" s="430"/>
      <c r="C551" s="82"/>
      <c r="D551" s="325"/>
      <c r="E551" s="325"/>
      <c r="F551" s="201"/>
      <c r="G551" s="203"/>
      <c r="I551" s="285"/>
      <c r="J551" s="284"/>
      <c r="K551" s="274"/>
      <c r="L551" s="271"/>
      <c r="M551" s="280"/>
      <c r="N551" s="280"/>
      <c r="O551" s="280"/>
      <c r="P551" s="280"/>
      <c r="Q551" s="280"/>
      <c r="R551" s="280"/>
      <c r="S551" s="103"/>
      <c r="T551" s="103"/>
      <c r="U551" s="103"/>
      <c r="V551" s="103"/>
      <c r="W551" s="103"/>
      <c r="X551" s="103"/>
      <c r="Y551" s="103"/>
      <c r="Z551" s="103"/>
      <c r="AA551" s="103"/>
      <c r="AB551" s="103"/>
      <c r="AC551" s="103"/>
      <c r="AD551" s="103"/>
      <c r="AE551" s="103"/>
      <c r="AF551" s="103"/>
      <c r="AG551" s="103"/>
      <c r="AH551" s="103"/>
      <c r="AI551" s="103"/>
      <c r="AJ551" s="103"/>
      <c r="AK551" s="103"/>
      <c r="AL551" s="103"/>
      <c r="AM551" s="103"/>
      <c r="AN551" s="103"/>
      <c r="AO551" s="103"/>
      <c r="AP551" s="103"/>
      <c r="AQ551" s="103"/>
      <c r="AR551" s="103"/>
      <c r="AS551" s="103"/>
      <c r="AT551" s="103"/>
      <c r="AU551" s="103"/>
      <c r="AV551" s="103"/>
      <c r="AW551" s="103"/>
      <c r="AX551" s="103"/>
      <c r="AY551" s="103"/>
      <c r="AZ551" s="103"/>
      <c r="BA551" s="103"/>
      <c r="BB551" s="103"/>
      <c r="BC551" s="103"/>
      <c r="BD551" s="103"/>
      <c r="BE551" s="103"/>
      <c r="BF551" s="103"/>
      <c r="BG551" s="103"/>
      <c r="BH551" s="103"/>
      <c r="BI551" s="103"/>
      <c r="BJ551" s="103"/>
      <c r="BK551" s="103"/>
      <c r="BL551" s="103"/>
      <c r="BM551" s="103"/>
      <c r="BN551" s="103"/>
      <c r="BO551" s="103"/>
      <c r="BP551" s="103"/>
      <c r="BQ551" s="103"/>
      <c r="BR551" s="103"/>
      <c r="BS551" s="103"/>
      <c r="BT551" s="103"/>
      <c r="BU551" s="103"/>
      <c r="BV551" s="103"/>
      <c r="BW551" s="103"/>
      <c r="BX551" s="103"/>
      <c r="BY551" s="103"/>
      <c r="BZ551" s="103"/>
      <c r="CA551" s="103"/>
      <c r="CB551" s="103"/>
      <c r="CC551" s="103"/>
      <c r="CD551" s="103"/>
      <c r="CE551" s="103"/>
      <c r="CF551" s="103"/>
      <c r="CG551" s="103"/>
      <c r="CH551" s="103"/>
      <c r="CI551" s="103"/>
      <c r="CJ551" s="103"/>
      <c r="CK551" s="103"/>
      <c r="CL551" s="103"/>
      <c r="CM551" s="103"/>
      <c r="CN551" s="103"/>
      <c r="CO551" s="103"/>
      <c r="CP551" s="103"/>
      <c r="CQ551" s="103"/>
      <c r="CR551" s="103"/>
      <c r="CS551" s="103"/>
      <c r="CT551" s="103"/>
      <c r="CU551" s="103"/>
      <c r="CV551" s="103"/>
      <c r="CW551" s="103"/>
      <c r="CX551" s="103"/>
      <c r="CY551" s="103"/>
      <c r="CZ551" s="103"/>
      <c r="DA551" s="103"/>
      <c r="DB551" s="103"/>
      <c r="DC551" s="103"/>
      <c r="DD551" s="103"/>
      <c r="DE551" s="103"/>
      <c r="DF551" s="103"/>
      <c r="DG551" s="103"/>
      <c r="DH551" s="103"/>
      <c r="DI551" s="103"/>
      <c r="DJ551" s="103"/>
      <c r="DK551" s="103"/>
      <c r="DL551" s="103"/>
      <c r="DM551" s="103"/>
      <c r="DN551" s="103"/>
      <c r="DO551" s="103"/>
      <c r="DP551" s="103"/>
      <c r="DQ551" s="103"/>
      <c r="DR551" s="103"/>
      <c r="DS551" s="103"/>
      <c r="DT551" s="103"/>
      <c r="DU551" s="103"/>
      <c r="DV551" s="103"/>
      <c r="DW551" s="103"/>
      <c r="DX551" s="103"/>
      <c r="DY551" s="103"/>
      <c r="DZ551" s="103"/>
      <c r="EA551" s="103"/>
      <c r="EB551" s="103"/>
      <c r="EC551" s="103"/>
      <c r="ED551" s="103"/>
      <c r="EE551" s="103"/>
      <c r="EF551" s="103"/>
      <c r="EG551" s="103"/>
      <c r="EH551" s="103"/>
      <c r="EI551" s="103"/>
      <c r="EJ551" s="103"/>
      <c r="EK551" s="103"/>
      <c r="EL551" s="103"/>
      <c r="EM551" s="103"/>
      <c r="EN551" s="103"/>
      <c r="EO551" s="103"/>
      <c r="EP551" s="103"/>
      <c r="EQ551" s="103"/>
      <c r="ER551" s="103"/>
      <c r="ES551" s="103"/>
      <c r="ET551" s="103"/>
      <c r="EU551" s="103"/>
      <c r="EV551" s="103"/>
      <c r="EW551" s="103"/>
      <c r="EX551" s="103"/>
      <c r="EY551" s="103"/>
      <c r="EZ551" s="103"/>
      <c r="FA551" s="103"/>
      <c r="FB551" s="103"/>
      <c r="FC551" s="103"/>
      <c r="FD551" s="103"/>
      <c r="FE551" s="103"/>
      <c r="FF551" s="103"/>
      <c r="FG551" s="103"/>
      <c r="FH551" s="103"/>
      <c r="FI551" s="103"/>
      <c r="FJ551" s="103"/>
      <c r="FK551" s="103"/>
      <c r="FL551" s="103"/>
      <c r="FM551" s="103"/>
      <c r="FN551" s="103"/>
      <c r="FO551" s="103"/>
      <c r="FP551" s="103"/>
      <c r="FQ551" s="103"/>
      <c r="FR551" s="103"/>
      <c r="FS551" s="103"/>
      <c r="FT551" s="103"/>
      <c r="FU551" s="103"/>
      <c r="FV551" s="103"/>
      <c r="FW551" s="103"/>
      <c r="FX551" s="103"/>
      <c r="FY551" s="103"/>
      <c r="FZ551" s="103"/>
      <c r="GA551" s="103"/>
      <c r="GB551" s="103"/>
      <c r="GC551" s="103"/>
      <c r="GD551" s="103"/>
      <c r="GE551" s="103"/>
      <c r="GF551" s="103"/>
      <c r="GG551" s="103"/>
      <c r="GH551" s="103"/>
      <c r="GI551" s="103"/>
      <c r="GJ551" s="103"/>
      <c r="GK551" s="103"/>
      <c r="GL551" s="103"/>
      <c r="GM551" s="103"/>
      <c r="GN551" s="103"/>
      <c r="GO551" s="103"/>
      <c r="GP551" s="103"/>
      <c r="GQ551" s="103"/>
      <c r="GR551" s="103"/>
      <c r="GS551" s="103"/>
      <c r="GT551" s="103"/>
      <c r="GU551" s="103"/>
      <c r="GV551" s="103"/>
      <c r="GW551" s="103"/>
      <c r="GX551" s="103"/>
      <c r="GY551" s="103"/>
      <c r="GZ551" s="103"/>
      <c r="HA551" s="103"/>
      <c r="HB551" s="103"/>
      <c r="HC551" s="103"/>
      <c r="HD551" s="103"/>
      <c r="HE551" s="103"/>
      <c r="HF551" s="103"/>
      <c r="HG551" s="103"/>
      <c r="HH551" s="103"/>
      <c r="HI551" s="103"/>
      <c r="HJ551" s="103"/>
      <c r="HK551" s="103"/>
      <c r="HL551" s="103"/>
      <c r="HM551" s="103"/>
      <c r="HN551" s="103"/>
      <c r="HO551" s="103"/>
      <c r="HP551" s="103"/>
      <c r="HQ551" s="103"/>
      <c r="HR551" s="103"/>
      <c r="HS551" s="103"/>
      <c r="HT551" s="103"/>
      <c r="HU551" s="103"/>
      <c r="HV551" s="103"/>
      <c r="HW551" s="103"/>
      <c r="HX551" s="103"/>
      <c r="HY551" s="103"/>
      <c r="HZ551" s="103"/>
      <c r="IA551" s="103"/>
      <c r="IB551" s="103"/>
      <c r="IC551" s="103"/>
      <c r="ID551" s="103"/>
      <c r="IE551" s="103"/>
      <c r="IF551" s="103"/>
      <c r="IG551" s="103"/>
      <c r="IH551" s="103"/>
      <c r="II551" s="103"/>
      <c r="IJ551" s="103"/>
      <c r="IK551" s="103"/>
      <c r="IL551" s="103"/>
      <c r="IM551" s="103"/>
      <c r="IN551" s="103"/>
      <c r="IO551" s="103"/>
      <c r="IP551" s="103"/>
      <c r="IQ551" s="103"/>
      <c r="IR551" s="103"/>
      <c r="IS551" s="103"/>
      <c r="IT551" s="103"/>
      <c r="IU551" s="103"/>
      <c r="IV551" s="103"/>
    </row>
    <row r="552" spans="1:256" s="251" customFormat="1" ht="12.75">
      <c r="A552" s="430"/>
      <c r="B552" s="430"/>
      <c r="C552" s="82"/>
      <c r="D552" s="325"/>
      <c r="E552" s="325"/>
      <c r="F552" s="201"/>
      <c r="G552" s="203"/>
      <c r="I552" s="285"/>
      <c r="J552" s="284"/>
      <c r="K552" s="274"/>
      <c r="L552" s="271"/>
      <c r="M552" s="280"/>
      <c r="N552" s="280"/>
      <c r="O552" s="280"/>
      <c r="P552" s="280"/>
      <c r="Q552" s="280"/>
      <c r="R552" s="280"/>
      <c r="S552" s="103"/>
      <c r="T552" s="103"/>
      <c r="U552" s="103"/>
      <c r="V552" s="103"/>
      <c r="W552" s="103"/>
      <c r="X552" s="103"/>
      <c r="Y552" s="103"/>
      <c r="Z552" s="103"/>
      <c r="AA552" s="103"/>
      <c r="AB552" s="103"/>
      <c r="AC552" s="103"/>
      <c r="AD552" s="103"/>
      <c r="AE552" s="103"/>
      <c r="AF552" s="103"/>
      <c r="AG552" s="103"/>
      <c r="AH552" s="103"/>
      <c r="AI552" s="103"/>
      <c r="AJ552" s="103"/>
      <c r="AK552" s="103"/>
      <c r="AL552" s="103"/>
      <c r="AM552" s="103"/>
      <c r="AN552" s="103"/>
      <c r="AO552" s="103"/>
      <c r="AP552" s="103"/>
      <c r="AQ552" s="103"/>
      <c r="AR552" s="103"/>
      <c r="AS552" s="103"/>
      <c r="AT552" s="103"/>
      <c r="AU552" s="103"/>
      <c r="AV552" s="103"/>
      <c r="AW552" s="103"/>
      <c r="AX552" s="103"/>
      <c r="AY552" s="103"/>
      <c r="AZ552" s="103"/>
      <c r="BA552" s="103"/>
      <c r="BB552" s="103"/>
      <c r="BC552" s="103"/>
      <c r="BD552" s="103"/>
      <c r="BE552" s="103"/>
      <c r="BF552" s="103"/>
      <c r="BG552" s="103"/>
      <c r="BH552" s="103"/>
      <c r="BI552" s="103"/>
      <c r="BJ552" s="103"/>
      <c r="BK552" s="103"/>
      <c r="BL552" s="103"/>
      <c r="BM552" s="103"/>
      <c r="BN552" s="103"/>
      <c r="BO552" s="103"/>
      <c r="BP552" s="103"/>
      <c r="BQ552" s="103"/>
      <c r="BR552" s="103"/>
      <c r="BS552" s="103"/>
      <c r="BT552" s="103"/>
      <c r="BU552" s="103"/>
      <c r="BV552" s="103"/>
      <c r="BW552" s="103"/>
      <c r="BX552" s="103"/>
      <c r="BY552" s="103"/>
      <c r="BZ552" s="103"/>
      <c r="CA552" s="103"/>
      <c r="CB552" s="103"/>
      <c r="CC552" s="103"/>
      <c r="CD552" s="103"/>
      <c r="CE552" s="103"/>
      <c r="CF552" s="103"/>
      <c r="CG552" s="103"/>
      <c r="CH552" s="103"/>
      <c r="CI552" s="103"/>
      <c r="CJ552" s="103"/>
      <c r="CK552" s="103"/>
      <c r="CL552" s="103"/>
      <c r="CM552" s="103"/>
      <c r="CN552" s="103"/>
      <c r="CO552" s="103"/>
      <c r="CP552" s="103"/>
      <c r="CQ552" s="103"/>
      <c r="CR552" s="103"/>
      <c r="CS552" s="103"/>
      <c r="CT552" s="103"/>
      <c r="CU552" s="103"/>
      <c r="CV552" s="103"/>
      <c r="CW552" s="103"/>
      <c r="CX552" s="103"/>
      <c r="CY552" s="103"/>
      <c r="CZ552" s="103"/>
      <c r="DA552" s="103"/>
      <c r="DB552" s="103"/>
      <c r="DC552" s="103"/>
      <c r="DD552" s="103"/>
      <c r="DE552" s="103"/>
      <c r="DF552" s="103"/>
      <c r="DG552" s="103"/>
      <c r="DH552" s="103"/>
      <c r="DI552" s="103"/>
      <c r="DJ552" s="103"/>
      <c r="DK552" s="103"/>
      <c r="DL552" s="103"/>
      <c r="DM552" s="103"/>
      <c r="DN552" s="103"/>
      <c r="DO552" s="103"/>
      <c r="DP552" s="103"/>
      <c r="DQ552" s="103"/>
      <c r="DR552" s="103"/>
      <c r="DS552" s="103"/>
      <c r="DT552" s="103"/>
      <c r="DU552" s="103"/>
      <c r="DV552" s="103"/>
      <c r="DW552" s="103"/>
      <c r="DX552" s="103"/>
      <c r="DY552" s="103"/>
      <c r="DZ552" s="103"/>
      <c r="EA552" s="103"/>
      <c r="EB552" s="103"/>
      <c r="EC552" s="103"/>
      <c r="ED552" s="103"/>
      <c r="EE552" s="103"/>
      <c r="EF552" s="103"/>
      <c r="EG552" s="103"/>
      <c r="EH552" s="103"/>
      <c r="EI552" s="103"/>
      <c r="EJ552" s="103"/>
      <c r="EK552" s="103"/>
      <c r="EL552" s="103"/>
      <c r="EM552" s="103"/>
      <c r="EN552" s="103"/>
      <c r="EO552" s="103"/>
      <c r="EP552" s="103"/>
      <c r="EQ552" s="103"/>
      <c r="ER552" s="103"/>
      <c r="ES552" s="103"/>
      <c r="ET552" s="103"/>
      <c r="EU552" s="103"/>
      <c r="EV552" s="103"/>
      <c r="EW552" s="103"/>
      <c r="EX552" s="103"/>
      <c r="EY552" s="103"/>
      <c r="EZ552" s="103"/>
      <c r="FA552" s="103"/>
      <c r="FB552" s="103"/>
      <c r="FC552" s="103"/>
      <c r="FD552" s="103"/>
      <c r="FE552" s="103"/>
      <c r="FF552" s="103"/>
      <c r="FG552" s="103"/>
      <c r="FH552" s="103"/>
      <c r="FI552" s="103"/>
      <c r="FJ552" s="103"/>
      <c r="FK552" s="103"/>
      <c r="FL552" s="103"/>
      <c r="FM552" s="103"/>
      <c r="FN552" s="103"/>
      <c r="FO552" s="103"/>
      <c r="FP552" s="103"/>
      <c r="FQ552" s="103"/>
      <c r="FR552" s="103"/>
      <c r="FS552" s="103"/>
      <c r="FT552" s="103"/>
      <c r="FU552" s="103"/>
      <c r="FV552" s="103"/>
      <c r="FW552" s="103"/>
      <c r="FX552" s="103"/>
      <c r="FY552" s="103"/>
      <c r="FZ552" s="103"/>
      <c r="GA552" s="103"/>
      <c r="GB552" s="103"/>
      <c r="GC552" s="103"/>
      <c r="GD552" s="103"/>
      <c r="GE552" s="103"/>
      <c r="GF552" s="103"/>
      <c r="GG552" s="103"/>
      <c r="GH552" s="103"/>
      <c r="GI552" s="103"/>
      <c r="GJ552" s="103"/>
      <c r="GK552" s="103"/>
      <c r="GL552" s="103"/>
      <c r="GM552" s="103"/>
      <c r="GN552" s="103"/>
      <c r="GO552" s="103"/>
      <c r="GP552" s="103"/>
      <c r="GQ552" s="103"/>
      <c r="GR552" s="103"/>
      <c r="GS552" s="103"/>
      <c r="GT552" s="103"/>
      <c r="GU552" s="103"/>
      <c r="GV552" s="103"/>
      <c r="GW552" s="103"/>
      <c r="GX552" s="103"/>
      <c r="GY552" s="103"/>
      <c r="GZ552" s="103"/>
      <c r="HA552" s="103"/>
      <c r="HB552" s="103"/>
      <c r="HC552" s="103"/>
      <c r="HD552" s="103"/>
      <c r="HE552" s="103"/>
      <c r="HF552" s="103"/>
      <c r="HG552" s="103"/>
      <c r="HH552" s="103"/>
      <c r="HI552" s="103"/>
      <c r="HJ552" s="103"/>
      <c r="HK552" s="103"/>
      <c r="HL552" s="103"/>
      <c r="HM552" s="103"/>
      <c r="HN552" s="103"/>
      <c r="HO552" s="103"/>
      <c r="HP552" s="103"/>
      <c r="HQ552" s="103"/>
      <c r="HR552" s="103"/>
      <c r="HS552" s="103"/>
      <c r="HT552" s="103"/>
      <c r="HU552" s="103"/>
      <c r="HV552" s="103"/>
      <c r="HW552" s="103"/>
      <c r="HX552" s="103"/>
      <c r="HY552" s="103"/>
      <c r="HZ552" s="103"/>
      <c r="IA552" s="103"/>
      <c r="IB552" s="103"/>
      <c r="IC552" s="103"/>
      <c r="ID552" s="103"/>
      <c r="IE552" s="103"/>
      <c r="IF552" s="103"/>
      <c r="IG552" s="103"/>
      <c r="IH552" s="103"/>
      <c r="II552" s="103"/>
      <c r="IJ552" s="103"/>
      <c r="IK552" s="103"/>
      <c r="IL552" s="103"/>
      <c r="IM552" s="103"/>
      <c r="IN552" s="103"/>
      <c r="IO552" s="103"/>
      <c r="IP552" s="103"/>
      <c r="IQ552" s="103"/>
      <c r="IR552" s="103"/>
      <c r="IS552" s="103"/>
      <c r="IT552" s="103"/>
      <c r="IU552" s="103"/>
      <c r="IV552" s="103"/>
    </row>
    <row r="553" spans="1:256" s="251" customFormat="1" ht="12.75">
      <c r="A553" s="430"/>
      <c r="B553" s="430"/>
      <c r="C553" s="82"/>
      <c r="D553" s="325"/>
      <c r="E553" s="325"/>
      <c r="F553" s="201"/>
      <c r="G553" s="203"/>
      <c r="I553" s="285"/>
      <c r="J553" s="284"/>
      <c r="K553" s="274"/>
      <c r="L553" s="271"/>
      <c r="M553" s="280"/>
      <c r="N553" s="280"/>
      <c r="O553" s="280"/>
      <c r="P553" s="280"/>
      <c r="Q553" s="280"/>
      <c r="R553" s="280"/>
      <c r="S553" s="103"/>
      <c r="T553" s="103"/>
      <c r="U553" s="103"/>
      <c r="V553" s="103"/>
      <c r="W553" s="103"/>
      <c r="X553" s="103"/>
      <c r="Y553" s="103"/>
      <c r="Z553" s="103"/>
      <c r="AA553" s="103"/>
      <c r="AB553" s="103"/>
      <c r="AC553" s="103"/>
      <c r="AD553" s="103"/>
      <c r="AE553" s="103"/>
      <c r="AF553" s="103"/>
      <c r="AG553" s="103"/>
      <c r="AH553" s="103"/>
      <c r="AI553" s="103"/>
      <c r="AJ553" s="103"/>
      <c r="AK553" s="103"/>
      <c r="AL553" s="103"/>
      <c r="AM553" s="103"/>
      <c r="AN553" s="103"/>
      <c r="AO553" s="103"/>
      <c r="AP553" s="103"/>
      <c r="AQ553" s="103"/>
      <c r="AR553" s="103"/>
      <c r="AS553" s="103"/>
      <c r="AT553" s="103"/>
      <c r="AU553" s="103"/>
      <c r="AV553" s="103"/>
      <c r="AW553" s="103"/>
      <c r="AX553" s="103"/>
      <c r="AY553" s="103"/>
      <c r="AZ553" s="103"/>
      <c r="BA553" s="103"/>
      <c r="BB553" s="103"/>
      <c r="BC553" s="103"/>
      <c r="BD553" s="103"/>
      <c r="BE553" s="103"/>
      <c r="BF553" s="103"/>
      <c r="BG553" s="103"/>
      <c r="BH553" s="103"/>
      <c r="BI553" s="103"/>
      <c r="BJ553" s="103"/>
      <c r="BK553" s="103"/>
      <c r="BL553" s="103"/>
      <c r="BM553" s="103"/>
      <c r="BN553" s="103"/>
      <c r="BO553" s="103"/>
      <c r="BP553" s="103"/>
      <c r="BQ553" s="103"/>
      <c r="BR553" s="103"/>
      <c r="BS553" s="103"/>
      <c r="BT553" s="103"/>
      <c r="BU553" s="103"/>
      <c r="BV553" s="103"/>
      <c r="BW553" s="103"/>
      <c r="BX553" s="103"/>
      <c r="BY553" s="103"/>
      <c r="BZ553" s="103"/>
      <c r="CA553" s="103"/>
      <c r="CB553" s="103"/>
      <c r="CC553" s="103"/>
      <c r="CD553" s="103"/>
      <c r="CE553" s="103"/>
      <c r="CF553" s="103"/>
      <c r="CG553" s="103"/>
      <c r="CH553" s="103"/>
      <c r="CI553" s="103"/>
      <c r="CJ553" s="103"/>
      <c r="CK553" s="103"/>
      <c r="CL553" s="103"/>
      <c r="CM553" s="103"/>
      <c r="CN553" s="103"/>
      <c r="CO553" s="103"/>
      <c r="CP553" s="103"/>
      <c r="CQ553" s="103"/>
      <c r="CR553" s="103"/>
      <c r="CS553" s="103"/>
      <c r="CT553" s="103"/>
      <c r="CU553" s="103"/>
      <c r="CV553" s="103"/>
      <c r="CW553" s="103"/>
      <c r="CX553" s="103"/>
      <c r="CY553" s="103"/>
      <c r="CZ553" s="103"/>
      <c r="DA553" s="103"/>
      <c r="DB553" s="103"/>
      <c r="DC553" s="103"/>
      <c r="DD553" s="103"/>
      <c r="DE553" s="103"/>
      <c r="DF553" s="103"/>
      <c r="DG553" s="103"/>
      <c r="DH553" s="103"/>
      <c r="DI553" s="103"/>
      <c r="DJ553" s="103"/>
      <c r="DK553" s="103"/>
      <c r="DL553" s="103"/>
      <c r="DM553" s="103"/>
      <c r="DN553" s="103"/>
      <c r="DO553" s="103"/>
      <c r="DP553" s="103"/>
      <c r="DQ553" s="103"/>
      <c r="DR553" s="103"/>
      <c r="DS553" s="103"/>
      <c r="DT553" s="103"/>
      <c r="DU553" s="103"/>
      <c r="DV553" s="103"/>
      <c r="DW553" s="103"/>
      <c r="DX553" s="103"/>
      <c r="DY553" s="103"/>
      <c r="DZ553" s="103"/>
      <c r="EA553" s="103"/>
      <c r="EB553" s="103"/>
      <c r="EC553" s="103"/>
      <c r="ED553" s="103"/>
      <c r="EE553" s="103"/>
      <c r="EF553" s="103"/>
      <c r="EG553" s="103"/>
      <c r="EH553" s="103"/>
      <c r="EI553" s="103"/>
      <c r="EJ553" s="103"/>
      <c r="EK553" s="103"/>
      <c r="EL553" s="103"/>
      <c r="EM553" s="103"/>
      <c r="EN553" s="103"/>
      <c r="EO553" s="103"/>
      <c r="EP553" s="103"/>
      <c r="EQ553" s="103"/>
      <c r="ER553" s="103"/>
      <c r="ES553" s="103"/>
      <c r="ET553" s="103"/>
      <c r="EU553" s="103"/>
      <c r="EV553" s="103"/>
      <c r="EW553" s="103"/>
      <c r="EX553" s="103"/>
      <c r="EY553" s="103"/>
      <c r="EZ553" s="103"/>
      <c r="FA553" s="103"/>
      <c r="FB553" s="103"/>
      <c r="FC553" s="103"/>
      <c r="FD553" s="103"/>
      <c r="FE553" s="103"/>
      <c r="FF553" s="103"/>
      <c r="FG553" s="103"/>
      <c r="FH553" s="103"/>
      <c r="FI553" s="103"/>
      <c r="FJ553" s="103"/>
      <c r="FK553" s="103"/>
      <c r="FL553" s="103"/>
      <c r="FM553" s="103"/>
      <c r="FN553" s="103"/>
      <c r="FO553" s="103"/>
      <c r="FP553" s="103"/>
      <c r="FQ553" s="103"/>
      <c r="FR553" s="103"/>
      <c r="FS553" s="103"/>
      <c r="FT553" s="103"/>
      <c r="FU553" s="103"/>
      <c r="FV553" s="103"/>
      <c r="FW553" s="103"/>
      <c r="FX553" s="103"/>
      <c r="FY553" s="103"/>
      <c r="FZ553" s="103"/>
      <c r="GA553" s="103"/>
      <c r="GB553" s="103"/>
      <c r="GC553" s="103"/>
      <c r="GD553" s="103"/>
      <c r="GE553" s="103"/>
      <c r="GF553" s="103"/>
      <c r="GG553" s="103"/>
      <c r="GH553" s="103"/>
      <c r="GI553" s="103"/>
      <c r="GJ553" s="103"/>
      <c r="GK553" s="103"/>
      <c r="GL553" s="103"/>
      <c r="GM553" s="103"/>
      <c r="GN553" s="103"/>
      <c r="GO553" s="103"/>
      <c r="GP553" s="103"/>
      <c r="GQ553" s="103"/>
      <c r="GR553" s="103"/>
      <c r="GS553" s="103"/>
      <c r="GT553" s="103"/>
      <c r="GU553" s="103"/>
      <c r="GV553" s="103"/>
      <c r="GW553" s="103"/>
      <c r="GX553" s="103"/>
      <c r="GY553" s="103"/>
      <c r="GZ553" s="103"/>
      <c r="HA553" s="103"/>
      <c r="HB553" s="103"/>
      <c r="HC553" s="103"/>
      <c r="HD553" s="103"/>
      <c r="HE553" s="103"/>
      <c r="HF553" s="103"/>
      <c r="HG553" s="103"/>
      <c r="HH553" s="103"/>
      <c r="HI553" s="103"/>
      <c r="HJ553" s="103"/>
      <c r="HK553" s="103"/>
      <c r="HL553" s="103"/>
      <c r="HM553" s="103"/>
      <c r="HN553" s="103"/>
      <c r="HO553" s="103"/>
      <c r="HP553" s="103"/>
      <c r="HQ553" s="103"/>
      <c r="HR553" s="103"/>
      <c r="HS553" s="103"/>
      <c r="HT553" s="103"/>
      <c r="HU553" s="103"/>
      <c r="HV553" s="103"/>
      <c r="HW553" s="103"/>
      <c r="HX553" s="103"/>
      <c r="HY553" s="103"/>
      <c r="HZ553" s="103"/>
      <c r="IA553" s="103"/>
      <c r="IB553" s="103"/>
      <c r="IC553" s="103"/>
      <c r="ID553" s="103"/>
      <c r="IE553" s="103"/>
      <c r="IF553" s="103"/>
      <c r="IG553" s="103"/>
      <c r="IH553" s="103"/>
      <c r="II553" s="103"/>
      <c r="IJ553" s="103"/>
      <c r="IK553" s="103"/>
      <c r="IL553" s="103"/>
      <c r="IM553" s="103"/>
      <c r="IN553" s="103"/>
      <c r="IO553" s="103"/>
      <c r="IP553" s="103"/>
      <c r="IQ553" s="103"/>
      <c r="IR553" s="103"/>
      <c r="IS553" s="103"/>
      <c r="IT553" s="103"/>
      <c r="IU553" s="103"/>
      <c r="IV553" s="103"/>
    </row>
    <row r="554" spans="1:256" s="251" customFormat="1" ht="12.75">
      <c r="A554" s="430"/>
      <c r="B554" s="430"/>
      <c r="C554" s="82"/>
      <c r="D554" s="325"/>
      <c r="E554" s="325"/>
      <c r="F554" s="201"/>
      <c r="G554" s="203"/>
      <c r="I554" s="285"/>
      <c r="J554" s="284"/>
      <c r="K554" s="274"/>
      <c r="L554" s="271"/>
      <c r="M554" s="280"/>
      <c r="N554" s="280"/>
      <c r="O554" s="280"/>
      <c r="P554" s="280"/>
      <c r="Q554" s="280"/>
      <c r="R554" s="280"/>
      <c r="S554" s="103"/>
      <c r="T554" s="103"/>
      <c r="U554" s="103"/>
      <c r="V554" s="103"/>
      <c r="W554" s="103"/>
      <c r="X554" s="103"/>
      <c r="Y554" s="103"/>
      <c r="Z554" s="103"/>
      <c r="AA554" s="103"/>
      <c r="AB554" s="103"/>
      <c r="AC554" s="103"/>
      <c r="AD554" s="103"/>
      <c r="AE554" s="103"/>
      <c r="AF554" s="103"/>
      <c r="AG554" s="103"/>
      <c r="AH554" s="103"/>
      <c r="AI554" s="103"/>
      <c r="AJ554" s="103"/>
      <c r="AK554" s="103"/>
      <c r="AL554" s="103"/>
      <c r="AM554" s="103"/>
      <c r="AN554" s="103"/>
      <c r="AO554" s="103"/>
      <c r="AP554" s="103"/>
      <c r="AQ554" s="103"/>
      <c r="AR554" s="103"/>
      <c r="AS554" s="103"/>
      <c r="AT554" s="103"/>
      <c r="AU554" s="103"/>
      <c r="AV554" s="103"/>
      <c r="AW554" s="103"/>
      <c r="AX554" s="103"/>
      <c r="AY554" s="103"/>
      <c r="AZ554" s="103"/>
      <c r="BA554" s="103"/>
      <c r="BB554" s="103"/>
      <c r="BC554" s="103"/>
      <c r="BD554" s="103"/>
      <c r="BE554" s="103"/>
      <c r="BF554" s="103"/>
      <c r="BG554" s="103"/>
      <c r="BH554" s="103"/>
      <c r="BI554" s="103"/>
      <c r="BJ554" s="103"/>
      <c r="BK554" s="103"/>
      <c r="BL554" s="103"/>
      <c r="BM554" s="103"/>
      <c r="BN554" s="103"/>
      <c r="BO554" s="103"/>
      <c r="BP554" s="103"/>
      <c r="BQ554" s="103"/>
      <c r="BR554" s="103"/>
      <c r="BS554" s="103"/>
      <c r="BT554" s="103"/>
      <c r="BU554" s="103"/>
      <c r="BV554" s="103"/>
      <c r="BW554" s="103"/>
      <c r="BX554" s="103"/>
      <c r="BY554" s="103"/>
      <c r="BZ554" s="103"/>
      <c r="CA554" s="103"/>
      <c r="CB554" s="103"/>
      <c r="CC554" s="103"/>
      <c r="CD554" s="103"/>
      <c r="CE554" s="103"/>
      <c r="CF554" s="103"/>
      <c r="CG554" s="103"/>
      <c r="CH554" s="103"/>
      <c r="CI554" s="103"/>
      <c r="CJ554" s="103"/>
      <c r="CK554" s="103"/>
      <c r="CL554" s="103"/>
      <c r="CM554" s="103"/>
      <c r="CN554" s="103"/>
      <c r="CO554" s="103"/>
      <c r="CP554" s="103"/>
      <c r="CQ554" s="103"/>
      <c r="CR554" s="103"/>
      <c r="CS554" s="103"/>
      <c r="CT554" s="103"/>
      <c r="CU554" s="103"/>
      <c r="CV554" s="103"/>
      <c r="CW554" s="103"/>
      <c r="CX554" s="103"/>
      <c r="CY554" s="103"/>
      <c r="CZ554" s="103"/>
      <c r="DA554" s="103"/>
      <c r="DB554" s="103"/>
      <c r="DC554" s="103"/>
      <c r="DD554" s="103"/>
      <c r="DE554" s="103"/>
      <c r="DF554" s="103"/>
      <c r="DG554" s="103"/>
      <c r="DH554" s="103"/>
      <c r="DI554" s="103"/>
      <c r="DJ554" s="103"/>
      <c r="DK554" s="103"/>
      <c r="DL554" s="103"/>
      <c r="DM554" s="103"/>
      <c r="DN554" s="103"/>
      <c r="DO554" s="103"/>
      <c r="DP554" s="103"/>
      <c r="DQ554" s="103"/>
      <c r="DR554" s="103"/>
      <c r="DS554" s="103"/>
      <c r="DT554" s="103"/>
      <c r="DU554" s="103"/>
      <c r="DV554" s="103"/>
      <c r="DW554" s="103"/>
      <c r="DX554" s="103"/>
      <c r="DY554" s="103"/>
      <c r="DZ554" s="103"/>
      <c r="EA554" s="103"/>
      <c r="EB554" s="103"/>
      <c r="EC554" s="103"/>
      <c r="ED554" s="103"/>
      <c r="EE554" s="103"/>
      <c r="EF554" s="103"/>
      <c r="EG554" s="103"/>
      <c r="EH554" s="103"/>
      <c r="EI554" s="103"/>
      <c r="EJ554" s="103"/>
      <c r="EK554" s="103"/>
      <c r="EL554" s="103"/>
      <c r="EM554" s="103"/>
      <c r="EN554" s="103"/>
      <c r="EO554" s="103"/>
      <c r="EP554" s="103"/>
      <c r="EQ554" s="103"/>
      <c r="ER554" s="103"/>
      <c r="ES554" s="103"/>
      <c r="ET554" s="103"/>
      <c r="EU554" s="103"/>
      <c r="EV554" s="103"/>
      <c r="EW554" s="103"/>
      <c r="EX554" s="103"/>
      <c r="EY554" s="103"/>
      <c r="EZ554" s="103"/>
      <c r="FA554" s="103"/>
      <c r="FB554" s="103"/>
      <c r="FC554" s="103"/>
      <c r="FD554" s="103"/>
      <c r="FE554" s="103"/>
      <c r="FF554" s="103"/>
      <c r="FG554" s="103"/>
      <c r="FH554" s="103"/>
      <c r="FI554" s="103"/>
      <c r="FJ554" s="103"/>
      <c r="FK554" s="103"/>
      <c r="FL554" s="103"/>
      <c r="FM554" s="103"/>
      <c r="FN554" s="103"/>
      <c r="FO554" s="103"/>
      <c r="FP554" s="103"/>
      <c r="FQ554" s="103"/>
      <c r="FR554" s="103"/>
      <c r="FS554" s="103"/>
      <c r="FT554" s="103"/>
      <c r="FU554" s="103"/>
      <c r="FV554" s="103"/>
      <c r="FW554" s="103"/>
      <c r="FX554" s="103"/>
      <c r="FY554" s="103"/>
      <c r="FZ554" s="103"/>
      <c r="GA554" s="103"/>
      <c r="GB554" s="103"/>
      <c r="GC554" s="103"/>
      <c r="GD554" s="103"/>
      <c r="GE554" s="103"/>
      <c r="GF554" s="103"/>
      <c r="GG554" s="103"/>
      <c r="GH554" s="103"/>
      <c r="GI554" s="103"/>
      <c r="GJ554" s="103"/>
      <c r="GK554" s="103"/>
      <c r="GL554" s="103"/>
      <c r="GM554" s="103"/>
      <c r="GN554" s="103"/>
      <c r="GO554" s="103"/>
      <c r="GP554" s="103"/>
      <c r="GQ554" s="103"/>
      <c r="GR554" s="103"/>
      <c r="GS554" s="103"/>
      <c r="GT554" s="103"/>
      <c r="GU554" s="103"/>
      <c r="GV554" s="103"/>
      <c r="GW554" s="103"/>
      <c r="GX554" s="103"/>
      <c r="GY554" s="103"/>
      <c r="GZ554" s="103"/>
      <c r="HA554" s="103"/>
      <c r="HB554" s="103"/>
      <c r="HC554" s="103"/>
      <c r="HD554" s="103"/>
      <c r="HE554" s="103"/>
      <c r="HF554" s="103"/>
      <c r="HG554" s="103"/>
      <c r="HH554" s="103"/>
      <c r="HI554" s="103"/>
      <c r="HJ554" s="103"/>
      <c r="HK554" s="103"/>
      <c r="HL554" s="103"/>
      <c r="HM554" s="103"/>
      <c r="HN554" s="103"/>
      <c r="HO554" s="103"/>
      <c r="HP554" s="103"/>
      <c r="HQ554" s="103"/>
      <c r="HR554" s="103"/>
      <c r="HS554" s="103"/>
      <c r="HT554" s="103"/>
      <c r="HU554" s="103"/>
      <c r="HV554" s="103"/>
      <c r="HW554" s="103"/>
      <c r="HX554" s="103"/>
      <c r="HY554" s="103"/>
      <c r="HZ554" s="103"/>
      <c r="IA554" s="103"/>
      <c r="IB554" s="103"/>
      <c r="IC554" s="103"/>
      <c r="ID554" s="103"/>
      <c r="IE554" s="103"/>
      <c r="IF554" s="103"/>
      <c r="IG554" s="103"/>
      <c r="IH554" s="103"/>
      <c r="II554" s="103"/>
      <c r="IJ554" s="103"/>
      <c r="IK554" s="103"/>
      <c r="IL554" s="103"/>
      <c r="IM554" s="103"/>
      <c r="IN554" s="103"/>
      <c r="IO554" s="103"/>
      <c r="IP554" s="103"/>
      <c r="IQ554" s="103"/>
      <c r="IR554" s="103"/>
      <c r="IS554" s="103"/>
      <c r="IT554" s="103"/>
      <c r="IU554" s="103"/>
      <c r="IV554" s="103"/>
    </row>
    <row r="555" spans="1:256" s="251" customFormat="1" ht="12.75">
      <c r="A555" s="430"/>
      <c r="B555" s="430"/>
      <c r="C555" s="82"/>
      <c r="D555" s="325"/>
      <c r="E555" s="325"/>
      <c r="F555" s="201"/>
      <c r="G555" s="203"/>
      <c r="I555" s="285"/>
      <c r="J555" s="284"/>
      <c r="K555" s="274"/>
      <c r="L555" s="271"/>
      <c r="M555" s="280"/>
      <c r="N555" s="280"/>
      <c r="O555" s="280"/>
      <c r="P555" s="280"/>
      <c r="Q555" s="280"/>
      <c r="R555" s="280"/>
      <c r="S555" s="103"/>
      <c r="T555" s="103"/>
      <c r="U555" s="103"/>
      <c r="V555" s="103"/>
      <c r="W555" s="103"/>
      <c r="X555" s="103"/>
      <c r="Y555" s="103"/>
      <c r="Z555" s="103"/>
      <c r="AA555" s="103"/>
      <c r="AB555" s="103"/>
      <c r="AC555" s="103"/>
      <c r="AD555" s="103"/>
      <c r="AE555" s="103"/>
      <c r="AF555" s="103"/>
      <c r="AG555" s="103"/>
      <c r="AH555" s="103"/>
      <c r="AI555" s="103"/>
      <c r="AJ555" s="103"/>
      <c r="AK555" s="103"/>
      <c r="AL555" s="103"/>
      <c r="AM555" s="103"/>
      <c r="AN555" s="103"/>
      <c r="AO555" s="103"/>
      <c r="AP555" s="103"/>
      <c r="AQ555" s="103"/>
      <c r="AR555" s="103"/>
      <c r="AS555" s="103"/>
      <c r="AT555" s="103"/>
      <c r="AU555" s="103"/>
      <c r="AV555" s="103"/>
      <c r="AW555" s="103"/>
      <c r="AX555" s="103"/>
      <c r="AY555" s="103"/>
      <c r="AZ555" s="103"/>
      <c r="BA555" s="103"/>
      <c r="BB555" s="103"/>
      <c r="BC555" s="103"/>
      <c r="BD555" s="103"/>
      <c r="BE555" s="103"/>
      <c r="BF555" s="103"/>
      <c r="BG555" s="103"/>
      <c r="BH555" s="103"/>
      <c r="BI555" s="103"/>
      <c r="BJ555" s="103"/>
      <c r="BK555" s="103"/>
      <c r="BL555" s="103"/>
      <c r="BM555" s="103"/>
      <c r="BN555" s="103"/>
      <c r="BO555" s="103"/>
      <c r="BP555" s="103"/>
      <c r="BQ555" s="103"/>
      <c r="BR555" s="103"/>
      <c r="BS555" s="103"/>
      <c r="BT555" s="103"/>
      <c r="BU555" s="103"/>
      <c r="BV555" s="103"/>
      <c r="BW555" s="103"/>
      <c r="BX555" s="103"/>
      <c r="BY555" s="103"/>
      <c r="BZ555" s="103"/>
      <c r="CA555" s="103"/>
      <c r="CB555" s="103"/>
      <c r="CC555" s="103"/>
      <c r="CD555" s="103"/>
      <c r="CE555" s="103"/>
      <c r="CF555" s="103"/>
      <c r="CG555" s="103"/>
      <c r="CH555" s="103"/>
      <c r="CI555" s="103"/>
      <c r="CJ555" s="103"/>
      <c r="CK555" s="103"/>
      <c r="CL555" s="103"/>
      <c r="CM555" s="103"/>
      <c r="CN555" s="103"/>
      <c r="CO555" s="103"/>
      <c r="CP555" s="103"/>
      <c r="CQ555" s="103"/>
      <c r="CR555" s="103"/>
      <c r="CS555" s="103"/>
      <c r="CT555" s="103"/>
      <c r="CU555" s="103"/>
      <c r="CV555" s="103"/>
      <c r="CW555" s="103"/>
      <c r="CX555" s="103"/>
      <c r="CY555" s="103"/>
      <c r="CZ555" s="103"/>
      <c r="DA555" s="103"/>
      <c r="DB555" s="103"/>
      <c r="DC555" s="103"/>
      <c r="DD555" s="103"/>
      <c r="DE555" s="103"/>
      <c r="DF555" s="103"/>
      <c r="DG555" s="103"/>
      <c r="DH555" s="103"/>
      <c r="DI555" s="103"/>
      <c r="DJ555" s="103"/>
      <c r="DK555" s="103"/>
      <c r="DL555" s="103"/>
      <c r="DM555" s="103"/>
      <c r="DN555" s="103"/>
      <c r="DO555" s="103"/>
      <c r="DP555" s="103"/>
      <c r="DQ555" s="103"/>
      <c r="DR555" s="103"/>
      <c r="DS555" s="103"/>
      <c r="DT555" s="103"/>
      <c r="DU555" s="103"/>
      <c r="DV555" s="103"/>
      <c r="DW555" s="103"/>
      <c r="DX555" s="103"/>
      <c r="DY555" s="103"/>
      <c r="DZ555" s="103"/>
      <c r="EA555" s="103"/>
      <c r="EB555" s="103"/>
      <c r="EC555" s="103"/>
      <c r="ED555" s="103"/>
      <c r="EE555" s="103"/>
      <c r="EF555" s="103"/>
      <c r="EG555" s="103"/>
      <c r="EH555" s="103"/>
      <c r="EI555" s="103"/>
      <c r="EJ555" s="103"/>
      <c r="EK555" s="103"/>
      <c r="EL555" s="103"/>
      <c r="EM555" s="103"/>
      <c r="EN555" s="103"/>
      <c r="EO555" s="103"/>
      <c r="EP555" s="103"/>
      <c r="EQ555" s="103"/>
      <c r="ER555" s="103"/>
      <c r="ES555" s="103"/>
      <c r="ET555" s="103"/>
      <c r="EU555" s="103"/>
      <c r="EV555" s="103"/>
      <c r="EW555" s="103"/>
      <c r="EX555" s="103"/>
      <c r="EY555" s="103"/>
      <c r="EZ555" s="103"/>
      <c r="FA555" s="103"/>
      <c r="FB555" s="103"/>
      <c r="FC555" s="103"/>
      <c r="FD555" s="103"/>
      <c r="FE555" s="103"/>
      <c r="FF555" s="103"/>
      <c r="FG555" s="103"/>
      <c r="FH555" s="103"/>
      <c r="FI555" s="103"/>
      <c r="FJ555" s="103"/>
      <c r="FK555" s="103"/>
      <c r="FL555" s="103"/>
      <c r="FM555" s="103"/>
      <c r="FN555" s="103"/>
      <c r="FO555" s="103"/>
      <c r="FP555" s="103"/>
      <c r="FQ555" s="103"/>
      <c r="FR555" s="103"/>
      <c r="FS555" s="103"/>
      <c r="FT555" s="103"/>
      <c r="FU555" s="103"/>
      <c r="FV555" s="103"/>
      <c r="FW555" s="103"/>
      <c r="FX555" s="103"/>
      <c r="FY555" s="103"/>
      <c r="FZ555" s="103"/>
      <c r="GA555" s="103"/>
      <c r="GB555" s="103"/>
      <c r="GC555" s="103"/>
      <c r="GD555" s="103"/>
      <c r="GE555" s="103"/>
      <c r="GF555" s="103"/>
      <c r="GG555" s="103"/>
      <c r="GH555" s="103"/>
      <c r="GI555" s="103"/>
      <c r="GJ555" s="103"/>
      <c r="GK555" s="103"/>
      <c r="GL555" s="103"/>
      <c r="GM555" s="103"/>
      <c r="GN555" s="103"/>
      <c r="GO555" s="103"/>
      <c r="GP555" s="103"/>
      <c r="GQ555" s="103"/>
      <c r="GR555" s="103"/>
      <c r="GS555" s="103"/>
      <c r="GT555" s="103"/>
      <c r="GU555" s="103"/>
      <c r="GV555" s="103"/>
      <c r="GW555" s="103"/>
      <c r="GX555" s="103"/>
      <c r="GY555" s="103"/>
      <c r="GZ555" s="103"/>
      <c r="HA555" s="103"/>
      <c r="HB555" s="103"/>
      <c r="HC555" s="103"/>
      <c r="HD555" s="103"/>
      <c r="HE555" s="103"/>
      <c r="HF555" s="103"/>
      <c r="HG555" s="103"/>
      <c r="HH555" s="103"/>
      <c r="HI555" s="103"/>
      <c r="HJ555" s="103"/>
      <c r="HK555" s="103"/>
      <c r="HL555" s="103"/>
      <c r="HM555" s="103"/>
      <c r="HN555" s="103"/>
      <c r="HO555" s="103"/>
      <c r="HP555" s="103"/>
      <c r="HQ555" s="103"/>
      <c r="HR555" s="103"/>
      <c r="HS555" s="103"/>
      <c r="HT555" s="103"/>
      <c r="HU555" s="103"/>
      <c r="HV555" s="103"/>
      <c r="HW555" s="103"/>
      <c r="HX555" s="103"/>
      <c r="HY555" s="103"/>
      <c r="HZ555" s="103"/>
      <c r="IA555" s="103"/>
      <c r="IB555" s="103"/>
      <c r="IC555" s="103"/>
      <c r="ID555" s="103"/>
      <c r="IE555" s="103"/>
      <c r="IF555" s="103"/>
      <c r="IG555" s="103"/>
      <c r="IH555" s="103"/>
      <c r="II555" s="103"/>
      <c r="IJ555" s="103"/>
      <c r="IK555" s="103"/>
      <c r="IL555" s="103"/>
      <c r="IM555" s="103"/>
      <c r="IN555" s="103"/>
      <c r="IO555" s="103"/>
      <c r="IP555" s="103"/>
      <c r="IQ555" s="103"/>
      <c r="IR555" s="103"/>
      <c r="IS555" s="103"/>
      <c r="IT555" s="103"/>
      <c r="IU555" s="103"/>
      <c r="IV555" s="103"/>
    </row>
    <row r="556" spans="1:256" s="251" customFormat="1" ht="12.75">
      <c r="A556" s="430"/>
      <c r="B556" s="430"/>
      <c r="C556" s="82"/>
      <c r="D556" s="325"/>
      <c r="E556" s="325"/>
      <c r="F556" s="201"/>
      <c r="G556" s="203"/>
      <c r="I556" s="285"/>
      <c r="J556" s="284"/>
      <c r="K556" s="274"/>
      <c r="L556" s="271"/>
      <c r="M556" s="280"/>
      <c r="N556" s="280"/>
      <c r="O556" s="280"/>
      <c r="P556" s="280"/>
      <c r="Q556" s="280"/>
      <c r="R556" s="280"/>
      <c r="S556" s="103"/>
      <c r="T556" s="103"/>
      <c r="U556" s="103"/>
      <c r="V556" s="103"/>
      <c r="W556" s="103"/>
      <c r="X556" s="103"/>
      <c r="Y556" s="103"/>
      <c r="Z556" s="103"/>
      <c r="AA556" s="103"/>
      <c r="AB556" s="103"/>
      <c r="AC556" s="103"/>
      <c r="AD556" s="103"/>
      <c r="AE556" s="103"/>
      <c r="AF556" s="103"/>
      <c r="AG556" s="103"/>
      <c r="AH556" s="103"/>
      <c r="AI556" s="103"/>
      <c r="AJ556" s="103"/>
      <c r="AK556" s="103"/>
      <c r="AL556" s="103"/>
      <c r="AM556" s="103"/>
      <c r="AN556" s="103"/>
      <c r="AO556" s="103"/>
      <c r="AP556" s="103"/>
      <c r="AQ556" s="103"/>
      <c r="AR556" s="103"/>
      <c r="AS556" s="103"/>
      <c r="AT556" s="103"/>
      <c r="AU556" s="103"/>
      <c r="AV556" s="103"/>
      <c r="AW556" s="103"/>
      <c r="AX556" s="103"/>
      <c r="AY556" s="103"/>
      <c r="AZ556" s="103"/>
      <c r="BA556" s="103"/>
      <c r="BB556" s="103"/>
      <c r="BC556" s="103"/>
      <c r="BD556" s="103"/>
      <c r="BE556" s="103"/>
      <c r="BF556" s="103"/>
      <c r="BG556" s="103"/>
      <c r="BH556" s="103"/>
      <c r="BI556" s="103"/>
      <c r="BJ556" s="103"/>
      <c r="BK556" s="103"/>
      <c r="BL556" s="103"/>
      <c r="BM556" s="103"/>
      <c r="BN556" s="103"/>
      <c r="BO556" s="103"/>
      <c r="BP556" s="103"/>
      <c r="BQ556" s="103"/>
      <c r="BR556" s="103"/>
      <c r="BS556" s="103"/>
      <c r="BT556" s="103"/>
      <c r="BU556" s="103"/>
      <c r="BV556" s="103"/>
      <c r="BW556" s="103"/>
      <c r="BX556" s="103"/>
      <c r="BY556" s="103"/>
      <c r="BZ556" s="103"/>
      <c r="CA556" s="103"/>
      <c r="CB556" s="103"/>
      <c r="CC556" s="103"/>
      <c r="CD556" s="103"/>
      <c r="CE556" s="103"/>
      <c r="CF556" s="103"/>
      <c r="CG556" s="103"/>
      <c r="CH556" s="103"/>
      <c r="CI556" s="103"/>
      <c r="CJ556" s="103"/>
      <c r="CK556" s="103"/>
      <c r="CL556" s="103"/>
      <c r="CM556" s="103"/>
      <c r="CN556" s="103"/>
      <c r="CO556" s="103"/>
      <c r="CP556" s="103"/>
      <c r="CQ556" s="103"/>
      <c r="CR556" s="103"/>
      <c r="CS556" s="103"/>
      <c r="CT556" s="103"/>
      <c r="CU556" s="103"/>
      <c r="CV556" s="103"/>
      <c r="CW556" s="103"/>
      <c r="CX556" s="103"/>
      <c r="CY556" s="103"/>
      <c r="CZ556" s="103"/>
      <c r="DA556" s="103"/>
      <c r="DB556" s="103"/>
      <c r="DC556" s="103"/>
      <c r="DD556" s="103"/>
      <c r="DE556" s="103"/>
      <c r="DF556" s="103"/>
      <c r="DG556" s="103"/>
      <c r="DH556" s="103"/>
      <c r="DI556" s="103"/>
      <c r="DJ556" s="103"/>
      <c r="DK556" s="103"/>
      <c r="DL556" s="103"/>
      <c r="DM556" s="103"/>
      <c r="DN556" s="103"/>
      <c r="DO556" s="103"/>
      <c r="DP556" s="103"/>
      <c r="DQ556" s="103"/>
      <c r="DR556" s="103"/>
      <c r="DS556" s="103"/>
      <c r="DT556" s="103"/>
      <c r="DU556" s="103"/>
      <c r="DV556" s="103"/>
      <c r="DW556" s="103"/>
      <c r="DX556" s="103"/>
      <c r="DY556" s="103"/>
      <c r="DZ556" s="103"/>
      <c r="EA556" s="103"/>
      <c r="EB556" s="103"/>
      <c r="EC556" s="103"/>
      <c r="ED556" s="103"/>
      <c r="EE556" s="103"/>
      <c r="EF556" s="103"/>
      <c r="EG556" s="103"/>
      <c r="EH556" s="103"/>
      <c r="EI556" s="103"/>
      <c r="EJ556" s="103"/>
      <c r="EK556" s="103"/>
      <c r="EL556" s="103"/>
      <c r="EM556" s="103"/>
      <c r="EN556" s="103"/>
      <c r="EO556" s="103"/>
      <c r="EP556" s="103"/>
      <c r="EQ556" s="103"/>
      <c r="ER556" s="103"/>
      <c r="ES556" s="103"/>
      <c r="ET556" s="103"/>
      <c r="EU556" s="103"/>
      <c r="EV556" s="103"/>
      <c r="EW556" s="103"/>
      <c r="EX556" s="103"/>
      <c r="EY556" s="103"/>
      <c r="EZ556" s="103"/>
      <c r="FA556" s="103"/>
      <c r="FB556" s="103"/>
      <c r="FC556" s="103"/>
      <c r="FD556" s="103"/>
      <c r="FE556" s="103"/>
      <c r="FF556" s="103"/>
      <c r="FG556" s="103"/>
      <c r="FH556" s="103"/>
      <c r="FI556" s="103"/>
      <c r="FJ556" s="103"/>
      <c r="FK556" s="103"/>
      <c r="FL556" s="103"/>
      <c r="FM556" s="103"/>
      <c r="FN556" s="103"/>
      <c r="FO556" s="103"/>
      <c r="FP556" s="103"/>
      <c r="FQ556" s="103"/>
      <c r="FR556" s="103"/>
      <c r="FS556" s="103"/>
      <c r="FT556" s="103"/>
      <c r="FU556" s="103"/>
      <c r="FV556" s="103"/>
      <c r="FW556" s="103"/>
      <c r="FX556" s="103"/>
      <c r="FY556" s="103"/>
      <c r="FZ556" s="103"/>
      <c r="GA556" s="103"/>
      <c r="GB556" s="103"/>
      <c r="GC556" s="103"/>
      <c r="GD556" s="103"/>
      <c r="GE556" s="103"/>
      <c r="GF556" s="103"/>
      <c r="GG556" s="103"/>
      <c r="GH556" s="103"/>
      <c r="GI556" s="103"/>
      <c r="GJ556" s="103"/>
      <c r="GK556" s="103"/>
      <c r="GL556" s="103"/>
      <c r="GM556" s="103"/>
      <c r="GN556" s="103"/>
      <c r="GO556" s="103"/>
      <c r="GP556" s="103"/>
      <c r="GQ556" s="103"/>
      <c r="GR556" s="103"/>
      <c r="GS556" s="103"/>
      <c r="GT556" s="103"/>
      <c r="GU556" s="103"/>
      <c r="GV556" s="103"/>
      <c r="GW556" s="103"/>
      <c r="GX556" s="103"/>
      <c r="GY556" s="103"/>
      <c r="GZ556" s="103"/>
      <c r="HA556" s="103"/>
      <c r="HB556" s="103"/>
      <c r="HC556" s="103"/>
      <c r="HD556" s="103"/>
      <c r="HE556" s="103"/>
      <c r="HF556" s="103"/>
      <c r="HG556" s="103"/>
      <c r="HH556" s="103"/>
      <c r="HI556" s="103"/>
      <c r="HJ556" s="103"/>
      <c r="HK556" s="103"/>
      <c r="HL556" s="103"/>
      <c r="HM556" s="103"/>
      <c r="HN556" s="103"/>
      <c r="HO556" s="103"/>
      <c r="HP556" s="103"/>
      <c r="HQ556" s="103"/>
      <c r="HR556" s="103"/>
      <c r="HS556" s="103"/>
      <c r="HT556" s="103"/>
      <c r="HU556" s="103"/>
      <c r="HV556" s="103"/>
      <c r="HW556" s="103"/>
      <c r="HX556" s="103"/>
      <c r="HY556" s="103"/>
      <c r="HZ556" s="103"/>
      <c r="IA556" s="103"/>
      <c r="IB556" s="103"/>
      <c r="IC556" s="103"/>
      <c r="ID556" s="103"/>
      <c r="IE556" s="103"/>
      <c r="IF556" s="103"/>
      <c r="IG556" s="103"/>
      <c r="IH556" s="103"/>
      <c r="II556" s="103"/>
      <c r="IJ556" s="103"/>
      <c r="IK556" s="103"/>
      <c r="IL556" s="103"/>
      <c r="IM556" s="103"/>
      <c r="IN556" s="103"/>
      <c r="IO556" s="103"/>
      <c r="IP556" s="103"/>
      <c r="IQ556" s="103"/>
      <c r="IR556" s="103"/>
      <c r="IS556" s="103"/>
      <c r="IT556" s="103"/>
      <c r="IU556" s="103"/>
      <c r="IV556" s="103"/>
    </row>
    <row r="557" spans="1:256" s="251" customFormat="1" ht="12.75">
      <c r="A557" s="430"/>
      <c r="B557" s="430"/>
      <c r="C557" s="82"/>
      <c r="D557" s="325"/>
      <c r="E557" s="325"/>
      <c r="F557" s="201"/>
      <c r="G557" s="203"/>
      <c r="I557" s="285"/>
      <c r="J557" s="284"/>
      <c r="K557" s="274"/>
      <c r="L557" s="271"/>
      <c r="M557" s="280"/>
      <c r="N557" s="280"/>
      <c r="O557" s="280"/>
      <c r="P557" s="280"/>
      <c r="Q557" s="280"/>
      <c r="R557" s="280"/>
      <c r="S557" s="103"/>
      <c r="T557" s="103"/>
      <c r="U557" s="103"/>
      <c r="V557" s="103"/>
      <c r="W557" s="103"/>
      <c r="X557" s="103"/>
      <c r="Y557" s="103"/>
      <c r="Z557" s="103"/>
      <c r="AA557" s="103"/>
      <c r="AB557" s="103"/>
      <c r="AC557" s="103"/>
      <c r="AD557" s="103"/>
      <c r="AE557" s="103"/>
      <c r="AF557" s="103"/>
      <c r="AG557" s="103"/>
      <c r="AH557" s="103"/>
      <c r="AI557" s="103"/>
      <c r="AJ557" s="103"/>
      <c r="AK557" s="103"/>
      <c r="AL557" s="103"/>
      <c r="AM557" s="103"/>
      <c r="AN557" s="103"/>
      <c r="AO557" s="103"/>
      <c r="AP557" s="103"/>
      <c r="AQ557" s="103"/>
      <c r="AR557" s="103"/>
      <c r="AS557" s="103"/>
      <c r="AT557" s="103"/>
      <c r="AU557" s="103"/>
      <c r="AV557" s="103"/>
      <c r="AW557" s="103"/>
      <c r="AX557" s="103"/>
      <c r="AY557" s="103"/>
      <c r="AZ557" s="103"/>
      <c r="BA557" s="103"/>
      <c r="BB557" s="103"/>
      <c r="BC557" s="103"/>
      <c r="BD557" s="103"/>
      <c r="BE557" s="103"/>
      <c r="BF557" s="103"/>
      <c r="BG557" s="103"/>
      <c r="BH557" s="103"/>
      <c r="BI557" s="103"/>
      <c r="BJ557" s="103"/>
      <c r="BK557" s="103"/>
      <c r="BL557" s="103"/>
      <c r="BM557" s="103"/>
      <c r="BN557" s="103"/>
      <c r="BO557" s="103"/>
      <c r="BP557" s="103"/>
      <c r="BQ557" s="103"/>
      <c r="BR557" s="103"/>
      <c r="BS557" s="103"/>
      <c r="BT557" s="103"/>
      <c r="BU557" s="103"/>
      <c r="BV557" s="103"/>
      <c r="BW557" s="103"/>
      <c r="BX557" s="103"/>
      <c r="BY557" s="103"/>
      <c r="BZ557" s="103"/>
      <c r="CA557" s="103"/>
      <c r="CB557" s="103"/>
      <c r="CC557" s="103"/>
      <c r="CD557" s="103"/>
      <c r="CE557" s="103"/>
      <c r="CF557" s="103"/>
      <c r="CG557" s="103"/>
      <c r="CH557" s="103"/>
      <c r="CI557" s="103"/>
      <c r="CJ557" s="103"/>
      <c r="CK557" s="103"/>
      <c r="CL557" s="103"/>
      <c r="CM557" s="103"/>
      <c r="CN557" s="103"/>
      <c r="CO557" s="103"/>
      <c r="CP557" s="103"/>
      <c r="CQ557" s="103"/>
      <c r="CR557" s="103"/>
      <c r="CS557" s="103"/>
      <c r="CT557" s="103"/>
      <c r="CU557" s="103"/>
      <c r="CV557" s="103"/>
      <c r="CW557" s="103"/>
      <c r="CX557" s="103"/>
      <c r="CY557" s="103"/>
      <c r="CZ557" s="103"/>
      <c r="DA557" s="103"/>
      <c r="DB557" s="103"/>
      <c r="DC557" s="103"/>
      <c r="DD557" s="103"/>
      <c r="DE557" s="103"/>
      <c r="DF557" s="103"/>
      <c r="DG557" s="103"/>
      <c r="DH557" s="103"/>
      <c r="DI557" s="103"/>
      <c r="DJ557" s="103"/>
      <c r="DK557" s="103"/>
      <c r="DL557" s="103"/>
      <c r="DM557" s="103"/>
      <c r="DN557" s="103"/>
      <c r="DO557" s="103"/>
      <c r="DP557" s="103"/>
      <c r="DQ557" s="103"/>
      <c r="DR557" s="103"/>
      <c r="DS557" s="103"/>
      <c r="DT557" s="103"/>
      <c r="DU557" s="103"/>
      <c r="DV557" s="103"/>
      <c r="DW557" s="103"/>
      <c r="DX557" s="103"/>
      <c r="DY557" s="103"/>
      <c r="DZ557" s="103"/>
      <c r="EA557" s="103"/>
      <c r="EB557" s="103"/>
      <c r="EC557" s="103"/>
      <c r="ED557" s="103"/>
      <c r="EE557" s="103"/>
      <c r="EF557" s="103"/>
      <c r="EG557" s="103"/>
      <c r="EH557" s="103"/>
      <c r="EI557" s="103"/>
      <c r="EJ557" s="103"/>
      <c r="EK557" s="103"/>
      <c r="EL557" s="103"/>
      <c r="EM557" s="103"/>
      <c r="EN557" s="103"/>
      <c r="EO557" s="103"/>
      <c r="EP557" s="103"/>
      <c r="EQ557" s="103"/>
      <c r="ER557" s="103"/>
      <c r="ES557" s="103"/>
      <c r="ET557" s="103"/>
      <c r="EU557" s="103"/>
      <c r="EV557" s="103"/>
      <c r="EW557" s="103"/>
      <c r="EX557" s="103"/>
      <c r="EY557" s="103"/>
      <c r="EZ557" s="103"/>
      <c r="FA557" s="103"/>
      <c r="FB557" s="103"/>
      <c r="FC557" s="103"/>
      <c r="FD557" s="103"/>
      <c r="FE557" s="103"/>
      <c r="FF557" s="103"/>
      <c r="FG557" s="103"/>
      <c r="FH557" s="103"/>
      <c r="FI557" s="103"/>
      <c r="FJ557" s="103"/>
      <c r="FK557" s="103"/>
      <c r="FL557" s="103"/>
      <c r="FM557" s="103"/>
      <c r="FN557" s="103"/>
      <c r="FO557" s="103"/>
      <c r="FP557" s="103"/>
      <c r="FQ557" s="103"/>
      <c r="FR557" s="103"/>
      <c r="FS557" s="103"/>
      <c r="FT557" s="103"/>
      <c r="FU557" s="103"/>
      <c r="FV557" s="103"/>
      <c r="FW557" s="103"/>
      <c r="FX557" s="103"/>
      <c r="FY557" s="103"/>
      <c r="FZ557" s="103"/>
      <c r="GA557" s="103"/>
      <c r="GB557" s="103"/>
      <c r="GC557" s="103"/>
      <c r="GD557" s="103"/>
      <c r="GE557" s="103"/>
      <c r="GF557" s="103"/>
      <c r="GG557" s="103"/>
      <c r="GH557" s="103"/>
      <c r="GI557" s="103"/>
      <c r="GJ557" s="103"/>
      <c r="GK557" s="103"/>
      <c r="GL557" s="103"/>
      <c r="GM557" s="103"/>
      <c r="GN557" s="103"/>
      <c r="GO557" s="103"/>
      <c r="GP557" s="103"/>
      <c r="GQ557" s="103"/>
      <c r="GR557" s="103"/>
      <c r="GS557" s="103"/>
      <c r="GT557" s="103"/>
      <c r="GU557" s="103"/>
      <c r="GV557" s="103"/>
      <c r="GW557" s="103"/>
      <c r="GX557" s="103"/>
      <c r="GY557" s="103"/>
      <c r="GZ557" s="103"/>
      <c r="HA557" s="103"/>
      <c r="HB557" s="103"/>
      <c r="HC557" s="103"/>
      <c r="HD557" s="103"/>
      <c r="HE557" s="103"/>
      <c r="HF557" s="103"/>
      <c r="HG557" s="103"/>
      <c r="HH557" s="103"/>
      <c r="HI557" s="103"/>
      <c r="HJ557" s="103"/>
      <c r="HK557" s="103"/>
      <c r="HL557" s="103"/>
      <c r="HM557" s="103"/>
      <c r="HN557" s="103"/>
      <c r="HO557" s="103"/>
      <c r="HP557" s="103"/>
      <c r="HQ557" s="103"/>
      <c r="HR557" s="103"/>
      <c r="HS557" s="103"/>
      <c r="HT557" s="103"/>
      <c r="HU557" s="103"/>
      <c r="HV557" s="103"/>
      <c r="HW557" s="103"/>
      <c r="HX557" s="103"/>
      <c r="HY557" s="103"/>
      <c r="HZ557" s="103"/>
      <c r="IA557" s="103"/>
      <c r="IB557" s="103"/>
      <c r="IC557" s="103"/>
      <c r="ID557" s="103"/>
      <c r="IE557" s="103"/>
      <c r="IF557" s="103"/>
      <c r="IG557" s="103"/>
      <c r="IH557" s="103"/>
      <c r="II557" s="103"/>
      <c r="IJ557" s="103"/>
      <c r="IK557" s="103"/>
      <c r="IL557" s="103"/>
      <c r="IM557" s="103"/>
      <c r="IN557" s="103"/>
      <c r="IO557" s="103"/>
      <c r="IP557" s="103"/>
      <c r="IQ557" s="103"/>
      <c r="IR557" s="103"/>
      <c r="IS557" s="103"/>
      <c r="IT557" s="103"/>
      <c r="IU557" s="103"/>
      <c r="IV557" s="103"/>
    </row>
    <row r="558" spans="1:256" s="251" customFormat="1" ht="12.75">
      <c r="A558" s="430"/>
      <c r="B558" s="430"/>
      <c r="C558" s="82"/>
      <c r="D558" s="325"/>
      <c r="E558" s="325"/>
      <c r="F558" s="201"/>
      <c r="G558" s="203"/>
      <c r="I558" s="285"/>
      <c r="J558" s="284"/>
      <c r="K558" s="274"/>
      <c r="L558" s="271"/>
      <c r="M558" s="280"/>
      <c r="N558" s="280"/>
      <c r="O558" s="280"/>
      <c r="P558" s="280"/>
      <c r="Q558" s="280"/>
      <c r="R558" s="280"/>
      <c r="S558" s="103"/>
      <c r="T558" s="103"/>
      <c r="U558" s="103"/>
      <c r="V558" s="103"/>
      <c r="W558" s="103"/>
      <c r="X558" s="103"/>
      <c r="Y558" s="103"/>
      <c r="Z558" s="103"/>
      <c r="AA558" s="103"/>
      <c r="AB558" s="103"/>
      <c r="AC558" s="103"/>
      <c r="AD558" s="103"/>
      <c r="AE558" s="103"/>
      <c r="AF558" s="103"/>
      <c r="AG558" s="103"/>
      <c r="AH558" s="103"/>
      <c r="AI558" s="103"/>
      <c r="AJ558" s="103"/>
      <c r="AK558" s="103"/>
      <c r="AL558" s="103"/>
      <c r="AM558" s="103"/>
      <c r="AN558" s="103"/>
      <c r="AO558" s="103"/>
      <c r="AP558" s="103"/>
      <c r="AQ558" s="103"/>
      <c r="AR558" s="103"/>
      <c r="AS558" s="103"/>
      <c r="AT558" s="103"/>
      <c r="AU558" s="103"/>
      <c r="AV558" s="103"/>
      <c r="AW558" s="103"/>
      <c r="AX558" s="103"/>
      <c r="AY558" s="103"/>
      <c r="AZ558" s="103"/>
      <c r="BA558" s="103"/>
      <c r="BB558" s="103"/>
      <c r="BC558" s="103"/>
      <c r="BD558" s="103"/>
      <c r="BE558" s="103"/>
      <c r="BF558" s="103"/>
      <c r="BG558" s="103"/>
      <c r="BH558" s="103"/>
      <c r="BI558" s="103"/>
      <c r="BJ558" s="103"/>
      <c r="BK558" s="103"/>
      <c r="BL558" s="103"/>
      <c r="BM558" s="103"/>
      <c r="BN558" s="103"/>
      <c r="BO558" s="103"/>
      <c r="BP558" s="103"/>
      <c r="BQ558" s="103"/>
      <c r="BR558" s="103"/>
      <c r="BS558" s="103"/>
      <c r="BT558" s="103"/>
      <c r="BU558" s="103"/>
      <c r="BV558" s="103"/>
      <c r="BW558" s="103"/>
      <c r="BX558" s="103"/>
      <c r="BY558" s="103"/>
      <c r="BZ558" s="103"/>
      <c r="CA558" s="103"/>
      <c r="CB558" s="103"/>
      <c r="CC558" s="103"/>
      <c r="CD558" s="103"/>
      <c r="CE558" s="103"/>
      <c r="CF558" s="103"/>
      <c r="CG558" s="103"/>
      <c r="CH558" s="103"/>
      <c r="CI558" s="103"/>
      <c r="CJ558" s="103"/>
      <c r="CK558" s="103"/>
      <c r="CL558" s="103"/>
      <c r="CM558" s="103"/>
      <c r="CN558" s="103"/>
      <c r="CO558" s="103"/>
      <c r="CP558" s="103"/>
      <c r="CQ558" s="103"/>
      <c r="CR558" s="103"/>
      <c r="CS558" s="103"/>
      <c r="CT558" s="103"/>
      <c r="CU558" s="103"/>
      <c r="CV558" s="103"/>
      <c r="CW558" s="103"/>
      <c r="CX558" s="103"/>
      <c r="CY558" s="103"/>
      <c r="CZ558" s="103"/>
      <c r="DA558" s="103"/>
      <c r="DB558" s="103"/>
      <c r="DC558" s="103"/>
      <c r="DD558" s="103"/>
      <c r="DE558" s="103"/>
      <c r="DF558" s="103"/>
      <c r="DG558" s="103"/>
      <c r="DH558" s="103"/>
      <c r="DI558" s="103"/>
      <c r="DJ558" s="103"/>
      <c r="DK558" s="103"/>
      <c r="DL558" s="103"/>
      <c r="DM558" s="103"/>
      <c r="DN558" s="103"/>
      <c r="DO558" s="103"/>
      <c r="DP558" s="103"/>
      <c r="DQ558" s="103"/>
      <c r="DR558" s="103"/>
      <c r="DS558" s="103"/>
      <c r="DT558" s="103"/>
      <c r="DU558" s="103"/>
      <c r="DV558" s="103"/>
      <c r="DW558" s="103"/>
      <c r="DX558" s="103"/>
      <c r="DY558" s="103"/>
      <c r="DZ558" s="103"/>
      <c r="EA558" s="103"/>
      <c r="EB558" s="103"/>
      <c r="EC558" s="103"/>
      <c r="ED558" s="103"/>
      <c r="EE558" s="103"/>
      <c r="EF558" s="103"/>
      <c r="EG558" s="103"/>
      <c r="EH558" s="103"/>
      <c r="EI558" s="103"/>
      <c r="EJ558" s="103"/>
      <c r="EK558" s="103"/>
      <c r="EL558" s="103"/>
      <c r="EM558" s="103"/>
      <c r="EN558" s="103"/>
      <c r="EO558" s="103"/>
      <c r="EP558" s="103"/>
      <c r="EQ558" s="103"/>
      <c r="ER558" s="103"/>
      <c r="ES558" s="103"/>
      <c r="ET558" s="103"/>
      <c r="EU558" s="103"/>
      <c r="EV558" s="103"/>
      <c r="EW558" s="103"/>
      <c r="EX558" s="103"/>
      <c r="EY558" s="103"/>
      <c r="EZ558" s="103"/>
      <c r="FA558" s="103"/>
      <c r="FB558" s="103"/>
      <c r="FC558" s="103"/>
      <c r="FD558" s="103"/>
      <c r="FE558" s="103"/>
      <c r="FF558" s="103"/>
      <c r="FG558" s="103"/>
      <c r="FH558" s="103"/>
      <c r="FI558" s="103"/>
      <c r="FJ558" s="103"/>
      <c r="FK558" s="103"/>
      <c r="FL558" s="103"/>
      <c r="FM558" s="103"/>
      <c r="FN558" s="103"/>
      <c r="FO558" s="103"/>
      <c r="FP558" s="103"/>
      <c r="FQ558" s="103"/>
      <c r="FR558" s="103"/>
      <c r="FS558" s="103"/>
      <c r="FT558" s="103"/>
      <c r="FU558" s="103"/>
      <c r="FV558" s="103"/>
      <c r="FW558" s="103"/>
      <c r="FX558" s="103"/>
      <c r="FY558" s="103"/>
      <c r="FZ558" s="103"/>
      <c r="GA558" s="103"/>
      <c r="GB558" s="103"/>
      <c r="GC558" s="103"/>
      <c r="GD558" s="103"/>
      <c r="GE558" s="103"/>
      <c r="GF558" s="103"/>
      <c r="GG558" s="103"/>
      <c r="GH558" s="103"/>
      <c r="GI558" s="103"/>
      <c r="GJ558" s="103"/>
      <c r="GK558" s="103"/>
      <c r="GL558" s="103"/>
      <c r="GM558" s="103"/>
      <c r="GN558" s="103"/>
      <c r="GO558" s="103"/>
      <c r="GP558" s="103"/>
      <c r="GQ558" s="103"/>
      <c r="GR558" s="103"/>
      <c r="GS558" s="103"/>
      <c r="GT558" s="103"/>
      <c r="GU558" s="103"/>
      <c r="GV558" s="103"/>
      <c r="GW558" s="103"/>
      <c r="GX558" s="103"/>
      <c r="GY558" s="103"/>
      <c r="GZ558" s="103"/>
      <c r="HA558" s="103"/>
      <c r="HB558" s="103"/>
      <c r="HC558" s="103"/>
      <c r="HD558" s="103"/>
      <c r="HE558" s="103"/>
      <c r="HF558" s="103"/>
      <c r="HG558" s="103"/>
      <c r="HH558" s="103"/>
      <c r="HI558" s="103"/>
      <c r="HJ558" s="103"/>
      <c r="HK558" s="103"/>
      <c r="HL558" s="103"/>
      <c r="HM558" s="103"/>
      <c r="HN558" s="103"/>
      <c r="HO558" s="103"/>
      <c r="HP558" s="103"/>
      <c r="HQ558" s="103"/>
      <c r="HR558" s="103"/>
      <c r="HS558" s="103"/>
      <c r="HT558" s="103"/>
      <c r="HU558" s="103"/>
      <c r="HV558" s="103"/>
      <c r="HW558" s="103"/>
      <c r="HX558" s="103"/>
      <c r="HY558" s="103"/>
      <c r="HZ558" s="103"/>
      <c r="IA558" s="103"/>
      <c r="IB558" s="103"/>
      <c r="IC558" s="103"/>
      <c r="ID558" s="103"/>
      <c r="IE558" s="103"/>
      <c r="IF558" s="103"/>
      <c r="IG558" s="103"/>
      <c r="IH558" s="103"/>
      <c r="II558" s="103"/>
      <c r="IJ558" s="103"/>
      <c r="IK558" s="103"/>
      <c r="IL558" s="103"/>
      <c r="IM558" s="103"/>
      <c r="IN558" s="103"/>
      <c r="IO558" s="103"/>
      <c r="IP558" s="103"/>
      <c r="IQ558" s="103"/>
      <c r="IR558" s="103"/>
      <c r="IS558" s="103"/>
      <c r="IT558" s="103"/>
      <c r="IU558" s="103"/>
      <c r="IV558" s="103"/>
    </row>
    <row r="559" spans="1:256" s="251" customFormat="1" ht="12.75">
      <c r="A559" s="430"/>
      <c r="B559" s="430"/>
      <c r="C559" s="82"/>
      <c r="D559" s="325"/>
      <c r="E559" s="325"/>
      <c r="F559" s="201"/>
      <c r="G559" s="203"/>
      <c r="I559" s="285"/>
      <c r="J559" s="284"/>
      <c r="K559" s="274"/>
      <c r="L559" s="271"/>
      <c r="M559" s="280"/>
      <c r="N559" s="280"/>
      <c r="O559" s="280"/>
      <c r="P559" s="280"/>
      <c r="Q559" s="280"/>
      <c r="R559" s="280"/>
      <c r="S559" s="103"/>
      <c r="T559" s="103"/>
      <c r="U559" s="103"/>
      <c r="V559" s="103"/>
      <c r="W559" s="103"/>
      <c r="X559" s="103"/>
      <c r="Y559" s="103"/>
      <c r="Z559" s="103"/>
      <c r="AA559" s="103"/>
      <c r="AB559" s="103"/>
      <c r="AC559" s="103"/>
      <c r="AD559" s="103"/>
      <c r="AE559" s="103"/>
      <c r="AF559" s="103"/>
      <c r="AG559" s="103"/>
      <c r="AH559" s="103"/>
      <c r="AI559" s="103"/>
      <c r="AJ559" s="103"/>
      <c r="AK559" s="103"/>
      <c r="AL559" s="103"/>
      <c r="AM559" s="103"/>
      <c r="AN559" s="103"/>
      <c r="AO559" s="103"/>
      <c r="AP559" s="103"/>
      <c r="AQ559" s="103"/>
      <c r="AR559" s="103"/>
      <c r="AS559" s="103"/>
      <c r="AT559" s="103"/>
      <c r="AU559" s="103"/>
      <c r="AV559" s="103"/>
      <c r="AW559" s="103"/>
      <c r="AX559" s="103"/>
      <c r="AY559" s="103"/>
      <c r="AZ559" s="103"/>
      <c r="BA559" s="103"/>
      <c r="BB559" s="103"/>
      <c r="BC559" s="103"/>
      <c r="BD559" s="103"/>
      <c r="BE559" s="103"/>
      <c r="BF559" s="103"/>
      <c r="BG559" s="103"/>
      <c r="BH559" s="103"/>
      <c r="BI559" s="103"/>
      <c r="BJ559" s="103"/>
      <c r="BK559" s="103"/>
      <c r="BL559" s="103"/>
      <c r="BM559" s="103"/>
      <c r="BN559" s="103"/>
      <c r="BO559" s="103"/>
      <c r="BP559" s="103"/>
      <c r="BQ559" s="103"/>
      <c r="BR559" s="103"/>
      <c r="BS559" s="103"/>
      <c r="BT559" s="103"/>
      <c r="BU559" s="103"/>
      <c r="BV559" s="103"/>
      <c r="BW559" s="103"/>
      <c r="BX559" s="103"/>
      <c r="BY559" s="103"/>
      <c r="BZ559" s="103"/>
      <c r="CA559" s="103"/>
      <c r="CB559" s="103"/>
      <c r="CC559" s="103"/>
      <c r="CD559" s="103"/>
      <c r="CE559" s="103"/>
      <c r="CF559" s="103"/>
      <c r="CG559" s="103"/>
      <c r="CH559" s="103"/>
      <c r="CI559" s="103"/>
      <c r="CJ559" s="103"/>
      <c r="CK559" s="103"/>
      <c r="CL559" s="103"/>
      <c r="CM559" s="103"/>
      <c r="CN559" s="103"/>
      <c r="CO559" s="103"/>
      <c r="CP559" s="103"/>
      <c r="CQ559" s="103"/>
      <c r="CR559" s="103"/>
      <c r="CS559" s="103"/>
      <c r="CT559" s="103"/>
      <c r="CU559" s="103"/>
      <c r="CV559" s="103"/>
      <c r="CW559" s="103"/>
      <c r="CX559" s="103"/>
      <c r="CY559" s="103"/>
      <c r="CZ559" s="103"/>
      <c r="DA559" s="103"/>
      <c r="DB559" s="103"/>
      <c r="DC559" s="103"/>
      <c r="DD559" s="103"/>
      <c r="DE559" s="103"/>
      <c r="DF559" s="103"/>
      <c r="DG559" s="103"/>
      <c r="DH559" s="103"/>
      <c r="DI559" s="103"/>
      <c r="DJ559" s="103"/>
      <c r="DK559" s="103"/>
      <c r="DL559" s="103"/>
      <c r="DM559" s="103"/>
      <c r="DN559" s="103"/>
      <c r="DO559" s="103"/>
      <c r="DP559" s="103"/>
      <c r="DQ559" s="103"/>
      <c r="DR559" s="103"/>
      <c r="DS559" s="103"/>
      <c r="DT559" s="103"/>
      <c r="DU559" s="103"/>
      <c r="DV559" s="103"/>
      <c r="DW559" s="103"/>
      <c r="DX559" s="103"/>
      <c r="DY559" s="103"/>
      <c r="DZ559" s="103"/>
      <c r="EA559" s="103"/>
      <c r="EB559" s="103"/>
      <c r="EC559" s="103"/>
      <c r="ED559" s="103"/>
      <c r="EE559" s="103"/>
      <c r="EF559" s="103"/>
      <c r="EG559" s="103"/>
      <c r="EH559" s="103"/>
      <c r="EI559" s="103"/>
      <c r="EJ559" s="103"/>
      <c r="EK559" s="103"/>
      <c r="EL559" s="103"/>
      <c r="EM559" s="103"/>
      <c r="EN559" s="103"/>
      <c r="EO559" s="103"/>
      <c r="EP559" s="103"/>
      <c r="EQ559" s="103"/>
      <c r="ER559" s="103"/>
      <c r="ES559" s="103"/>
      <c r="ET559" s="103"/>
      <c r="EU559" s="103"/>
      <c r="EV559" s="103"/>
      <c r="EW559" s="103"/>
      <c r="EX559" s="103"/>
      <c r="EY559" s="103"/>
      <c r="EZ559" s="103"/>
      <c r="FA559" s="103"/>
      <c r="FB559" s="103"/>
      <c r="FC559" s="103"/>
      <c r="FD559" s="103"/>
      <c r="FE559" s="103"/>
      <c r="FF559" s="103"/>
      <c r="FG559" s="103"/>
      <c r="FH559" s="103"/>
      <c r="FI559" s="103"/>
      <c r="FJ559" s="103"/>
      <c r="FK559" s="103"/>
      <c r="FL559" s="103"/>
      <c r="FM559" s="103"/>
      <c r="FN559" s="103"/>
      <c r="FO559" s="103"/>
      <c r="FP559" s="103"/>
      <c r="FQ559" s="103"/>
      <c r="FR559" s="103"/>
      <c r="FS559" s="103"/>
      <c r="FT559" s="103"/>
      <c r="FU559" s="103"/>
      <c r="FV559" s="103"/>
      <c r="FW559" s="103"/>
      <c r="FX559" s="103"/>
      <c r="FY559" s="103"/>
      <c r="FZ559" s="103"/>
      <c r="GA559" s="103"/>
      <c r="GB559" s="103"/>
      <c r="GC559" s="103"/>
      <c r="GD559" s="103"/>
      <c r="GE559" s="103"/>
      <c r="GF559" s="103"/>
      <c r="GG559" s="103"/>
      <c r="GH559" s="103"/>
      <c r="GI559" s="103"/>
      <c r="GJ559" s="103"/>
      <c r="GK559" s="103"/>
      <c r="GL559" s="103"/>
      <c r="GM559" s="103"/>
      <c r="GN559" s="103"/>
      <c r="GO559" s="103"/>
      <c r="GP559" s="103"/>
      <c r="GQ559" s="103"/>
      <c r="GR559" s="103"/>
      <c r="GS559" s="103"/>
      <c r="GT559" s="103"/>
      <c r="GU559" s="103"/>
      <c r="GV559" s="103"/>
      <c r="GW559" s="103"/>
      <c r="GX559" s="103"/>
      <c r="GY559" s="103"/>
      <c r="GZ559" s="103"/>
      <c r="HA559" s="103"/>
      <c r="HB559" s="103"/>
      <c r="HC559" s="103"/>
      <c r="HD559" s="103"/>
      <c r="HE559" s="103"/>
      <c r="HF559" s="103"/>
      <c r="HG559" s="103"/>
      <c r="HH559" s="103"/>
      <c r="HI559" s="103"/>
      <c r="HJ559" s="103"/>
      <c r="HK559" s="103"/>
      <c r="HL559" s="103"/>
      <c r="HM559" s="103"/>
      <c r="HN559" s="103"/>
      <c r="HO559" s="103"/>
      <c r="HP559" s="103"/>
      <c r="HQ559" s="103"/>
      <c r="HR559" s="103"/>
      <c r="HS559" s="103"/>
      <c r="HT559" s="103"/>
      <c r="HU559" s="103"/>
      <c r="HV559" s="103"/>
      <c r="HW559" s="103"/>
      <c r="HX559" s="103"/>
      <c r="HY559" s="103"/>
      <c r="HZ559" s="103"/>
      <c r="IA559" s="103"/>
      <c r="IB559" s="103"/>
      <c r="IC559" s="103"/>
      <c r="ID559" s="103"/>
      <c r="IE559" s="103"/>
      <c r="IF559" s="103"/>
      <c r="IG559" s="103"/>
      <c r="IH559" s="103"/>
      <c r="II559" s="103"/>
      <c r="IJ559" s="103"/>
      <c r="IK559" s="103"/>
      <c r="IL559" s="103"/>
      <c r="IM559" s="103"/>
      <c r="IN559" s="103"/>
      <c r="IO559" s="103"/>
      <c r="IP559" s="103"/>
      <c r="IQ559" s="103"/>
      <c r="IR559" s="103"/>
      <c r="IS559" s="103"/>
      <c r="IT559" s="103"/>
      <c r="IU559" s="103"/>
      <c r="IV559" s="103"/>
    </row>
    <row r="560" spans="1:256" s="251" customFormat="1" ht="12.75">
      <c r="A560" s="430"/>
      <c r="B560" s="430"/>
      <c r="C560" s="82"/>
      <c r="D560" s="325"/>
      <c r="E560" s="325"/>
      <c r="F560" s="203"/>
      <c r="G560" s="203"/>
      <c r="I560" s="285"/>
      <c r="J560" s="284"/>
      <c r="K560" s="274"/>
      <c r="L560" s="271"/>
      <c r="M560" s="280"/>
      <c r="N560" s="280"/>
      <c r="O560" s="280"/>
      <c r="P560" s="280"/>
      <c r="Q560" s="280"/>
      <c r="R560" s="280"/>
      <c r="S560" s="103"/>
      <c r="T560" s="103"/>
      <c r="U560" s="103"/>
      <c r="V560" s="103"/>
      <c r="W560" s="103"/>
      <c r="X560" s="103"/>
      <c r="Y560" s="103"/>
      <c r="Z560" s="103"/>
      <c r="AA560" s="103"/>
      <c r="AB560" s="103"/>
      <c r="AC560" s="103"/>
      <c r="AD560" s="103"/>
      <c r="AE560" s="103"/>
      <c r="AF560" s="103"/>
      <c r="AG560" s="103"/>
      <c r="AH560" s="103"/>
      <c r="AI560" s="103"/>
      <c r="AJ560" s="103"/>
      <c r="AK560" s="103"/>
      <c r="AL560" s="103"/>
      <c r="AM560" s="103"/>
      <c r="AN560" s="103"/>
      <c r="AO560" s="103"/>
      <c r="AP560" s="103"/>
      <c r="AQ560" s="103"/>
      <c r="AR560" s="103"/>
      <c r="AS560" s="103"/>
      <c r="AT560" s="103"/>
      <c r="AU560" s="103"/>
      <c r="AV560" s="103"/>
      <c r="AW560" s="103"/>
      <c r="AX560" s="103"/>
      <c r="AY560" s="103"/>
      <c r="AZ560" s="103"/>
      <c r="BA560" s="103"/>
      <c r="BB560" s="103"/>
      <c r="BC560" s="103"/>
      <c r="BD560" s="103"/>
      <c r="BE560" s="103"/>
      <c r="BF560" s="103"/>
      <c r="BG560" s="103"/>
      <c r="BH560" s="103"/>
      <c r="BI560" s="103"/>
      <c r="BJ560" s="103"/>
      <c r="BK560" s="103"/>
      <c r="BL560" s="103"/>
      <c r="BM560" s="103"/>
      <c r="BN560" s="103"/>
      <c r="BO560" s="103"/>
      <c r="BP560" s="103"/>
      <c r="BQ560" s="103"/>
      <c r="BR560" s="103"/>
      <c r="BS560" s="103"/>
      <c r="BT560" s="103"/>
      <c r="BU560" s="103"/>
      <c r="BV560" s="103"/>
      <c r="BW560" s="103"/>
      <c r="BX560" s="103"/>
      <c r="BY560" s="103"/>
      <c r="BZ560" s="103"/>
      <c r="CA560" s="103"/>
      <c r="CB560" s="103"/>
      <c r="CC560" s="103"/>
      <c r="CD560" s="103"/>
      <c r="CE560" s="103"/>
      <c r="CF560" s="103"/>
      <c r="CG560" s="103"/>
      <c r="CH560" s="103"/>
      <c r="CI560" s="103"/>
      <c r="CJ560" s="103"/>
      <c r="CK560" s="103"/>
      <c r="CL560" s="103"/>
      <c r="CM560" s="103"/>
      <c r="CN560" s="103"/>
      <c r="CO560" s="103"/>
      <c r="CP560" s="103"/>
      <c r="CQ560" s="103"/>
      <c r="CR560" s="103"/>
      <c r="CS560" s="103"/>
      <c r="CT560" s="103"/>
      <c r="CU560" s="103"/>
      <c r="CV560" s="103"/>
      <c r="CW560" s="103"/>
      <c r="CX560" s="103"/>
      <c r="CY560" s="103"/>
      <c r="CZ560" s="103"/>
      <c r="DA560" s="103"/>
      <c r="DB560" s="103"/>
      <c r="DC560" s="103"/>
      <c r="DD560" s="103"/>
      <c r="DE560" s="103"/>
      <c r="DF560" s="103"/>
      <c r="DG560" s="103"/>
      <c r="DH560" s="103"/>
      <c r="DI560" s="103"/>
      <c r="DJ560" s="103"/>
      <c r="DK560" s="103"/>
      <c r="DL560" s="103"/>
      <c r="DM560" s="103"/>
      <c r="DN560" s="103"/>
      <c r="DO560" s="103"/>
      <c r="DP560" s="103"/>
      <c r="DQ560" s="103"/>
      <c r="DR560" s="103"/>
      <c r="DS560" s="103"/>
      <c r="DT560" s="103"/>
      <c r="DU560" s="103"/>
      <c r="DV560" s="103"/>
      <c r="DW560" s="103"/>
      <c r="DX560" s="103"/>
      <c r="DY560" s="103"/>
      <c r="DZ560" s="103"/>
      <c r="EA560" s="103"/>
      <c r="EB560" s="103"/>
      <c r="EC560" s="103"/>
      <c r="ED560" s="103"/>
      <c r="EE560" s="103"/>
      <c r="EF560" s="103"/>
      <c r="EG560" s="103"/>
      <c r="EH560" s="103"/>
      <c r="EI560" s="103"/>
      <c r="EJ560" s="103"/>
      <c r="EK560" s="103"/>
      <c r="EL560" s="103"/>
      <c r="EM560" s="103"/>
      <c r="EN560" s="103"/>
      <c r="EO560" s="103"/>
      <c r="EP560" s="103"/>
      <c r="EQ560" s="103"/>
      <c r="ER560" s="103"/>
      <c r="ES560" s="103"/>
      <c r="ET560" s="103"/>
      <c r="EU560" s="103"/>
      <c r="EV560" s="103"/>
      <c r="EW560" s="103"/>
      <c r="EX560" s="103"/>
      <c r="EY560" s="103"/>
      <c r="EZ560" s="103"/>
      <c r="FA560" s="103"/>
      <c r="FB560" s="103"/>
      <c r="FC560" s="103"/>
      <c r="FD560" s="103"/>
      <c r="FE560" s="103"/>
      <c r="FF560" s="103"/>
      <c r="FG560" s="103"/>
      <c r="FH560" s="103"/>
      <c r="FI560" s="103"/>
      <c r="FJ560" s="103"/>
      <c r="FK560" s="103"/>
      <c r="FL560" s="103"/>
      <c r="FM560" s="103"/>
      <c r="FN560" s="103"/>
      <c r="FO560" s="103"/>
      <c r="FP560" s="103"/>
      <c r="FQ560" s="103"/>
      <c r="FR560" s="103"/>
      <c r="FS560" s="103"/>
      <c r="FT560" s="103"/>
      <c r="FU560" s="103"/>
      <c r="FV560" s="103"/>
      <c r="FW560" s="103"/>
      <c r="FX560" s="103"/>
      <c r="FY560" s="103"/>
      <c r="FZ560" s="103"/>
      <c r="GA560" s="103"/>
      <c r="GB560" s="103"/>
      <c r="GC560" s="103"/>
      <c r="GD560" s="103"/>
      <c r="GE560" s="103"/>
      <c r="GF560" s="103"/>
      <c r="GG560" s="103"/>
      <c r="GH560" s="103"/>
      <c r="GI560" s="103"/>
      <c r="GJ560" s="103"/>
      <c r="GK560" s="103"/>
      <c r="GL560" s="103"/>
      <c r="GM560" s="103"/>
      <c r="GN560" s="103"/>
      <c r="GO560" s="103"/>
      <c r="GP560" s="103"/>
      <c r="GQ560" s="103"/>
      <c r="GR560" s="103"/>
      <c r="GS560" s="103"/>
      <c r="GT560" s="103"/>
      <c r="GU560" s="103"/>
      <c r="GV560" s="103"/>
      <c r="GW560" s="103"/>
      <c r="GX560" s="103"/>
      <c r="GY560" s="103"/>
      <c r="GZ560" s="103"/>
      <c r="HA560" s="103"/>
      <c r="HB560" s="103"/>
      <c r="HC560" s="103"/>
      <c r="HD560" s="103"/>
      <c r="HE560" s="103"/>
      <c r="HF560" s="103"/>
      <c r="HG560" s="103"/>
      <c r="HH560" s="103"/>
      <c r="HI560" s="103"/>
      <c r="HJ560" s="103"/>
      <c r="HK560" s="103"/>
      <c r="HL560" s="103"/>
      <c r="HM560" s="103"/>
      <c r="HN560" s="103"/>
      <c r="HO560" s="103"/>
      <c r="HP560" s="103"/>
      <c r="HQ560" s="103"/>
      <c r="HR560" s="103"/>
      <c r="HS560" s="103"/>
      <c r="HT560" s="103"/>
      <c r="HU560" s="103"/>
      <c r="HV560" s="103"/>
      <c r="HW560" s="103"/>
      <c r="HX560" s="103"/>
      <c r="HY560" s="103"/>
      <c r="HZ560" s="103"/>
      <c r="IA560" s="103"/>
      <c r="IB560" s="103"/>
      <c r="IC560" s="103"/>
      <c r="ID560" s="103"/>
      <c r="IE560" s="103"/>
      <c r="IF560" s="103"/>
      <c r="IG560" s="103"/>
      <c r="IH560" s="103"/>
      <c r="II560" s="103"/>
      <c r="IJ560" s="103"/>
      <c r="IK560" s="103"/>
      <c r="IL560" s="103"/>
      <c r="IM560" s="103"/>
      <c r="IN560" s="103"/>
      <c r="IO560" s="103"/>
      <c r="IP560" s="103"/>
      <c r="IQ560" s="103"/>
      <c r="IR560" s="103"/>
      <c r="IS560" s="103"/>
      <c r="IT560" s="103"/>
      <c r="IU560" s="103"/>
      <c r="IV560" s="103"/>
    </row>
    <row r="561" spans="1:256" s="251" customFormat="1" ht="12.75">
      <c r="A561" s="430"/>
      <c r="B561" s="430"/>
      <c r="C561" s="82"/>
      <c r="D561" s="325"/>
      <c r="E561" s="325"/>
      <c r="F561" s="203"/>
      <c r="G561" s="203"/>
      <c r="I561" s="285"/>
      <c r="J561" s="284"/>
      <c r="K561" s="274"/>
      <c r="L561" s="271"/>
      <c r="M561" s="280"/>
      <c r="N561" s="280"/>
      <c r="O561" s="280"/>
      <c r="P561" s="280"/>
      <c r="Q561" s="280"/>
      <c r="R561" s="280"/>
      <c r="S561" s="103"/>
      <c r="T561" s="103"/>
      <c r="U561" s="103"/>
      <c r="V561" s="103"/>
      <c r="W561" s="103"/>
      <c r="X561" s="103"/>
      <c r="Y561" s="103"/>
      <c r="Z561" s="103"/>
      <c r="AA561" s="103"/>
      <c r="AB561" s="103"/>
      <c r="AC561" s="103"/>
      <c r="AD561" s="103"/>
      <c r="AE561" s="103"/>
      <c r="AF561" s="103"/>
      <c r="AG561" s="103"/>
      <c r="AH561" s="103"/>
      <c r="AI561" s="103"/>
      <c r="AJ561" s="103"/>
      <c r="AK561" s="103"/>
      <c r="AL561" s="103"/>
      <c r="AM561" s="103"/>
      <c r="AN561" s="103"/>
      <c r="AO561" s="103"/>
      <c r="AP561" s="103"/>
      <c r="AQ561" s="103"/>
      <c r="AR561" s="103"/>
      <c r="AS561" s="103"/>
      <c r="AT561" s="103"/>
      <c r="AU561" s="103"/>
      <c r="AV561" s="103"/>
      <c r="AW561" s="103"/>
      <c r="AX561" s="103"/>
      <c r="AY561" s="103"/>
      <c r="AZ561" s="103"/>
      <c r="BA561" s="103"/>
      <c r="BB561" s="103"/>
      <c r="BC561" s="103"/>
      <c r="BD561" s="103"/>
      <c r="BE561" s="103"/>
      <c r="BF561" s="103"/>
      <c r="BG561" s="103"/>
      <c r="BH561" s="103"/>
      <c r="BI561" s="103"/>
      <c r="BJ561" s="103"/>
      <c r="BK561" s="103"/>
      <c r="BL561" s="103"/>
      <c r="BM561" s="103"/>
      <c r="BN561" s="103"/>
      <c r="BO561" s="103"/>
      <c r="BP561" s="103"/>
      <c r="BQ561" s="103"/>
      <c r="BR561" s="103"/>
      <c r="BS561" s="103"/>
      <c r="BT561" s="103"/>
      <c r="BU561" s="103"/>
      <c r="BV561" s="103"/>
      <c r="BW561" s="103"/>
      <c r="BX561" s="103"/>
      <c r="BY561" s="103"/>
      <c r="BZ561" s="103"/>
      <c r="CA561" s="103"/>
      <c r="CB561" s="103"/>
      <c r="CC561" s="103"/>
      <c r="CD561" s="103"/>
      <c r="CE561" s="103"/>
      <c r="CF561" s="103"/>
      <c r="CG561" s="103"/>
      <c r="CH561" s="103"/>
      <c r="CI561" s="103"/>
      <c r="CJ561" s="103"/>
      <c r="CK561" s="103"/>
      <c r="CL561" s="103"/>
      <c r="CM561" s="103"/>
      <c r="CN561" s="103"/>
      <c r="CO561" s="103"/>
      <c r="CP561" s="103"/>
      <c r="CQ561" s="103"/>
      <c r="CR561" s="103"/>
      <c r="CS561" s="103"/>
      <c r="CT561" s="103"/>
      <c r="CU561" s="103"/>
      <c r="CV561" s="103"/>
      <c r="CW561" s="103"/>
      <c r="CX561" s="103"/>
      <c r="CY561" s="103"/>
      <c r="CZ561" s="103"/>
      <c r="DA561" s="103"/>
      <c r="DB561" s="103"/>
      <c r="DC561" s="103"/>
      <c r="DD561" s="103"/>
      <c r="DE561" s="103"/>
      <c r="DF561" s="103"/>
      <c r="DG561" s="103"/>
      <c r="DH561" s="103"/>
      <c r="DI561" s="103"/>
      <c r="DJ561" s="103"/>
      <c r="DK561" s="103"/>
      <c r="DL561" s="103"/>
      <c r="DM561" s="103"/>
      <c r="DN561" s="103"/>
      <c r="DO561" s="103"/>
      <c r="DP561" s="103"/>
      <c r="DQ561" s="103"/>
      <c r="DR561" s="103"/>
      <c r="DS561" s="103"/>
      <c r="DT561" s="103"/>
      <c r="DU561" s="103"/>
      <c r="DV561" s="103"/>
      <c r="DW561" s="103"/>
      <c r="DX561" s="103"/>
      <c r="DY561" s="103"/>
      <c r="DZ561" s="103"/>
      <c r="EA561" s="103"/>
      <c r="EB561" s="103"/>
      <c r="EC561" s="103"/>
      <c r="ED561" s="103"/>
      <c r="EE561" s="103"/>
      <c r="EF561" s="103"/>
      <c r="EG561" s="103"/>
      <c r="EH561" s="103"/>
      <c r="EI561" s="103"/>
      <c r="EJ561" s="103"/>
      <c r="EK561" s="103"/>
      <c r="EL561" s="103"/>
      <c r="EM561" s="103"/>
      <c r="EN561" s="103"/>
      <c r="EO561" s="103"/>
      <c r="EP561" s="103"/>
      <c r="EQ561" s="103"/>
      <c r="ER561" s="103"/>
      <c r="ES561" s="103"/>
      <c r="ET561" s="103"/>
      <c r="EU561" s="103"/>
      <c r="EV561" s="103"/>
      <c r="EW561" s="103"/>
      <c r="EX561" s="103"/>
      <c r="EY561" s="103"/>
      <c r="EZ561" s="103"/>
      <c r="FA561" s="103"/>
      <c r="FB561" s="103"/>
      <c r="FC561" s="103"/>
      <c r="FD561" s="103"/>
      <c r="FE561" s="103"/>
      <c r="FF561" s="103"/>
      <c r="FG561" s="103"/>
      <c r="FH561" s="103"/>
      <c r="FI561" s="103"/>
      <c r="FJ561" s="103"/>
      <c r="FK561" s="103"/>
      <c r="FL561" s="103"/>
      <c r="FM561" s="103"/>
      <c r="FN561" s="103"/>
      <c r="FO561" s="103"/>
      <c r="FP561" s="103"/>
      <c r="FQ561" s="103"/>
      <c r="FR561" s="103"/>
      <c r="FS561" s="103"/>
      <c r="FT561" s="103"/>
      <c r="FU561" s="103"/>
      <c r="FV561" s="103"/>
      <c r="FW561" s="103"/>
      <c r="FX561" s="103"/>
      <c r="FY561" s="103"/>
      <c r="FZ561" s="103"/>
      <c r="GA561" s="103"/>
      <c r="GB561" s="103"/>
      <c r="GC561" s="103"/>
      <c r="GD561" s="103"/>
      <c r="GE561" s="103"/>
      <c r="GF561" s="103"/>
      <c r="GG561" s="103"/>
      <c r="GH561" s="103"/>
      <c r="GI561" s="103"/>
      <c r="GJ561" s="103"/>
      <c r="GK561" s="103"/>
      <c r="GL561" s="103"/>
      <c r="GM561" s="103"/>
      <c r="GN561" s="103"/>
      <c r="GO561" s="103"/>
      <c r="GP561" s="103"/>
      <c r="GQ561" s="103"/>
      <c r="GR561" s="103"/>
      <c r="GS561" s="103"/>
      <c r="GT561" s="103"/>
      <c r="GU561" s="103"/>
      <c r="GV561" s="103"/>
      <c r="GW561" s="103"/>
      <c r="GX561" s="103"/>
      <c r="GY561" s="103"/>
      <c r="GZ561" s="103"/>
      <c r="HA561" s="103"/>
      <c r="HB561" s="103"/>
      <c r="HC561" s="103"/>
      <c r="HD561" s="103"/>
      <c r="HE561" s="103"/>
      <c r="HF561" s="103"/>
      <c r="HG561" s="103"/>
      <c r="HH561" s="103"/>
      <c r="HI561" s="103"/>
      <c r="HJ561" s="103"/>
      <c r="HK561" s="103"/>
      <c r="HL561" s="103"/>
      <c r="HM561" s="103"/>
      <c r="HN561" s="103"/>
      <c r="HO561" s="103"/>
      <c r="HP561" s="103"/>
      <c r="HQ561" s="103"/>
      <c r="HR561" s="103"/>
      <c r="HS561" s="103"/>
      <c r="HT561" s="103"/>
      <c r="HU561" s="103"/>
      <c r="HV561" s="103"/>
      <c r="HW561" s="103"/>
      <c r="HX561" s="103"/>
      <c r="HY561" s="103"/>
      <c r="HZ561" s="103"/>
      <c r="IA561" s="103"/>
      <c r="IB561" s="103"/>
      <c r="IC561" s="103"/>
      <c r="ID561" s="103"/>
      <c r="IE561" s="103"/>
      <c r="IF561" s="103"/>
      <c r="IG561" s="103"/>
      <c r="IH561" s="103"/>
      <c r="II561" s="103"/>
      <c r="IJ561" s="103"/>
      <c r="IK561" s="103"/>
      <c r="IL561" s="103"/>
      <c r="IM561" s="103"/>
      <c r="IN561" s="103"/>
      <c r="IO561" s="103"/>
      <c r="IP561" s="103"/>
      <c r="IQ561" s="103"/>
      <c r="IR561" s="103"/>
      <c r="IS561" s="103"/>
      <c r="IT561" s="103"/>
      <c r="IU561" s="103"/>
      <c r="IV561" s="103"/>
    </row>
    <row r="562" spans="1:256" s="251" customFormat="1" ht="12.75">
      <c r="A562" s="430"/>
      <c r="B562" s="430"/>
      <c r="C562" s="82"/>
      <c r="D562" s="325"/>
      <c r="E562" s="325"/>
      <c r="F562" s="203"/>
      <c r="G562" s="203"/>
      <c r="I562" s="285"/>
      <c r="J562" s="284"/>
      <c r="K562" s="274"/>
      <c r="L562" s="271"/>
      <c r="M562" s="280"/>
      <c r="N562" s="280"/>
      <c r="O562" s="280"/>
      <c r="P562" s="280"/>
      <c r="Q562" s="280"/>
      <c r="R562" s="280"/>
      <c r="S562" s="103"/>
      <c r="T562" s="103"/>
      <c r="U562" s="103"/>
      <c r="V562" s="103"/>
      <c r="W562" s="103"/>
      <c r="X562" s="103"/>
      <c r="Y562" s="103"/>
      <c r="Z562" s="103"/>
      <c r="AA562" s="103"/>
      <c r="AB562" s="103"/>
      <c r="AC562" s="103"/>
      <c r="AD562" s="103"/>
      <c r="AE562" s="103"/>
      <c r="AF562" s="103"/>
      <c r="AG562" s="103"/>
      <c r="AH562" s="103"/>
      <c r="AI562" s="103"/>
      <c r="AJ562" s="103"/>
      <c r="AK562" s="103"/>
      <c r="AL562" s="103"/>
      <c r="AM562" s="103"/>
      <c r="AN562" s="103"/>
      <c r="AO562" s="103"/>
      <c r="AP562" s="103"/>
      <c r="AQ562" s="103"/>
      <c r="AR562" s="103"/>
      <c r="AS562" s="103"/>
      <c r="AT562" s="103"/>
      <c r="AU562" s="103"/>
      <c r="AV562" s="103"/>
      <c r="AW562" s="103"/>
      <c r="AX562" s="103"/>
      <c r="AY562" s="103"/>
      <c r="AZ562" s="103"/>
      <c r="BA562" s="103"/>
      <c r="BB562" s="103"/>
      <c r="BC562" s="103"/>
      <c r="BD562" s="103"/>
      <c r="BE562" s="103"/>
      <c r="BF562" s="103"/>
      <c r="BG562" s="103"/>
      <c r="BH562" s="103"/>
      <c r="BI562" s="103"/>
      <c r="BJ562" s="103"/>
      <c r="BK562" s="103"/>
      <c r="BL562" s="103"/>
      <c r="BM562" s="103"/>
      <c r="BN562" s="103"/>
      <c r="BO562" s="103"/>
      <c r="BP562" s="103"/>
      <c r="BQ562" s="103"/>
      <c r="BR562" s="103"/>
      <c r="BS562" s="103"/>
      <c r="BT562" s="103"/>
      <c r="BU562" s="103"/>
      <c r="BV562" s="103"/>
      <c r="BW562" s="103"/>
      <c r="BX562" s="103"/>
      <c r="BY562" s="103"/>
      <c r="BZ562" s="103"/>
      <c r="CA562" s="103"/>
      <c r="CB562" s="103"/>
      <c r="CC562" s="103"/>
      <c r="CD562" s="103"/>
      <c r="CE562" s="103"/>
      <c r="CF562" s="103"/>
      <c r="CG562" s="103"/>
      <c r="CH562" s="103"/>
      <c r="CI562" s="103"/>
      <c r="CJ562" s="103"/>
      <c r="CK562" s="103"/>
      <c r="CL562" s="103"/>
      <c r="CM562" s="103"/>
      <c r="CN562" s="103"/>
      <c r="CO562" s="103"/>
      <c r="CP562" s="103"/>
      <c r="CQ562" s="103"/>
      <c r="CR562" s="103"/>
      <c r="CS562" s="103"/>
      <c r="CT562" s="103"/>
      <c r="CU562" s="103"/>
      <c r="CV562" s="103"/>
      <c r="CW562" s="103"/>
      <c r="CX562" s="103"/>
      <c r="CY562" s="103"/>
      <c r="CZ562" s="103"/>
      <c r="DA562" s="103"/>
      <c r="DB562" s="103"/>
      <c r="DC562" s="103"/>
      <c r="DD562" s="103"/>
      <c r="DE562" s="103"/>
      <c r="DF562" s="103"/>
      <c r="DG562" s="103"/>
      <c r="DH562" s="103"/>
      <c r="DI562" s="103"/>
      <c r="DJ562" s="103"/>
      <c r="DK562" s="103"/>
      <c r="DL562" s="103"/>
      <c r="DM562" s="103"/>
      <c r="DN562" s="103"/>
      <c r="DO562" s="103"/>
      <c r="DP562" s="103"/>
      <c r="DQ562" s="103"/>
      <c r="DR562" s="103"/>
      <c r="DS562" s="103"/>
      <c r="DT562" s="103"/>
      <c r="DU562" s="103"/>
      <c r="DV562" s="103"/>
      <c r="DW562" s="103"/>
      <c r="DX562" s="103"/>
      <c r="DY562" s="103"/>
      <c r="DZ562" s="103"/>
      <c r="EA562" s="103"/>
      <c r="EB562" s="103"/>
      <c r="EC562" s="103"/>
      <c r="ED562" s="103"/>
      <c r="EE562" s="103"/>
      <c r="EF562" s="103"/>
      <c r="EG562" s="103"/>
      <c r="EH562" s="103"/>
      <c r="EI562" s="103"/>
      <c r="EJ562" s="103"/>
      <c r="EK562" s="103"/>
      <c r="EL562" s="103"/>
      <c r="EM562" s="103"/>
      <c r="EN562" s="103"/>
      <c r="EO562" s="103"/>
      <c r="EP562" s="103"/>
      <c r="EQ562" s="103"/>
      <c r="ER562" s="103"/>
      <c r="ES562" s="103"/>
      <c r="ET562" s="103"/>
      <c r="EU562" s="103"/>
      <c r="EV562" s="103"/>
      <c r="EW562" s="103"/>
      <c r="EX562" s="103"/>
      <c r="EY562" s="103"/>
      <c r="EZ562" s="103"/>
      <c r="FA562" s="103"/>
      <c r="FB562" s="103"/>
      <c r="FC562" s="103"/>
      <c r="FD562" s="103"/>
      <c r="FE562" s="103"/>
      <c r="FF562" s="103"/>
      <c r="FG562" s="103"/>
      <c r="FH562" s="103"/>
      <c r="FI562" s="103"/>
      <c r="FJ562" s="103"/>
      <c r="FK562" s="103"/>
      <c r="FL562" s="103"/>
      <c r="FM562" s="103"/>
      <c r="FN562" s="103"/>
      <c r="FO562" s="103"/>
      <c r="FP562" s="103"/>
      <c r="FQ562" s="103"/>
      <c r="FR562" s="103"/>
      <c r="FS562" s="103"/>
      <c r="FT562" s="103"/>
      <c r="FU562" s="103"/>
      <c r="FV562" s="103"/>
      <c r="FW562" s="103"/>
      <c r="FX562" s="103"/>
      <c r="FY562" s="103"/>
      <c r="FZ562" s="103"/>
      <c r="GA562" s="103"/>
      <c r="GB562" s="103"/>
      <c r="GC562" s="103"/>
      <c r="GD562" s="103"/>
      <c r="GE562" s="103"/>
      <c r="GF562" s="103"/>
      <c r="GG562" s="103"/>
      <c r="GH562" s="103"/>
      <c r="GI562" s="103"/>
      <c r="GJ562" s="103"/>
      <c r="GK562" s="103"/>
      <c r="GL562" s="103"/>
      <c r="GM562" s="103"/>
      <c r="GN562" s="103"/>
      <c r="GO562" s="103"/>
      <c r="GP562" s="103"/>
      <c r="GQ562" s="103"/>
      <c r="GR562" s="103"/>
      <c r="GS562" s="103"/>
      <c r="GT562" s="103"/>
      <c r="GU562" s="103"/>
      <c r="GV562" s="103"/>
      <c r="GW562" s="103"/>
      <c r="GX562" s="103"/>
      <c r="GY562" s="103"/>
      <c r="GZ562" s="103"/>
      <c r="HA562" s="103"/>
      <c r="HB562" s="103"/>
      <c r="HC562" s="103"/>
      <c r="HD562" s="103"/>
      <c r="HE562" s="103"/>
      <c r="HF562" s="103"/>
      <c r="HG562" s="103"/>
      <c r="HH562" s="103"/>
      <c r="HI562" s="103"/>
      <c r="HJ562" s="103"/>
      <c r="HK562" s="103"/>
      <c r="HL562" s="103"/>
      <c r="HM562" s="103"/>
      <c r="HN562" s="103"/>
      <c r="HO562" s="103"/>
      <c r="HP562" s="103"/>
      <c r="HQ562" s="103"/>
      <c r="HR562" s="103"/>
      <c r="HS562" s="103"/>
      <c r="HT562" s="103"/>
      <c r="HU562" s="103"/>
      <c r="HV562" s="103"/>
      <c r="HW562" s="103"/>
      <c r="HX562" s="103"/>
      <c r="HY562" s="103"/>
      <c r="HZ562" s="103"/>
      <c r="IA562" s="103"/>
      <c r="IB562" s="103"/>
      <c r="IC562" s="103"/>
      <c r="ID562" s="103"/>
      <c r="IE562" s="103"/>
      <c r="IF562" s="103"/>
      <c r="IG562" s="103"/>
      <c r="IH562" s="103"/>
      <c r="II562" s="103"/>
      <c r="IJ562" s="103"/>
      <c r="IK562" s="103"/>
      <c r="IL562" s="103"/>
      <c r="IM562" s="103"/>
      <c r="IN562" s="103"/>
      <c r="IO562" s="103"/>
      <c r="IP562" s="103"/>
      <c r="IQ562" s="103"/>
      <c r="IR562" s="103"/>
      <c r="IS562" s="103"/>
      <c r="IT562" s="103"/>
      <c r="IU562" s="103"/>
      <c r="IV562" s="103"/>
    </row>
  </sheetData>
  <sheetProtection/>
  <mergeCells count="1">
    <mergeCell ref="K4:K6"/>
  </mergeCells>
  <printOptions/>
  <pageMargins left="0.984251968503937" right="0.3937007874015748" top="0.984251968503937" bottom="0.7480314960629921" header="0.4330708661417323" footer="0.3937007874015748"/>
  <pageSetup horizontalDpi="300" verticalDpi="300" orientation="portrait" paperSize="9" r:id="rId1"/>
  <headerFooter alignWithMargins="0">
    <oddHeader xml:space="preserve">&amp;L
&amp;R&amp;"Projekt,Običajno"&amp;72p&amp;"Cambria,Običajno" &amp;"ProArc,Navadno"&amp;18  </oddHeader>
    <oddFooter>&amp;L&amp;9&amp;C&amp;6 &amp; List: &amp;A&amp;R &amp; &amp;9 &amp; Stran: &amp;P</oddFooter>
  </headerFooter>
  <rowBreaks count="18" manualBreakCount="18">
    <brk id="71" max="6" man="1"/>
    <brk id="83" max="6" man="1"/>
    <brk id="114" max="6" man="1"/>
    <brk id="126" max="6" man="1"/>
    <brk id="138" max="6" man="1"/>
    <brk id="165" max="6" man="1"/>
    <brk id="183" max="6" man="1"/>
    <brk id="195" max="6" man="1"/>
    <brk id="222" max="6" man="1"/>
    <brk id="241" max="6" man="1"/>
    <brk id="292" max="6" man="1"/>
    <brk id="344" max="6" man="1"/>
    <brk id="356" max="6" man="1"/>
    <brk id="395" max="6" man="1"/>
    <brk id="426" max="6" man="1"/>
    <brk id="449" max="6" man="1"/>
    <brk id="482" max="6" man="1"/>
    <brk id="504" max="6" man="1"/>
  </rowBreaks>
</worksheet>
</file>

<file path=xl/worksheets/sheet8.xml><?xml version="1.0" encoding="utf-8"?>
<worksheet xmlns="http://schemas.openxmlformats.org/spreadsheetml/2006/main" xmlns:r="http://schemas.openxmlformats.org/officeDocument/2006/relationships">
  <sheetPr codeName="List28"/>
  <dimension ref="A1:IV194"/>
  <sheetViews>
    <sheetView view="pageBreakPreview" zoomScaleSheetLayoutView="100" workbookViewId="0" topLeftCell="A1">
      <selection activeCell="A7" sqref="A7:G7"/>
    </sheetView>
  </sheetViews>
  <sheetFormatPr defaultColWidth="9.00390625" defaultRowHeight="12.75"/>
  <cols>
    <col min="1" max="1" width="2.625" style="103" customWidth="1"/>
    <col min="2" max="2" width="4.375" style="103" customWidth="1"/>
    <col min="3" max="3" width="43.75390625" style="431" customWidth="1"/>
    <col min="4" max="4" width="6.25390625" style="432" customWidth="1"/>
    <col min="5" max="5" width="7.625" style="432" customWidth="1"/>
    <col min="6" max="6" width="10.00390625" style="433" customWidth="1"/>
    <col min="7" max="7" width="13.25390625" style="433" customWidth="1"/>
    <col min="8" max="8" width="21.00390625" style="233" customWidth="1"/>
    <col min="9" max="9" width="21.00390625" style="428" customWidth="1"/>
    <col min="10" max="10" width="21.00390625" style="429" customWidth="1"/>
    <col min="11" max="11" width="21.00390625" style="274" customWidth="1"/>
    <col min="12" max="12" width="21.00390625" style="271" customWidth="1"/>
    <col min="13" max="18" width="21.00390625" style="280" customWidth="1"/>
    <col min="19" max="30" width="21.00390625" style="103" customWidth="1"/>
    <col min="31" max="16384" width="9.125" style="103" customWidth="1"/>
  </cols>
  <sheetData>
    <row r="1" spans="1:18" s="101" customFormat="1" ht="12.75">
      <c r="A1" s="869" t="str">
        <f>+OZN</f>
        <v>5.</v>
      </c>
      <c r="B1" s="779"/>
      <c r="C1" s="869" t="str">
        <f>+OSNOVA!A2</f>
        <v>STROJNE INSTALACIJE</v>
      </c>
      <c r="D1" s="870"/>
      <c r="E1" s="870"/>
      <c r="F1" s="871"/>
      <c r="G1" s="871"/>
      <c r="H1" s="828"/>
      <c r="I1" s="872"/>
      <c r="J1" s="873"/>
      <c r="K1" s="271"/>
      <c r="L1" s="272"/>
      <c r="M1" s="245"/>
      <c r="N1" s="245"/>
      <c r="O1" s="245"/>
      <c r="P1" s="245"/>
      <c r="Q1" s="245"/>
      <c r="R1" s="245"/>
    </row>
    <row r="2" spans="1:18" s="101" customFormat="1" ht="12.75">
      <c r="A2" s="869"/>
      <c r="B2" s="779"/>
      <c r="C2" s="869"/>
      <c r="D2" s="870"/>
      <c r="E2" s="870"/>
      <c r="F2" s="871"/>
      <c r="G2" s="871"/>
      <c r="H2" s="828"/>
      <c r="I2" s="872"/>
      <c r="J2" s="873"/>
      <c r="K2" s="271"/>
      <c r="L2" s="272"/>
      <c r="M2" s="245"/>
      <c r="N2" s="245"/>
      <c r="O2" s="245"/>
      <c r="P2" s="245"/>
      <c r="Q2" s="245"/>
      <c r="R2" s="245"/>
    </row>
    <row r="3" spans="1:18" s="101" customFormat="1" ht="12.75">
      <c r="A3" s="874" t="str">
        <f>OSNOVA!D38</f>
        <v>S6.</v>
      </c>
      <c r="B3" s="779"/>
      <c r="C3" s="869" t="str">
        <f>OSNOVA!E38</f>
        <v>AVTOMATIKA ENERGETSKEGA SISTEMA</v>
      </c>
      <c r="D3" s="870"/>
      <c r="E3" s="870"/>
      <c r="F3" s="871"/>
      <c r="G3" s="871"/>
      <c r="H3" s="828"/>
      <c r="I3" s="872"/>
      <c r="J3" s="873"/>
      <c r="K3" s="271"/>
      <c r="L3" s="272"/>
      <c r="M3" s="245"/>
      <c r="N3" s="245"/>
      <c r="O3" s="245"/>
      <c r="P3" s="245"/>
      <c r="Q3" s="245"/>
      <c r="R3" s="245"/>
    </row>
    <row r="4" spans="1:11" ht="12.75">
      <c r="A4" s="430" t="s">
        <v>120</v>
      </c>
      <c r="B4" s="430"/>
      <c r="K4" s="755"/>
    </row>
    <row r="5" spans="3:11" ht="168">
      <c r="C5" s="434" t="s">
        <v>130</v>
      </c>
      <c r="D5" s="435"/>
      <c r="E5" s="435"/>
      <c r="F5" s="436"/>
      <c r="G5" s="436"/>
      <c r="I5" s="437"/>
      <c r="J5" s="438"/>
      <c r="K5" s="755"/>
    </row>
    <row r="6" spans="1:11" ht="12.75">
      <c r="A6" s="430" t="s">
        <v>126</v>
      </c>
      <c r="B6" s="430"/>
      <c r="C6" s="434"/>
      <c r="D6" s="435"/>
      <c r="E6" s="435"/>
      <c r="F6" s="436"/>
      <c r="G6" s="436"/>
      <c r="K6" s="755"/>
    </row>
    <row r="7" spans="1:18" s="101" customFormat="1" ht="12.75">
      <c r="A7" s="883" t="s">
        <v>1</v>
      </c>
      <c r="B7" s="883"/>
      <c r="C7" s="884" t="s">
        <v>2</v>
      </c>
      <c r="D7" s="885" t="s">
        <v>1025</v>
      </c>
      <c r="E7" s="885" t="s">
        <v>3</v>
      </c>
      <c r="F7" s="886" t="s">
        <v>1026</v>
      </c>
      <c r="G7" s="886" t="s">
        <v>4</v>
      </c>
      <c r="H7" s="437"/>
      <c r="I7" s="272"/>
      <c r="J7" s="272"/>
      <c r="K7" s="274"/>
      <c r="L7" s="437"/>
      <c r="M7" s="245"/>
      <c r="N7" s="245"/>
      <c r="O7" s="245"/>
      <c r="P7" s="245"/>
      <c r="Q7" s="245"/>
      <c r="R7" s="245"/>
    </row>
    <row r="8" spans="3:7" ht="12.75">
      <c r="C8" s="439"/>
      <c r="E8" s="440"/>
      <c r="G8" s="441"/>
    </row>
    <row r="9" spans="1:18" s="125" customFormat="1" ht="13.5" thickBot="1">
      <c r="A9" s="875"/>
      <c r="B9" s="876" t="s">
        <v>114</v>
      </c>
      <c r="C9" s="877" t="s">
        <v>311</v>
      </c>
      <c r="D9" s="442"/>
      <c r="E9" s="443"/>
      <c r="F9" s="412"/>
      <c r="G9" s="412"/>
      <c r="H9" s="722"/>
      <c r="I9" s="878"/>
      <c r="J9" s="851"/>
      <c r="K9" s="273"/>
      <c r="L9" s="273"/>
      <c r="M9" s="282"/>
      <c r="N9" s="282"/>
      <c r="O9" s="282"/>
      <c r="P9" s="282"/>
      <c r="Q9" s="282"/>
      <c r="R9" s="282"/>
    </row>
    <row r="10" spans="1:18" s="125" customFormat="1" ht="15.75">
      <c r="A10" s="444"/>
      <c r="B10" s="445"/>
      <c r="C10" s="265"/>
      <c r="D10" s="432"/>
      <c r="E10" s="440"/>
      <c r="F10" s="419"/>
      <c r="G10" s="419"/>
      <c r="H10" s="250"/>
      <c r="I10" s="297"/>
      <c r="J10" s="296"/>
      <c r="K10" s="289"/>
      <c r="L10" s="273"/>
      <c r="M10" s="282"/>
      <c r="N10" s="282"/>
      <c r="O10" s="282"/>
      <c r="P10" s="282"/>
      <c r="Q10" s="282"/>
      <c r="R10" s="282"/>
    </row>
    <row r="11" spans="1:18" s="80" customFormat="1" ht="24">
      <c r="A11" s="446" t="str">
        <f>$B$9</f>
        <v>I.</v>
      </c>
      <c r="B11" s="79">
        <f>COUNT(#REF!)+1</f>
        <v>1</v>
      </c>
      <c r="C11" s="195" t="s">
        <v>529</v>
      </c>
      <c r="D11" s="350" t="s">
        <v>9</v>
      </c>
      <c r="E11" s="351">
        <v>1</v>
      </c>
      <c r="F11" s="233"/>
      <c r="G11" s="233">
        <f>E11*F11</f>
        <v>0</v>
      </c>
      <c r="H11" s="233"/>
      <c r="I11" s="428"/>
      <c r="J11" s="429"/>
      <c r="K11" s="290"/>
      <c r="L11" s="276"/>
      <c r="M11" s="299"/>
      <c r="N11" s="299"/>
      <c r="O11" s="299"/>
      <c r="P11" s="299"/>
      <c r="Q11" s="299"/>
      <c r="R11" s="299"/>
    </row>
    <row r="12" spans="1:18" s="80" customFormat="1" ht="72">
      <c r="A12" s="447"/>
      <c r="B12" s="79"/>
      <c r="C12" s="191" t="s">
        <v>530</v>
      </c>
      <c r="D12" s="350"/>
      <c r="E12" s="351"/>
      <c r="F12" s="233"/>
      <c r="G12" s="233">
        <f aca="true" t="shared" si="0" ref="G12:G68">E12*F12</f>
        <v>0</v>
      </c>
      <c r="H12" s="233"/>
      <c r="I12" s="428"/>
      <c r="J12" s="429"/>
      <c r="K12" s="290"/>
      <c r="L12" s="276"/>
      <c r="M12" s="299"/>
      <c r="N12" s="299"/>
      <c r="O12" s="299"/>
      <c r="P12" s="299"/>
      <c r="Q12" s="299"/>
      <c r="R12" s="299"/>
    </row>
    <row r="13" spans="1:18" s="80" customFormat="1" ht="24">
      <c r="A13" s="447"/>
      <c r="B13" s="79"/>
      <c r="C13" s="368" t="s">
        <v>531</v>
      </c>
      <c r="D13" s="391"/>
      <c r="E13" s="392"/>
      <c r="F13" s="233"/>
      <c r="G13" s="233">
        <f t="shared" si="0"/>
        <v>0</v>
      </c>
      <c r="H13" s="233"/>
      <c r="I13" s="428"/>
      <c r="J13" s="429"/>
      <c r="K13" s="290"/>
      <c r="L13" s="276"/>
      <c r="M13" s="299"/>
      <c r="N13" s="299"/>
      <c r="O13" s="299"/>
      <c r="P13" s="299"/>
      <c r="Q13" s="299"/>
      <c r="R13" s="299"/>
    </row>
    <row r="14" spans="1:18" s="80" customFormat="1" ht="12">
      <c r="A14" s="447"/>
      <c r="B14" s="79"/>
      <c r="C14" s="234"/>
      <c r="D14" s="391"/>
      <c r="E14" s="392"/>
      <c r="F14" s="233"/>
      <c r="G14" s="233">
        <f t="shared" si="0"/>
        <v>0</v>
      </c>
      <c r="H14" s="233"/>
      <c r="I14" s="428"/>
      <c r="J14" s="429"/>
      <c r="K14" s="290"/>
      <c r="L14" s="276"/>
      <c r="M14" s="299"/>
      <c r="N14" s="299"/>
      <c r="O14" s="299"/>
      <c r="P14" s="299"/>
      <c r="Q14" s="299"/>
      <c r="R14" s="299"/>
    </row>
    <row r="15" spans="1:18" s="80" customFormat="1" ht="12">
      <c r="A15" s="446" t="str">
        <f>$B$9</f>
        <v>I.</v>
      </c>
      <c r="B15" s="79">
        <f>COUNT($A$11:B13)+1</f>
        <v>2</v>
      </c>
      <c r="C15" s="195" t="s">
        <v>532</v>
      </c>
      <c r="D15" s="350" t="s">
        <v>9</v>
      </c>
      <c r="E15" s="351">
        <v>1</v>
      </c>
      <c r="F15" s="233"/>
      <c r="G15" s="233">
        <f t="shared" si="0"/>
        <v>0</v>
      </c>
      <c r="H15" s="233"/>
      <c r="I15" s="428"/>
      <c r="J15" s="429"/>
      <c r="K15" s="290"/>
      <c r="L15" s="276"/>
      <c r="M15" s="299"/>
      <c r="N15" s="299"/>
      <c r="O15" s="299"/>
      <c r="P15" s="299"/>
      <c r="Q15" s="299"/>
      <c r="R15" s="299"/>
    </row>
    <row r="16" spans="1:18" s="80" customFormat="1" ht="24">
      <c r="A16" s="446"/>
      <c r="B16" s="79"/>
      <c r="C16" s="191" t="s">
        <v>533</v>
      </c>
      <c r="D16" s="350"/>
      <c r="E16" s="351"/>
      <c r="F16" s="233"/>
      <c r="G16" s="233">
        <f t="shared" si="0"/>
        <v>0</v>
      </c>
      <c r="H16" s="233"/>
      <c r="I16" s="428"/>
      <c r="J16" s="429"/>
      <c r="K16" s="290"/>
      <c r="L16" s="276"/>
      <c r="M16" s="299"/>
      <c r="N16" s="299"/>
      <c r="O16" s="299"/>
      <c r="P16" s="299"/>
      <c r="Q16" s="299"/>
      <c r="R16" s="299"/>
    </row>
    <row r="17" spans="1:18" s="80" customFormat="1" ht="24">
      <c r="A17" s="446"/>
      <c r="B17" s="79"/>
      <c r="C17" s="368" t="s">
        <v>534</v>
      </c>
      <c r="D17" s="391"/>
      <c r="E17" s="392"/>
      <c r="F17" s="233"/>
      <c r="G17" s="233">
        <f t="shared" si="0"/>
        <v>0</v>
      </c>
      <c r="H17" s="233"/>
      <c r="I17" s="428"/>
      <c r="J17" s="429"/>
      <c r="K17" s="290"/>
      <c r="L17" s="276"/>
      <c r="M17" s="299"/>
      <c r="N17" s="299"/>
      <c r="O17" s="299"/>
      <c r="P17" s="299"/>
      <c r="Q17" s="299"/>
      <c r="R17" s="299"/>
    </row>
    <row r="18" spans="1:18" s="80" customFormat="1" ht="12">
      <c r="A18" s="447"/>
      <c r="B18" s="79"/>
      <c r="C18" s="192"/>
      <c r="D18" s="394"/>
      <c r="E18" s="351"/>
      <c r="F18" s="233"/>
      <c r="G18" s="233">
        <f t="shared" si="0"/>
        <v>0</v>
      </c>
      <c r="H18" s="233"/>
      <c r="I18" s="428"/>
      <c r="J18" s="429"/>
      <c r="K18" s="290"/>
      <c r="L18" s="276"/>
      <c r="M18" s="299"/>
      <c r="N18" s="299"/>
      <c r="O18" s="299"/>
      <c r="P18" s="299"/>
      <c r="Q18" s="299"/>
      <c r="R18" s="299"/>
    </row>
    <row r="19" spans="1:18" s="80" customFormat="1" ht="12">
      <c r="A19" s="446" t="str">
        <f>$B$9</f>
        <v>I.</v>
      </c>
      <c r="B19" s="79">
        <f>COUNT($A$11:B17)+1</f>
        <v>3</v>
      </c>
      <c r="C19" s="195" t="s">
        <v>535</v>
      </c>
      <c r="D19" s="350" t="s">
        <v>9</v>
      </c>
      <c r="E19" s="351">
        <v>2</v>
      </c>
      <c r="F19" s="233"/>
      <c r="G19" s="233">
        <f t="shared" si="0"/>
        <v>0</v>
      </c>
      <c r="H19" s="233"/>
      <c r="I19" s="428"/>
      <c r="J19" s="429"/>
      <c r="K19" s="290"/>
      <c r="L19" s="276"/>
      <c r="M19" s="299"/>
      <c r="N19" s="299"/>
      <c r="O19" s="299"/>
      <c r="P19" s="299"/>
      <c r="Q19" s="299"/>
      <c r="R19" s="299"/>
    </row>
    <row r="20" spans="1:18" s="80" customFormat="1" ht="12">
      <c r="A20" s="446"/>
      <c r="B20" s="79"/>
      <c r="C20" s="191" t="s">
        <v>536</v>
      </c>
      <c r="D20" s="350"/>
      <c r="E20" s="351"/>
      <c r="F20" s="233"/>
      <c r="G20" s="233">
        <f t="shared" si="0"/>
        <v>0</v>
      </c>
      <c r="H20" s="233"/>
      <c r="I20" s="428"/>
      <c r="J20" s="429"/>
      <c r="K20" s="290"/>
      <c r="L20" s="276"/>
      <c r="M20" s="299"/>
      <c r="N20" s="299"/>
      <c r="O20" s="299"/>
      <c r="P20" s="299"/>
      <c r="Q20" s="299"/>
      <c r="R20" s="299"/>
    </row>
    <row r="21" spans="1:18" s="80" customFormat="1" ht="24">
      <c r="A21" s="446"/>
      <c r="B21" s="79"/>
      <c r="C21" s="368" t="s">
        <v>537</v>
      </c>
      <c r="D21" s="391"/>
      <c r="E21" s="392"/>
      <c r="F21" s="233"/>
      <c r="G21" s="233">
        <f t="shared" si="0"/>
        <v>0</v>
      </c>
      <c r="H21" s="233"/>
      <c r="I21" s="428"/>
      <c r="J21" s="429"/>
      <c r="K21" s="290"/>
      <c r="L21" s="276"/>
      <c r="M21" s="299"/>
      <c r="N21" s="299"/>
      <c r="O21" s="299"/>
      <c r="P21" s="299"/>
      <c r="Q21" s="299"/>
      <c r="R21" s="299"/>
    </row>
    <row r="22" spans="1:18" s="80" customFormat="1" ht="12">
      <c r="A22" s="447"/>
      <c r="B22" s="79"/>
      <c r="C22" s="192"/>
      <c r="D22" s="394"/>
      <c r="E22" s="351"/>
      <c r="F22" s="233"/>
      <c r="G22" s="233">
        <f t="shared" si="0"/>
        <v>0</v>
      </c>
      <c r="H22" s="233"/>
      <c r="I22" s="428"/>
      <c r="J22" s="429"/>
      <c r="K22" s="290"/>
      <c r="L22" s="276"/>
      <c r="M22" s="299"/>
      <c r="N22" s="299"/>
      <c r="O22" s="299"/>
      <c r="P22" s="299"/>
      <c r="Q22" s="299"/>
      <c r="R22" s="299"/>
    </row>
    <row r="23" spans="1:18" s="80" customFormat="1" ht="12">
      <c r="A23" s="446" t="str">
        <f>$B$9</f>
        <v>I.</v>
      </c>
      <c r="B23" s="79">
        <v>4</v>
      </c>
      <c r="C23" s="195" t="s">
        <v>535</v>
      </c>
      <c r="D23" s="350" t="s">
        <v>9</v>
      </c>
      <c r="E23" s="351">
        <v>2</v>
      </c>
      <c r="F23" s="233"/>
      <c r="G23" s="233">
        <f t="shared" si="0"/>
        <v>0</v>
      </c>
      <c r="H23" s="233"/>
      <c r="I23" s="428"/>
      <c r="J23" s="429"/>
      <c r="K23" s="290"/>
      <c r="L23" s="276"/>
      <c r="M23" s="299"/>
      <c r="N23" s="299"/>
      <c r="O23" s="299"/>
      <c r="P23" s="299"/>
      <c r="Q23" s="299"/>
      <c r="R23" s="299"/>
    </row>
    <row r="24" spans="1:18" s="80" customFormat="1" ht="12">
      <c r="A24" s="446"/>
      <c r="B24" s="79"/>
      <c r="C24" s="191" t="s">
        <v>538</v>
      </c>
      <c r="D24" s="350"/>
      <c r="E24" s="351"/>
      <c r="F24" s="233"/>
      <c r="G24" s="233">
        <f t="shared" si="0"/>
        <v>0</v>
      </c>
      <c r="H24" s="233"/>
      <c r="I24" s="428"/>
      <c r="J24" s="429"/>
      <c r="K24" s="290"/>
      <c r="L24" s="276"/>
      <c r="M24" s="299"/>
      <c r="N24" s="299"/>
      <c r="O24" s="299"/>
      <c r="P24" s="299"/>
      <c r="Q24" s="299"/>
      <c r="R24" s="299"/>
    </row>
    <row r="25" spans="1:18" s="80" customFormat="1" ht="24">
      <c r="A25" s="446"/>
      <c r="B25" s="79"/>
      <c r="C25" s="368" t="s">
        <v>539</v>
      </c>
      <c r="D25" s="391"/>
      <c r="E25" s="392"/>
      <c r="F25" s="233"/>
      <c r="G25" s="233">
        <f t="shared" si="0"/>
        <v>0</v>
      </c>
      <c r="H25" s="233"/>
      <c r="I25" s="428"/>
      <c r="J25" s="429"/>
      <c r="K25" s="290"/>
      <c r="L25" s="276"/>
      <c r="M25" s="299"/>
      <c r="N25" s="299"/>
      <c r="O25" s="299"/>
      <c r="P25" s="299"/>
      <c r="Q25" s="299"/>
      <c r="R25" s="299"/>
    </row>
    <row r="26" spans="1:18" s="80" customFormat="1" ht="12">
      <c r="A26" s="446"/>
      <c r="B26" s="79"/>
      <c r="C26" s="368"/>
      <c r="D26" s="391"/>
      <c r="E26" s="392"/>
      <c r="F26" s="233"/>
      <c r="G26" s="233">
        <f t="shared" si="0"/>
        <v>0</v>
      </c>
      <c r="H26" s="233"/>
      <c r="I26" s="428"/>
      <c r="J26" s="429"/>
      <c r="K26" s="290"/>
      <c r="L26" s="276"/>
      <c r="M26" s="299"/>
      <c r="N26" s="299"/>
      <c r="O26" s="299"/>
      <c r="P26" s="299"/>
      <c r="Q26" s="299"/>
      <c r="R26" s="299"/>
    </row>
    <row r="27" spans="1:18" s="80" customFormat="1" ht="12">
      <c r="A27" s="446" t="str">
        <f>$B$9</f>
        <v>I.</v>
      </c>
      <c r="B27" s="79">
        <f>COUNT($A$11:B25)+1</f>
        <v>5</v>
      </c>
      <c r="C27" s="195" t="s">
        <v>535</v>
      </c>
      <c r="D27" s="350" t="s">
        <v>9</v>
      </c>
      <c r="E27" s="351">
        <v>1</v>
      </c>
      <c r="F27" s="233"/>
      <c r="G27" s="233">
        <f t="shared" si="0"/>
        <v>0</v>
      </c>
      <c r="H27" s="233"/>
      <c r="I27" s="428"/>
      <c r="J27" s="429"/>
      <c r="K27" s="290"/>
      <c r="L27" s="276"/>
      <c r="M27" s="299"/>
      <c r="N27" s="299"/>
      <c r="O27" s="299"/>
      <c r="P27" s="299"/>
      <c r="Q27" s="299"/>
      <c r="R27" s="299"/>
    </row>
    <row r="28" spans="1:18" s="80" customFormat="1" ht="12">
      <c r="A28" s="446"/>
      <c r="B28" s="79"/>
      <c r="C28" s="191" t="s">
        <v>540</v>
      </c>
      <c r="D28" s="350"/>
      <c r="E28" s="351"/>
      <c r="F28" s="233"/>
      <c r="G28" s="233">
        <f t="shared" si="0"/>
        <v>0</v>
      </c>
      <c r="H28" s="233"/>
      <c r="I28" s="428"/>
      <c r="J28" s="429"/>
      <c r="K28" s="290"/>
      <c r="L28" s="276"/>
      <c r="M28" s="299"/>
      <c r="N28" s="299"/>
      <c r="O28" s="299"/>
      <c r="P28" s="299"/>
      <c r="Q28" s="299"/>
      <c r="R28" s="299"/>
    </row>
    <row r="29" spans="1:18" s="80" customFormat="1" ht="24">
      <c r="A29" s="446"/>
      <c r="B29" s="79"/>
      <c r="C29" s="368" t="s">
        <v>541</v>
      </c>
      <c r="D29" s="391"/>
      <c r="E29" s="392"/>
      <c r="F29" s="233"/>
      <c r="G29" s="233">
        <f t="shared" si="0"/>
        <v>0</v>
      </c>
      <c r="H29" s="233"/>
      <c r="I29" s="428"/>
      <c r="J29" s="429"/>
      <c r="K29" s="290"/>
      <c r="L29" s="276"/>
      <c r="M29" s="299"/>
      <c r="N29" s="299"/>
      <c r="O29" s="299"/>
      <c r="P29" s="299"/>
      <c r="Q29" s="299"/>
      <c r="R29" s="299"/>
    </row>
    <row r="30" spans="1:18" s="80" customFormat="1" ht="12">
      <c r="A30" s="447"/>
      <c r="B30" s="79"/>
      <c r="C30" s="192"/>
      <c r="D30" s="394"/>
      <c r="E30" s="351"/>
      <c r="F30" s="233"/>
      <c r="G30" s="233">
        <f t="shared" si="0"/>
        <v>0</v>
      </c>
      <c r="H30" s="233"/>
      <c r="I30" s="428"/>
      <c r="J30" s="429"/>
      <c r="K30" s="290"/>
      <c r="L30" s="276"/>
      <c r="M30" s="299"/>
      <c r="N30" s="299"/>
      <c r="O30" s="299"/>
      <c r="P30" s="299"/>
      <c r="Q30" s="299"/>
      <c r="R30" s="299"/>
    </row>
    <row r="31" spans="1:18" s="80" customFormat="1" ht="12">
      <c r="A31" s="446" t="str">
        <f>$B$9</f>
        <v>I.</v>
      </c>
      <c r="B31" s="79">
        <f>COUNT($A$11:B29)+1</f>
        <v>6</v>
      </c>
      <c r="C31" s="195" t="s">
        <v>535</v>
      </c>
      <c r="D31" s="350" t="s">
        <v>9</v>
      </c>
      <c r="E31" s="351">
        <v>1</v>
      </c>
      <c r="F31" s="233"/>
      <c r="G31" s="233">
        <f t="shared" si="0"/>
        <v>0</v>
      </c>
      <c r="H31" s="233"/>
      <c r="I31" s="428"/>
      <c r="J31" s="429"/>
      <c r="K31" s="290"/>
      <c r="L31" s="276"/>
      <c r="M31" s="299"/>
      <c r="N31" s="299"/>
      <c r="O31" s="299"/>
      <c r="P31" s="299"/>
      <c r="Q31" s="299"/>
      <c r="R31" s="299"/>
    </row>
    <row r="32" spans="1:18" s="80" customFormat="1" ht="12">
      <c r="A32" s="446"/>
      <c r="B32" s="79"/>
      <c r="C32" s="191" t="s">
        <v>542</v>
      </c>
      <c r="D32" s="350"/>
      <c r="E32" s="351"/>
      <c r="F32" s="233"/>
      <c r="G32" s="233">
        <f t="shared" si="0"/>
        <v>0</v>
      </c>
      <c r="H32" s="233"/>
      <c r="I32" s="428"/>
      <c r="J32" s="429"/>
      <c r="K32" s="290"/>
      <c r="L32" s="276"/>
      <c r="M32" s="299"/>
      <c r="N32" s="299"/>
      <c r="O32" s="299"/>
      <c r="P32" s="299"/>
      <c r="Q32" s="299"/>
      <c r="R32" s="299"/>
    </row>
    <row r="33" spans="1:18" s="80" customFormat="1" ht="24">
      <c r="A33" s="446"/>
      <c r="B33" s="79"/>
      <c r="C33" s="368" t="s">
        <v>543</v>
      </c>
      <c r="D33" s="391"/>
      <c r="E33" s="392"/>
      <c r="F33" s="233"/>
      <c r="G33" s="233">
        <f t="shared" si="0"/>
        <v>0</v>
      </c>
      <c r="H33" s="233"/>
      <c r="I33" s="428"/>
      <c r="J33" s="429"/>
      <c r="K33" s="290"/>
      <c r="L33" s="276"/>
      <c r="M33" s="299"/>
      <c r="N33" s="299"/>
      <c r="O33" s="299"/>
      <c r="P33" s="299"/>
      <c r="Q33" s="299"/>
      <c r="R33" s="299"/>
    </row>
    <row r="34" spans="1:18" s="80" customFormat="1" ht="12">
      <c r="A34" s="447"/>
      <c r="B34" s="79"/>
      <c r="C34" s="192"/>
      <c r="D34" s="394"/>
      <c r="E34" s="351"/>
      <c r="F34" s="233"/>
      <c r="G34" s="233">
        <f t="shared" si="0"/>
        <v>0</v>
      </c>
      <c r="H34" s="233"/>
      <c r="I34" s="428"/>
      <c r="J34" s="429"/>
      <c r="K34" s="290"/>
      <c r="L34" s="276"/>
      <c r="M34" s="299"/>
      <c r="N34" s="299"/>
      <c r="O34" s="299"/>
      <c r="P34" s="299"/>
      <c r="Q34" s="299"/>
      <c r="R34" s="299"/>
    </row>
    <row r="35" spans="1:18" s="80" customFormat="1" ht="12">
      <c r="A35" s="446" t="str">
        <f>$B$9</f>
        <v>I.</v>
      </c>
      <c r="B35" s="79">
        <v>7</v>
      </c>
      <c r="C35" s="195" t="s">
        <v>535</v>
      </c>
      <c r="D35" s="350" t="s">
        <v>9</v>
      </c>
      <c r="E35" s="351">
        <v>1</v>
      </c>
      <c r="F35" s="233"/>
      <c r="G35" s="233">
        <f t="shared" si="0"/>
        <v>0</v>
      </c>
      <c r="H35" s="233"/>
      <c r="I35" s="428"/>
      <c r="J35" s="429"/>
      <c r="K35" s="290"/>
      <c r="L35" s="276"/>
      <c r="M35" s="299"/>
      <c r="N35" s="299"/>
      <c r="O35" s="299"/>
      <c r="P35" s="299"/>
      <c r="Q35" s="299"/>
      <c r="R35" s="299"/>
    </row>
    <row r="36" spans="1:18" s="80" customFormat="1" ht="12">
      <c r="A36" s="446"/>
      <c r="B36" s="79"/>
      <c r="C36" s="191" t="s">
        <v>544</v>
      </c>
      <c r="D36" s="350"/>
      <c r="E36" s="351"/>
      <c r="F36" s="233"/>
      <c r="G36" s="233">
        <f t="shared" si="0"/>
        <v>0</v>
      </c>
      <c r="H36" s="233"/>
      <c r="I36" s="428"/>
      <c r="J36" s="429"/>
      <c r="K36" s="290"/>
      <c r="L36" s="276"/>
      <c r="M36" s="299"/>
      <c r="N36" s="299"/>
      <c r="O36" s="299"/>
      <c r="P36" s="299"/>
      <c r="Q36" s="299"/>
      <c r="R36" s="299"/>
    </row>
    <row r="37" spans="1:18" s="80" customFormat="1" ht="24">
      <c r="A37" s="446"/>
      <c r="B37" s="79"/>
      <c r="C37" s="368" t="s">
        <v>545</v>
      </c>
      <c r="D37" s="391"/>
      <c r="E37" s="392"/>
      <c r="F37" s="233"/>
      <c r="G37" s="233">
        <f t="shared" si="0"/>
        <v>0</v>
      </c>
      <c r="H37" s="233"/>
      <c r="I37" s="428"/>
      <c r="J37" s="429"/>
      <c r="K37" s="290"/>
      <c r="L37" s="276"/>
      <c r="M37" s="299"/>
      <c r="N37" s="299"/>
      <c r="O37" s="299"/>
      <c r="P37" s="299"/>
      <c r="Q37" s="299"/>
      <c r="R37" s="299"/>
    </row>
    <row r="38" spans="1:18" s="80" customFormat="1" ht="12">
      <c r="A38" s="447"/>
      <c r="B38" s="79"/>
      <c r="C38" s="234"/>
      <c r="D38" s="391"/>
      <c r="E38" s="392"/>
      <c r="F38" s="233"/>
      <c r="G38" s="233">
        <f t="shared" si="0"/>
        <v>0</v>
      </c>
      <c r="H38" s="233"/>
      <c r="I38" s="428"/>
      <c r="J38" s="429"/>
      <c r="K38" s="290"/>
      <c r="L38" s="276"/>
      <c r="M38" s="299"/>
      <c r="N38" s="299"/>
      <c r="O38" s="299"/>
      <c r="P38" s="299"/>
      <c r="Q38" s="299"/>
      <c r="R38" s="299"/>
    </row>
    <row r="39" spans="1:18" s="80" customFormat="1" ht="12">
      <c r="A39" s="446" t="str">
        <f>$B$9</f>
        <v>I.</v>
      </c>
      <c r="B39" s="79">
        <f>COUNT($A$11:B37)+1</f>
        <v>8</v>
      </c>
      <c r="C39" s="195" t="s">
        <v>535</v>
      </c>
      <c r="D39" s="350" t="s">
        <v>9</v>
      </c>
      <c r="E39" s="351">
        <v>1</v>
      </c>
      <c r="F39" s="233"/>
      <c r="G39" s="233">
        <f t="shared" si="0"/>
        <v>0</v>
      </c>
      <c r="H39" s="233"/>
      <c r="I39" s="428"/>
      <c r="J39" s="429"/>
      <c r="K39" s="290"/>
      <c r="L39" s="276"/>
      <c r="M39" s="299"/>
      <c r="N39" s="299"/>
      <c r="O39" s="299"/>
      <c r="P39" s="299"/>
      <c r="Q39" s="299"/>
      <c r="R39" s="299"/>
    </row>
    <row r="40" spans="1:18" s="80" customFormat="1" ht="12">
      <c r="A40" s="446"/>
      <c r="B40" s="79"/>
      <c r="C40" s="191" t="s">
        <v>546</v>
      </c>
      <c r="D40" s="350"/>
      <c r="E40" s="351"/>
      <c r="F40" s="233"/>
      <c r="G40" s="233">
        <f t="shared" si="0"/>
        <v>0</v>
      </c>
      <c r="H40" s="233"/>
      <c r="I40" s="428"/>
      <c r="J40" s="429"/>
      <c r="K40" s="290"/>
      <c r="L40" s="276"/>
      <c r="M40" s="299"/>
      <c r="N40" s="299"/>
      <c r="O40" s="299"/>
      <c r="P40" s="299"/>
      <c r="Q40" s="299"/>
      <c r="R40" s="299"/>
    </row>
    <row r="41" spans="1:18" s="80" customFormat="1" ht="24">
      <c r="A41" s="446"/>
      <c r="B41" s="79"/>
      <c r="C41" s="368" t="s">
        <v>547</v>
      </c>
      <c r="D41" s="391"/>
      <c r="E41" s="392"/>
      <c r="F41" s="233"/>
      <c r="G41" s="233">
        <f t="shared" si="0"/>
        <v>0</v>
      </c>
      <c r="H41" s="233"/>
      <c r="I41" s="428"/>
      <c r="J41" s="429"/>
      <c r="K41" s="290"/>
      <c r="L41" s="276"/>
      <c r="M41" s="299"/>
      <c r="N41" s="299"/>
      <c r="O41" s="299"/>
      <c r="P41" s="299"/>
      <c r="Q41" s="299"/>
      <c r="R41" s="299"/>
    </row>
    <row r="42" spans="1:18" s="80" customFormat="1" ht="12">
      <c r="A42" s="447"/>
      <c r="B42" s="79"/>
      <c r="C42" s="192"/>
      <c r="D42" s="394"/>
      <c r="E42" s="351"/>
      <c r="F42" s="233"/>
      <c r="G42" s="233">
        <f t="shared" si="0"/>
        <v>0</v>
      </c>
      <c r="H42" s="233"/>
      <c r="I42" s="428"/>
      <c r="J42" s="429"/>
      <c r="K42" s="290"/>
      <c r="L42" s="276"/>
      <c r="M42" s="299"/>
      <c r="N42" s="299"/>
      <c r="O42" s="299"/>
      <c r="P42" s="299"/>
      <c r="Q42" s="299"/>
      <c r="R42" s="299"/>
    </row>
    <row r="43" spans="1:18" s="80" customFormat="1" ht="12">
      <c r="A43" s="446" t="str">
        <f>$B$9</f>
        <v>I.</v>
      </c>
      <c r="B43" s="79">
        <f>COUNT($A$11:B41)+1</f>
        <v>9</v>
      </c>
      <c r="C43" s="195" t="s">
        <v>548</v>
      </c>
      <c r="D43" s="350" t="s">
        <v>9</v>
      </c>
      <c r="E43" s="351">
        <v>1</v>
      </c>
      <c r="F43" s="233"/>
      <c r="G43" s="233">
        <f t="shared" si="0"/>
        <v>0</v>
      </c>
      <c r="H43" s="233"/>
      <c r="I43" s="428"/>
      <c r="J43" s="429"/>
      <c r="K43" s="290"/>
      <c r="L43" s="276"/>
      <c r="M43" s="299"/>
      <c r="N43" s="299"/>
      <c r="O43" s="299"/>
      <c r="P43" s="299"/>
      <c r="Q43" s="299"/>
      <c r="R43" s="299"/>
    </row>
    <row r="44" spans="1:18" s="80" customFormat="1" ht="12">
      <c r="A44" s="446"/>
      <c r="B44" s="79"/>
      <c r="C44" s="191" t="s">
        <v>549</v>
      </c>
      <c r="D44" s="350"/>
      <c r="E44" s="351"/>
      <c r="F44" s="233"/>
      <c r="G44" s="233">
        <f t="shared" si="0"/>
        <v>0</v>
      </c>
      <c r="H44" s="233"/>
      <c r="I44" s="428"/>
      <c r="J44" s="429"/>
      <c r="K44" s="290"/>
      <c r="L44" s="276"/>
      <c r="M44" s="299"/>
      <c r="N44" s="299"/>
      <c r="O44" s="299"/>
      <c r="P44" s="299"/>
      <c r="Q44" s="299"/>
      <c r="R44" s="299"/>
    </row>
    <row r="45" spans="1:18" s="80" customFormat="1" ht="24">
      <c r="A45" s="446"/>
      <c r="B45" s="79"/>
      <c r="C45" s="368" t="s">
        <v>550</v>
      </c>
      <c r="D45" s="391"/>
      <c r="E45" s="392"/>
      <c r="F45" s="233"/>
      <c r="G45" s="233">
        <f t="shared" si="0"/>
        <v>0</v>
      </c>
      <c r="H45" s="233"/>
      <c r="I45" s="428"/>
      <c r="J45" s="429"/>
      <c r="K45" s="290"/>
      <c r="L45" s="276"/>
      <c r="M45" s="299"/>
      <c r="N45" s="299"/>
      <c r="O45" s="299"/>
      <c r="P45" s="299"/>
      <c r="Q45" s="299"/>
      <c r="R45" s="299"/>
    </row>
    <row r="46" spans="1:18" s="80" customFormat="1" ht="12">
      <c r="A46" s="447"/>
      <c r="B46" s="79"/>
      <c r="C46" s="192"/>
      <c r="D46" s="394"/>
      <c r="E46" s="351"/>
      <c r="F46" s="233"/>
      <c r="G46" s="233">
        <f t="shared" si="0"/>
        <v>0</v>
      </c>
      <c r="H46" s="233"/>
      <c r="I46" s="428"/>
      <c r="J46" s="429"/>
      <c r="K46" s="290"/>
      <c r="L46" s="276"/>
      <c r="M46" s="299"/>
      <c r="N46" s="299"/>
      <c r="O46" s="299"/>
      <c r="P46" s="299"/>
      <c r="Q46" s="299"/>
      <c r="R46" s="299"/>
    </row>
    <row r="47" spans="1:18" s="80" customFormat="1" ht="12">
      <c r="A47" s="446" t="str">
        <f>$B$9</f>
        <v>I.</v>
      </c>
      <c r="B47" s="79">
        <v>10</v>
      </c>
      <c r="C47" s="195" t="s">
        <v>551</v>
      </c>
      <c r="D47" s="350" t="s">
        <v>9</v>
      </c>
      <c r="E47" s="351">
        <v>18</v>
      </c>
      <c r="F47" s="233"/>
      <c r="G47" s="233">
        <f t="shared" si="0"/>
        <v>0</v>
      </c>
      <c r="H47" s="233"/>
      <c r="I47" s="428"/>
      <c r="J47" s="429"/>
      <c r="K47" s="290"/>
      <c r="L47" s="276"/>
      <c r="M47" s="299"/>
      <c r="N47" s="299"/>
      <c r="O47" s="299"/>
      <c r="P47" s="299"/>
      <c r="Q47" s="299"/>
      <c r="R47" s="299"/>
    </row>
    <row r="48" spans="1:18" s="80" customFormat="1" ht="12">
      <c r="A48" s="446"/>
      <c r="B48" s="79"/>
      <c r="C48" s="191" t="s">
        <v>552</v>
      </c>
      <c r="D48" s="350"/>
      <c r="E48" s="351"/>
      <c r="F48" s="233"/>
      <c r="G48" s="233">
        <f t="shared" si="0"/>
        <v>0</v>
      </c>
      <c r="H48" s="233"/>
      <c r="I48" s="428"/>
      <c r="J48" s="429"/>
      <c r="K48" s="290"/>
      <c r="L48" s="276"/>
      <c r="M48" s="299"/>
      <c r="N48" s="299"/>
      <c r="O48" s="299"/>
      <c r="P48" s="299"/>
      <c r="Q48" s="299"/>
      <c r="R48" s="299"/>
    </row>
    <row r="49" spans="1:18" s="80" customFormat="1" ht="12">
      <c r="A49" s="446"/>
      <c r="B49" s="79"/>
      <c r="C49" s="368" t="s">
        <v>609</v>
      </c>
      <c r="D49" s="391"/>
      <c r="E49" s="392"/>
      <c r="F49" s="233"/>
      <c r="G49" s="233">
        <f t="shared" si="0"/>
        <v>0</v>
      </c>
      <c r="H49" s="233"/>
      <c r="I49" s="428"/>
      <c r="J49" s="429"/>
      <c r="K49" s="290"/>
      <c r="L49" s="276"/>
      <c r="M49" s="299"/>
      <c r="N49" s="299"/>
      <c r="O49" s="299"/>
      <c r="P49" s="299"/>
      <c r="Q49" s="299"/>
      <c r="R49" s="299"/>
    </row>
    <row r="50" spans="1:18" s="80" customFormat="1" ht="12">
      <c r="A50" s="446"/>
      <c r="B50" s="79"/>
      <c r="C50" s="368"/>
      <c r="D50" s="391"/>
      <c r="E50" s="392"/>
      <c r="F50" s="233"/>
      <c r="G50" s="233">
        <f t="shared" si="0"/>
        <v>0</v>
      </c>
      <c r="H50" s="233"/>
      <c r="I50" s="428"/>
      <c r="J50" s="429"/>
      <c r="K50" s="290"/>
      <c r="L50" s="276"/>
      <c r="M50" s="299"/>
      <c r="N50" s="299"/>
      <c r="O50" s="299"/>
      <c r="P50" s="299"/>
      <c r="Q50" s="299"/>
      <c r="R50" s="299"/>
    </row>
    <row r="51" spans="1:18" s="80" customFormat="1" ht="12">
      <c r="A51" s="446" t="str">
        <f>$B$9</f>
        <v>I.</v>
      </c>
      <c r="B51" s="79">
        <f>COUNT($A$11:B49)+1</f>
        <v>11</v>
      </c>
      <c r="C51" s="195" t="s">
        <v>553</v>
      </c>
      <c r="D51" s="350" t="s">
        <v>9</v>
      </c>
      <c r="E51" s="351">
        <v>1</v>
      </c>
      <c r="F51" s="233"/>
      <c r="G51" s="233">
        <f t="shared" si="0"/>
        <v>0</v>
      </c>
      <c r="H51" s="233"/>
      <c r="I51" s="428"/>
      <c r="J51" s="429"/>
      <c r="K51" s="290"/>
      <c r="L51" s="276"/>
      <c r="M51" s="299"/>
      <c r="N51" s="299"/>
      <c r="O51" s="299"/>
      <c r="P51" s="299"/>
      <c r="Q51" s="299"/>
      <c r="R51" s="299"/>
    </row>
    <row r="52" spans="1:18" s="80" customFormat="1" ht="12">
      <c r="A52" s="446"/>
      <c r="B52" s="79"/>
      <c r="C52" s="191" t="s">
        <v>554</v>
      </c>
      <c r="D52" s="350"/>
      <c r="E52" s="351"/>
      <c r="F52" s="233"/>
      <c r="G52" s="233">
        <f t="shared" si="0"/>
        <v>0</v>
      </c>
      <c r="H52" s="233"/>
      <c r="I52" s="428"/>
      <c r="J52" s="429"/>
      <c r="K52" s="290"/>
      <c r="L52" s="276"/>
      <c r="M52" s="299"/>
      <c r="N52" s="299"/>
      <c r="O52" s="299"/>
      <c r="P52" s="299"/>
      <c r="Q52" s="299"/>
      <c r="R52" s="299"/>
    </row>
    <row r="53" spans="1:18" s="80" customFormat="1" ht="24">
      <c r="A53" s="446"/>
      <c r="B53" s="79"/>
      <c r="C53" s="368" t="s">
        <v>555</v>
      </c>
      <c r="D53" s="391"/>
      <c r="E53" s="392"/>
      <c r="F53" s="233"/>
      <c r="G53" s="233">
        <f t="shared" si="0"/>
        <v>0</v>
      </c>
      <c r="H53" s="233"/>
      <c r="I53" s="428"/>
      <c r="J53" s="429"/>
      <c r="K53" s="290"/>
      <c r="L53" s="276"/>
      <c r="M53" s="299"/>
      <c r="N53" s="299"/>
      <c r="O53" s="299"/>
      <c r="P53" s="299"/>
      <c r="Q53" s="299"/>
      <c r="R53" s="299"/>
    </row>
    <row r="54" spans="1:18" s="80" customFormat="1" ht="12">
      <c r="A54" s="446"/>
      <c r="B54" s="79"/>
      <c r="C54" s="368"/>
      <c r="D54" s="391"/>
      <c r="E54" s="392"/>
      <c r="F54" s="233"/>
      <c r="G54" s="233">
        <f t="shared" si="0"/>
        <v>0</v>
      </c>
      <c r="H54" s="233"/>
      <c r="I54" s="428"/>
      <c r="J54" s="429"/>
      <c r="K54" s="290"/>
      <c r="L54" s="276"/>
      <c r="M54" s="299"/>
      <c r="N54" s="299"/>
      <c r="O54" s="299"/>
      <c r="P54" s="299"/>
      <c r="Q54" s="299"/>
      <c r="R54" s="299"/>
    </row>
    <row r="55" spans="1:18" s="80" customFormat="1" ht="12">
      <c r="A55" s="446" t="str">
        <f>$B$9</f>
        <v>I.</v>
      </c>
      <c r="B55" s="79">
        <f>COUNT($A$11:B53)+1</f>
        <v>12</v>
      </c>
      <c r="C55" s="195" t="s">
        <v>556</v>
      </c>
      <c r="D55" s="350" t="s">
        <v>9</v>
      </c>
      <c r="E55" s="351">
        <v>1</v>
      </c>
      <c r="F55" s="233"/>
      <c r="G55" s="233">
        <f t="shared" si="0"/>
        <v>0</v>
      </c>
      <c r="H55" s="233"/>
      <c r="I55" s="428"/>
      <c r="J55" s="429"/>
      <c r="K55" s="290"/>
      <c r="L55" s="276"/>
      <c r="M55" s="299"/>
      <c r="N55" s="299"/>
      <c r="O55" s="299"/>
      <c r="P55" s="299"/>
      <c r="Q55" s="299"/>
      <c r="R55" s="299"/>
    </row>
    <row r="56" spans="1:18" s="80" customFormat="1" ht="24">
      <c r="A56" s="446"/>
      <c r="B56" s="79"/>
      <c r="C56" s="191" t="s">
        <v>557</v>
      </c>
      <c r="D56" s="350"/>
      <c r="E56" s="351"/>
      <c r="F56" s="233"/>
      <c r="G56" s="233">
        <f t="shared" si="0"/>
        <v>0</v>
      </c>
      <c r="H56" s="233"/>
      <c r="I56" s="428"/>
      <c r="J56" s="429"/>
      <c r="K56" s="290"/>
      <c r="L56" s="276"/>
      <c r="M56" s="299"/>
      <c r="N56" s="299"/>
      <c r="O56" s="299"/>
      <c r="P56" s="299"/>
      <c r="Q56" s="299"/>
      <c r="R56" s="299"/>
    </row>
    <row r="57" spans="1:18" s="80" customFormat="1" ht="24">
      <c r="A57" s="446"/>
      <c r="B57" s="79"/>
      <c r="C57" s="368" t="s">
        <v>558</v>
      </c>
      <c r="D57" s="391"/>
      <c r="E57" s="392"/>
      <c r="F57" s="233"/>
      <c r="G57" s="233">
        <f t="shared" si="0"/>
        <v>0</v>
      </c>
      <c r="H57" s="233"/>
      <c r="I57" s="428"/>
      <c r="J57" s="429"/>
      <c r="K57" s="290"/>
      <c r="L57" s="276"/>
      <c r="M57" s="299"/>
      <c r="N57" s="299"/>
      <c r="O57" s="299"/>
      <c r="P57" s="299"/>
      <c r="Q57" s="299"/>
      <c r="R57" s="299"/>
    </row>
    <row r="58" spans="1:18" s="80" customFormat="1" ht="12">
      <c r="A58" s="446"/>
      <c r="B58" s="79"/>
      <c r="C58" s="368"/>
      <c r="D58" s="391"/>
      <c r="E58" s="392"/>
      <c r="F58" s="233"/>
      <c r="G58" s="233">
        <f t="shared" si="0"/>
        <v>0</v>
      </c>
      <c r="H58" s="233"/>
      <c r="I58" s="428"/>
      <c r="J58" s="429"/>
      <c r="K58" s="290"/>
      <c r="L58" s="276"/>
      <c r="M58" s="299"/>
      <c r="N58" s="299"/>
      <c r="O58" s="299"/>
      <c r="P58" s="299"/>
      <c r="Q58" s="299"/>
      <c r="R58" s="299"/>
    </row>
    <row r="59" spans="1:18" s="80" customFormat="1" ht="12">
      <c r="A59" s="446" t="str">
        <f>$B$9</f>
        <v>I.</v>
      </c>
      <c r="B59" s="79">
        <f>COUNT($A$11:B57)+1</f>
        <v>13</v>
      </c>
      <c r="C59" s="195" t="s">
        <v>154</v>
      </c>
      <c r="D59" s="365" t="s">
        <v>101</v>
      </c>
      <c r="E59" s="239">
        <v>1</v>
      </c>
      <c r="F59" s="233"/>
      <c r="G59" s="233">
        <f t="shared" si="0"/>
        <v>0</v>
      </c>
      <c r="H59" s="233"/>
      <c r="I59" s="428"/>
      <c r="J59" s="429"/>
      <c r="K59" s="290"/>
      <c r="L59" s="276"/>
      <c r="M59" s="299"/>
      <c r="N59" s="299"/>
      <c r="O59" s="299"/>
      <c r="P59" s="299"/>
      <c r="Q59" s="299"/>
      <c r="R59" s="299"/>
    </row>
    <row r="60" spans="1:18" s="80" customFormat="1" ht="36">
      <c r="A60" s="446"/>
      <c r="B60" s="79"/>
      <c r="C60" s="189" t="s">
        <v>399</v>
      </c>
      <c r="D60" s="365"/>
      <c r="E60" s="239"/>
      <c r="F60" s="233"/>
      <c r="G60" s="233">
        <f t="shared" si="0"/>
        <v>0</v>
      </c>
      <c r="H60" s="233"/>
      <c r="I60" s="428"/>
      <c r="J60" s="429"/>
      <c r="K60" s="290"/>
      <c r="L60" s="276"/>
      <c r="M60" s="299"/>
      <c r="N60" s="299"/>
      <c r="O60" s="299"/>
      <c r="P60" s="299"/>
      <c r="Q60" s="299"/>
      <c r="R60" s="299"/>
    </row>
    <row r="61" spans="1:18" s="80" customFormat="1" ht="12">
      <c r="A61" s="447"/>
      <c r="B61" s="79"/>
      <c r="C61" s="189"/>
      <c r="D61" s="391"/>
      <c r="E61" s="392"/>
      <c r="F61" s="233"/>
      <c r="G61" s="233">
        <f t="shared" si="0"/>
        <v>0</v>
      </c>
      <c r="H61" s="233"/>
      <c r="I61" s="428"/>
      <c r="J61" s="429"/>
      <c r="K61" s="290"/>
      <c r="L61" s="276"/>
      <c r="M61" s="299"/>
      <c r="N61" s="299"/>
      <c r="O61" s="299"/>
      <c r="P61" s="299"/>
      <c r="Q61" s="299"/>
      <c r="R61" s="299"/>
    </row>
    <row r="62" spans="1:18" s="80" customFormat="1" ht="12">
      <c r="A62" s="446" t="str">
        <f>$B$9</f>
        <v>I.</v>
      </c>
      <c r="B62" s="79">
        <f>COUNT($A$11:B60)+1</f>
        <v>14</v>
      </c>
      <c r="C62" s="195" t="s">
        <v>602</v>
      </c>
      <c r="D62" s="365" t="s">
        <v>101</v>
      </c>
      <c r="E62" s="239">
        <v>1</v>
      </c>
      <c r="F62" s="233"/>
      <c r="G62" s="233">
        <f t="shared" si="0"/>
        <v>0</v>
      </c>
      <c r="H62" s="233"/>
      <c r="I62" s="428"/>
      <c r="J62" s="429"/>
      <c r="K62" s="290"/>
      <c r="L62" s="276"/>
      <c r="M62" s="299"/>
      <c r="N62" s="299"/>
      <c r="O62" s="299"/>
      <c r="P62" s="299"/>
      <c r="Q62" s="299"/>
      <c r="R62" s="299"/>
    </row>
    <row r="63" spans="1:18" s="80" customFormat="1" ht="108">
      <c r="A63" s="446"/>
      <c r="B63" s="79"/>
      <c r="C63" s="570" t="s">
        <v>603</v>
      </c>
      <c r="D63" s="365"/>
      <c r="E63" s="239"/>
      <c r="F63" s="233"/>
      <c r="G63" s="233">
        <f t="shared" si="0"/>
        <v>0</v>
      </c>
      <c r="H63" s="233"/>
      <c r="I63" s="428"/>
      <c r="J63" s="429"/>
      <c r="K63" s="290"/>
      <c r="L63" s="276"/>
      <c r="M63" s="299"/>
      <c r="N63" s="299"/>
      <c r="O63" s="299"/>
      <c r="P63" s="299"/>
      <c r="Q63" s="299"/>
      <c r="R63" s="299"/>
    </row>
    <row r="64" spans="1:18" s="80" customFormat="1" ht="12">
      <c r="A64" s="447"/>
      <c r="B64" s="79"/>
      <c r="C64" s="189"/>
      <c r="D64" s="391"/>
      <c r="E64" s="392"/>
      <c r="F64" s="233"/>
      <c r="G64" s="233">
        <f t="shared" si="0"/>
        <v>0</v>
      </c>
      <c r="H64" s="233"/>
      <c r="I64" s="428"/>
      <c r="J64" s="429"/>
      <c r="K64" s="290"/>
      <c r="L64" s="276"/>
      <c r="M64" s="299"/>
      <c r="N64" s="299"/>
      <c r="O64" s="299"/>
      <c r="P64" s="299"/>
      <c r="Q64" s="299"/>
      <c r="R64" s="299"/>
    </row>
    <row r="65" spans="1:18" s="80" customFormat="1" ht="12">
      <c r="A65" s="446" t="str">
        <f>$B$9</f>
        <v>I.</v>
      </c>
      <c r="B65" s="448">
        <f>COUNT($A$11:B61)+1</f>
        <v>14</v>
      </c>
      <c r="C65" s="195" t="s">
        <v>300</v>
      </c>
      <c r="D65" s="365" t="s">
        <v>9</v>
      </c>
      <c r="E65" s="239">
        <v>1</v>
      </c>
      <c r="F65" s="233"/>
      <c r="G65" s="233">
        <f t="shared" si="0"/>
        <v>0</v>
      </c>
      <c r="H65" s="233"/>
      <c r="I65" s="428"/>
      <c r="J65" s="429"/>
      <c r="K65" s="290"/>
      <c r="L65" s="276"/>
      <c r="M65" s="299"/>
      <c r="N65" s="299"/>
      <c r="O65" s="299"/>
      <c r="P65" s="299"/>
      <c r="Q65" s="299"/>
      <c r="R65" s="299"/>
    </row>
    <row r="66" spans="1:18" s="80" customFormat="1" ht="84">
      <c r="A66" s="447"/>
      <c r="B66" s="79"/>
      <c r="C66" s="189" t="s">
        <v>400</v>
      </c>
      <c r="D66" s="365"/>
      <c r="E66" s="239"/>
      <c r="F66" s="233"/>
      <c r="G66" s="233">
        <f t="shared" si="0"/>
        <v>0</v>
      </c>
      <c r="H66" s="233"/>
      <c r="I66" s="428"/>
      <c r="J66" s="429"/>
      <c r="K66" s="290"/>
      <c r="L66" s="276"/>
      <c r="M66" s="299"/>
      <c r="N66" s="299"/>
      <c r="O66" s="299"/>
      <c r="P66" s="299"/>
      <c r="Q66" s="299"/>
      <c r="R66" s="299"/>
    </row>
    <row r="67" spans="1:18" s="80" customFormat="1" ht="12">
      <c r="A67" s="447"/>
      <c r="B67" s="79"/>
      <c r="C67" s="189"/>
      <c r="D67" s="391"/>
      <c r="E67" s="392"/>
      <c r="F67" s="233"/>
      <c r="G67" s="233">
        <f t="shared" si="0"/>
        <v>0</v>
      </c>
      <c r="H67" s="233"/>
      <c r="I67" s="428"/>
      <c r="J67" s="429"/>
      <c r="K67" s="290"/>
      <c r="L67" s="276"/>
      <c r="M67" s="299"/>
      <c r="N67" s="299"/>
      <c r="O67" s="299"/>
      <c r="P67" s="299"/>
      <c r="Q67" s="299"/>
      <c r="R67" s="299"/>
    </row>
    <row r="68" spans="1:18" s="80" customFormat="1" ht="12">
      <c r="A68" s="446" t="str">
        <f>$B$9</f>
        <v>I.</v>
      </c>
      <c r="B68" s="448">
        <f>COUNT($A$11:B67)+1</f>
        <v>16</v>
      </c>
      <c r="C68" s="195" t="s">
        <v>138</v>
      </c>
      <c r="D68" s="350" t="s">
        <v>8</v>
      </c>
      <c r="E68" s="351">
        <v>50</v>
      </c>
      <c r="F68" s="233"/>
      <c r="G68" s="233">
        <f t="shared" si="0"/>
        <v>0</v>
      </c>
      <c r="H68" s="233"/>
      <c r="I68" s="428"/>
      <c r="J68" s="429"/>
      <c r="K68" s="290"/>
      <c r="L68" s="276"/>
      <c r="M68" s="299"/>
      <c r="N68" s="299"/>
      <c r="O68" s="299"/>
      <c r="P68" s="299"/>
      <c r="Q68" s="299"/>
      <c r="R68" s="299"/>
    </row>
    <row r="69" spans="1:18" s="80" customFormat="1" ht="72">
      <c r="A69" s="447"/>
      <c r="B69" s="79"/>
      <c r="C69" s="189" t="s">
        <v>209</v>
      </c>
      <c r="D69" s="394"/>
      <c r="E69" s="351"/>
      <c r="F69" s="233"/>
      <c r="G69" s="233">
        <f>IF(OSNOVA!$B$40=1,E69*F69,"")</f>
        <v>0</v>
      </c>
      <c r="H69" s="233"/>
      <c r="I69" s="428"/>
      <c r="J69" s="429"/>
      <c r="K69" s="290"/>
      <c r="L69" s="276"/>
      <c r="M69" s="299"/>
      <c r="N69" s="299"/>
      <c r="O69" s="299"/>
      <c r="P69" s="299"/>
      <c r="Q69" s="299"/>
      <c r="R69" s="299"/>
    </row>
    <row r="70" spans="1:18" s="78" customFormat="1" ht="12">
      <c r="A70" s="447"/>
      <c r="B70" s="79"/>
      <c r="C70" s="234" t="s">
        <v>174</v>
      </c>
      <c r="D70" s="350"/>
      <c r="E70" s="351"/>
      <c r="F70" s="233"/>
      <c r="G70" s="233">
        <f>IF(OSNOVA!$B$40=1,E70*F70,"")</f>
        <v>0</v>
      </c>
      <c r="H70" s="233"/>
      <c r="I70" s="428"/>
      <c r="J70" s="429"/>
      <c r="K70" s="290"/>
      <c r="L70" s="274"/>
      <c r="M70" s="279"/>
      <c r="N70" s="279"/>
      <c r="O70" s="279"/>
      <c r="P70" s="279"/>
      <c r="Q70" s="279"/>
      <c r="R70" s="279"/>
    </row>
    <row r="71" spans="1:18" s="78" customFormat="1" ht="12">
      <c r="A71" s="449"/>
      <c r="B71" s="79"/>
      <c r="C71" s="450"/>
      <c r="D71" s="394"/>
      <c r="E71" s="351"/>
      <c r="F71" s="233"/>
      <c r="G71" s="233">
        <f>IF(OSNOVA!$B$40=1,E71*F71,"")</f>
        <v>0</v>
      </c>
      <c r="H71" s="233"/>
      <c r="I71" s="451"/>
      <c r="J71" s="452"/>
      <c r="K71" s="290"/>
      <c r="L71" s="274"/>
      <c r="M71" s="279"/>
      <c r="N71" s="279"/>
      <c r="O71" s="279"/>
      <c r="P71" s="279"/>
      <c r="Q71" s="279"/>
      <c r="R71" s="279"/>
    </row>
    <row r="72" spans="1:18" s="78" customFormat="1" ht="13.5" thickBot="1">
      <c r="A72" s="453"/>
      <c r="B72" s="453"/>
      <c r="C72" s="120" t="str">
        <f>CONCATENATE(A3,"",C9," - SKUPAJ:")</f>
        <v>S6.TOPLOTNA POSTAJA - SKUPAJ:</v>
      </c>
      <c r="D72" s="316"/>
      <c r="E72" s="316"/>
      <c r="F72" s="278"/>
      <c r="G72" s="423">
        <f>SUM(G9:G70)</f>
        <v>0</v>
      </c>
      <c r="H72" s="454"/>
      <c r="I72" s="451"/>
      <c r="J72" s="452"/>
      <c r="K72" s="290"/>
      <c r="L72" s="274"/>
      <c r="M72" s="279"/>
      <c r="N72" s="279"/>
      <c r="O72" s="279"/>
      <c r="P72" s="279"/>
      <c r="Q72" s="279"/>
      <c r="R72" s="279"/>
    </row>
    <row r="73" spans="1:18" s="128" customFormat="1" ht="15">
      <c r="A73" s="455"/>
      <c r="B73" s="132"/>
      <c r="C73" s="456"/>
      <c r="D73" s="318"/>
      <c r="E73" s="318"/>
      <c r="F73" s="233"/>
      <c r="G73" s="221"/>
      <c r="H73" s="233"/>
      <c r="I73" s="428"/>
      <c r="J73" s="429"/>
      <c r="K73" s="276"/>
      <c r="L73" s="277"/>
      <c r="M73" s="300"/>
      <c r="N73" s="300"/>
      <c r="O73" s="300"/>
      <c r="P73" s="300"/>
      <c r="Q73" s="300"/>
      <c r="R73" s="300"/>
    </row>
    <row r="74" spans="1:18" ht="13.5" thickBot="1">
      <c r="A74" s="875"/>
      <c r="B74" s="876" t="s">
        <v>134</v>
      </c>
      <c r="C74" s="849" t="s">
        <v>382</v>
      </c>
      <c r="D74" s="442"/>
      <c r="E74" s="443"/>
      <c r="F74" s="412"/>
      <c r="G74" s="412"/>
      <c r="H74" s="859"/>
      <c r="I74" s="826"/>
      <c r="J74" s="826"/>
      <c r="K74" s="441"/>
      <c r="L74" s="827"/>
      <c r="M74" s="245"/>
      <c r="N74" s="828"/>
      <c r="O74" s="829"/>
      <c r="Q74" s="103"/>
      <c r="R74" s="103"/>
    </row>
    <row r="75" spans="1:16" s="78" customFormat="1" ht="12.75">
      <c r="A75" s="457"/>
      <c r="B75" s="105"/>
      <c r="C75" s="439"/>
      <c r="D75" s="432"/>
      <c r="E75" s="440"/>
      <c r="F75" s="233"/>
      <c r="G75" s="243"/>
      <c r="H75" s="249"/>
      <c r="I75" s="395"/>
      <c r="J75" s="395"/>
      <c r="K75" s="243"/>
      <c r="L75" s="246"/>
      <c r="M75" s="247"/>
      <c r="N75" s="233"/>
      <c r="O75" s="283"/>
      <c r="P75" s="279"/>
    </row>
    <row r="76" spans="1:16" s="78" customFormat="1" ht="24">
      <c r="A76" s="446" t="str">
        <f>$B$74</f>
        <v>II.</v>
      </c>
      <c r="B76" s="79">
        <f>COUNT(#REF!)+1</f>
        <v>1</v>
      </c>
      <c r="C76" s="195" t="s">
        <v>529</v>
      </c>
      <c r="D76" s="350" t="s">
        <v>9</v>
      </c>
      <c r="E76" s="351">
        <v>6</v>
      </c>
      <c r="F76" s="233"/>
      <c r="G76" s="233">
        <f>E76*F76</f>
        <v>0</v>
      </c>
      <c r="H76" s="233"/>
      <c r="I76" s="395"/>
      <c r="J76" s="395"/>
      <c r="K76" s="243"/>
      <c r="L76" s="246"/>
      <c r="M76" s="247"/>
      <c r="N76" s="233"/>
      <c r="O76" s="283"/>
      <c r="P76" s="279"/>
    </row>
    <row r="77" spans="1:16" s="78" customFormat="1" ht="72">
      <c r="A77" s="446"/>
      <c r="B77" s="79"/>
      <c r="C77" s="191" t="s">
        <v>559</v>
      </c>
      <c r="D77" s="350"/>
      <c r="E77" s="351"/>
      <c r="F77" s="233"/>
      <c r="G77" s="233">
        <f aca="true" t="shared" si="1" ref="G77:G118">E77*F77</f>
        <v>0</v>
      </c>
      <c r="H77" s="233"/>
      <c r="I77" s="395"/>
      <c r="J77" s="395"/>
      <c r="K77" s="243"/>
      <c r="L77" s="246"/>
      <c r="M77" s="247"/>
      <c r="N77" s="233"/>
      <c r="O77" s="283"/>
      <c r="P77" s="279"/>
    </row>
    <row r="78" spans="1:16" s="78" customFormat="1" ht="24">
      <c r="A78" s="446"/>
      <c r="B78" s="79"/>
      <c r="C78" s="368" t="s">
        <v>560</v>
      </c>
      <c r="D78" s="391"/>
      <c r="E78" s="392"/>
      <c r="F78" s="233"/>
      <c r="G78" s="233">
        <f t="shared" si="1"/>
        <v>0</v>
      </c>
      <c r="H78" s="233"/>
      <c r="I78" s="395"/>
      <c r="J78" s="395"/>
      <c r="K78" s="243"/>
      <c r="L78" s="246"/>
      <c r="M78" s="247"/>
      <c r="N78" s="233"/>
      <c r="O78" s="283"/>
      <c r="P78" s="279"/>
    </row>
    <row r="79" spans="1:16" s="78" customFormat="1" ht="12">
      <c r="A79" s="449"/>
      <c r="B79" s="79"/>
      <c r="C79" s="234"/>
      <c r="D79" s="391"/>
      <c r="E79" s="392"/>
      <c r="F79" s="233"/>
      <c r="G79" s="233">
        <f t="shared" si="1"/>
        <v>0</v>
      </c>
      <c r="H79" s="233"/>
      <c r="I79" s="395"/>
      <c r="J79" s="395"/>
      <c r="K79" s="243"/>
      <c r="L79" s="246"/>
      <c r="M79" s="247"/>
      <c r="N79" s="233"/>
      <c r="O79" s="283"/>
      <c r="P79" s="279"/>
    </row>
    <row r="80" spans="1:16" s="78" customFormat="1" ht="12">
      <c r="A80" s="446" t="str">
        <f>$B$74</f>
        <v>II.</v>
      </c>
      <c r="B80" s="448">
        <f>COUNT($A$76:B77)+1</f>
        <v>2</v>
      </c>
      <c r="C80" s="195" t="s">
        <v>532</v>
      </c>
      <c r="D80" s="350" t="s">
        <v>9</v>
      </c>
      <c r="E80" s="351">
        <v>3</v>
      </c>
      <c r="F80" s="233"/>
      <c r="G80" s="233">
        <f t="shared" si="1"/>
        <v>0</v>
      </c>
      <c r="H80" s="233"/>
      <c r="I80" s="395"/>
      <c r="J80" s="395"/>
      <c r="K80" s="243"/>
      <c r="L80" s="246"/>
      <c r="M80" s="247"/>
      <c r="N80" s="233"/>
      <c r="O80" s="283"/>
      <c r="P80" s="279"/>
    </row>
    <row r="81" spans="1:16" s="78" customFormat="1" ht="24">
      <c r="A81" s="446"/>
      <c r="B81" s="448"/>
      <c r="C81" s="191" t="s">
        <v>533</v>
      </c>
      <c r="D81" s="350"/>
      <c r="E81" s="351"/>
      <c r="F81" s="233"/>
      <c r="G81" s="233">
        <f t="shared" si="1"/>
        <v>0</v>
      </c>
      <c r="H81" s="233"/>
      <c r="I81" s="395"/>
      <c r="J81" s="395"/>
      <c r="K81" s="243"/>
      <c r="L81" s="246"/>
      <c r="M81" s="247"/>
      <c r="N81" s="233"/>
      <c r="O81" s="283"/>
      <c r="P81" s="279"/>
    </row>
    <row r="82" spans="1:16" s="78" customFormat="1" ht="24">
      <c r="A82" s="449"/>
      <c r="B82" s="79"/>
      <c r="C82" s="368" t="s">
        <v>534</v>
      </c>
      <c r="D82" s="391"/>
      <c r="E82" s="392"/>
      <c r="F82" s="233"/>
      <c r="G82" s="233">
        <f t="shared" si="1"/>
        <v>0</v>
      </c>
      <c r="H82" s="233"/>
      <c r="I82" s="395"/>
      <c r="J82" s="395"/>
      <c r="K82" s="243"/>
      <c r="L82" s="246"/>
      <c r="M82" s="247"/>
      <c r="N82" s="233"/>
      <c r="O82" s="283"/>
      <c r="P82" s="279"/>
    </row>
    <row r="83" spans="1:16" s="78" customFormat="1" ht="12">
      <c r="A83" s="449"/>
      <c r="B83" s="79"/>
      <c r="C83" s="213"/>
      <c r="D83" s="211"/>
      <c r="E83" s="212"/>
      <c r="F83" s="233"/>
      <c r="G83" s="233">
        <f t="shared" si="1"/>
        <v>0</v>
      </c>
      <c r="H83" s="249"/>
      <c r="I83" s="395"/>
      <c r="J83" s="395"/>
      <c r="K83" s="243"/>
      <c r="L83" s="246"/>
      <c r="M83" s="247"/>
      <c r="N83" s="233"/>
      <c r="O83" s="283"/>
      <c r="P83" s="279"/>
    </row>
    <row r="84" spans="1:16" s="78" customFormat="1" ht="12">
      <c r="A84" s="446" t="str">
        <f>$B$74</f>
        <v>II.</v>
      </c>
      <c r="B84" s="448">
        <f>COUNT($A$76:B81)+1</f>
        <v>3</v>
      </c>
      <c r="C84" s="195" t="s">
        <v>535</v>
      </c>
      <c r="D84" s="350" t="s">
        <v>9</v>
      </c>
      <c r="E84" s="351">
        <v>5</v>
      </c>
      <c r="F84" s="233"/>
      <c r="G84" s="233">
        <f t="shared" si="1"/>
        <v>0</v>
      </c>
      <c r="H84" s="233"/>
      <c r="I84" s="395"/>
      <c r="J84" s="395"/>
      <c r="K84" s="243"/>
      <c r="L84" s="246"/>
      <c r="M84" s="247"/>
      <c r="N84" s="233"/>
      <c r="O84" s="283"/>
      <c r="P84" s="279"/>
    </row>
    <row r="85" spans="1:16" s="78" customFormat="1" ht="12">
      <c r="A85" s="446"/>
      <c r="B85" s="448"/>
      <c r="C85" s="191" t="s">
        <v>540</v>
      </c>
      <c r="D85" s="350"/>
      <c r="E85" s="351"/>
      <c r="F85" s="233"/>
      <c r="G85" s="233">
        <f t="shared" si="1"/>
        <v>0</v>
      </c>
      <c r="H85" s="233"/>
      <c r="I85" s="395"/>
      <c r="J85" s="395"/>
      <c r="K85" s="243"/>
      <c r="L85" s="246"/>
      <c r="M85" s="247"/>
      <c r="N85" s="233"/>
      <c r="O85" s="283"/>
      <c r="P85" s="279"/>
    </row>
    <row r="86" spans="1:16" s="78" customFormat="1" ht="24">
      <c r="A86" s="446"/>
      <c r="B86" s="448"/>
      <c r="C86" s="368" t="s">
        <v>541</v>
      </c>
      <c r="D86" s="391"/>
      <c r="E86" s="392"/>
      <c r="F86" s="233"/>
      <c r="G86" s="233">
        <f t="shared" si="1"/>
        <v>0</v>
      </c>
      <c r="H86" s="233"/>
      <c r="I86" s="395"/>
      <c r="J86" s="395"/>
      <c r="K86" s="243"/>
      <c r="L86" s="246"/>
      <c r="M86" s="247"/>
      <c r="N86" s="233"/>
      <c r="O86" s="283"/>
      <c r="P86" s="279"/>
    </row>
    <row r="87" spans="1:16" s="78" customFormat="1" ht="12">
      <c r="A87" s="446"/>
      <c r="B87" s="448"/>
      <c r="C87" s="368"/>
      <c r="D87" s="391"/>
      <c r="E87" s="392"/>
      <c r="F87" s="233"/>
      <c r="G87" s="233">
        <f t="shared" si="1"/>
        <v>0</v>
      </c>
      <c r="H87" s="233"/>
      <c r="I87" s="395"/>
      <c r="J87" s="395"/>
      <c r="K87" s="243"/>
      <c r="L87" s="246"/>
      <c r="M87" s="247"/>
      <c r="N87" s="233"/>
      <c r="O87" s="283"/>
      <c r="P87" s="279"/>
    </row>
    <row r="88" spans="1:16" s="78" customFormat="1" ht="12">
      <c r="A88" s="446" t="str">
        <f>$B$74</f>
        <v>II.</v>
      </c>
      <c r="B88" s="448">
        <f>COUNT($A$76:B84)+1</f>
        <v>4</v>
      </c>
      <c r="C88" s="195" t="s">
        <v>535</v>
      </c>
      <c r="D88" s="350" t="s">
        <v>9</v>
      </c>
      <c r="E88" s="351">
        <v>15</v>
      </c>
      <c r="F88" s="233"/>
      <c r="G88" s="233">
        <f t="shared" si="1"/>
        <v>0</v>
      </c>
      <c r="H88" s="233"/>
      <c r="I88" s="395"/>
      <c r="J88" s="395"/>
      <c r="K88" s="243"/>
      <c r="L88" s="246"/>
      <c r="M88" s="247"/>
      <c r="N88" s="233"/>
      <c r="O88" s="283"/>
      <c r="P88" s="279"/>
    </row>
    <row r="89" spans="1:16" s="78" customFormat="1" ht="12">
      <c r="A89" s="446"/>
      <c r="B89" s="448"/>
      <c r="C89" s="191" t="s">
        <v>542</v>
      </c>
      <c r="D89" s="350"/>
      <c r="E89" s="351"/>
      <c r="F89" s="233"/>
      <c r="G89" s="233">
        <f t="shared" si="1"/>
        <v>0</v>
      </c>
      <c r="H89" s="233"/>
      <c r="I89" s="395"/>
      <c r="J89" s="395"/>
      <c r="K89" s="243"/>
      <c r="L89" s="246"/>
      <c r="M89" s="247"/>
      <c r="N89" s="233"/>
      <c r="O89" s="283"/>
      <c r="P89" s="279"/>
    </row>
    <row r="90" spans="1:16" s="78" customFormat="1" ht="24">
      <c r="A90" s="446"/>
      <c r="B90" s="448"/>
      <c r="C90" s="368" t="s">
        <v>543</v>
      </c>
      <c r="D90" s="391"/>
      <c r="E90" s="392"/>
      <c r="F90" s="233"/>
      <c r="G90" s="233">
        <f t="shared" si="1"/>
        <v>0</v>
      </c>
      <c r="H90" s="233"/>
      <c r="I90" s="395"/>
      <c r="J90" s="395"/>
      <c r="K90" s="243"/>
      <c r="L90" s="246"/>
      <c r="M90" s="247"/>
      <c r="N90" s="233"/>
      <c r="O90" s="283"/>
      <c r="P90" s="279"/>
    </row>
    <row r="91" spans="1:16" s="78" customFormat="1" ht="12">
      <c r="A91" s="446"/>
      <c r="B91" s="448"/>
      <c r="C91" s="213"/>
      <c r="D91" s="211"/>
      <c r="E91" s="212"/>
      <c r="F91" s="233"/>
      <c r="G91" s="233">
        <f t="shared" si="1"/>
        <v>0</v>
      </c>
      <c r="H91" s="233"/>
      <c r="I91" s="395"/>
      <c r="J91" s="395"/>
      <c r="K91" s="243"/>
      <c r="L91" s="246"/>
      <c r="M91" s="247"/>
      <c r="N91" s="233"/>
      <c r="O91" s="283"/>
      <c r="P91" s="279"/>
    </row>
    <row r="92" spans="1:16" s="78" customFormat="1" ht="12">
      <c r="A92" s="446" t="str">
        <f>$B$74</f>
        <v>II.</v>
      </c>
      <c r="B92" s="448">
        <f>COUNT($A$76:B85)+1</f>
        <v>4</v>
      </c>
      <c r="C92" s="195" t="s">
        <v>535</v>
      </c>
      <c r="D92" s="350" t="s">
        <v>9</v>
      </c>
      <c r="E92" s="351">
        <v>3</v>
      </c>
      <c r="F92" s="233"/>
      <c r="G92" s="233">
        <f t="shared" si="1"/>
        <v>0</v>
      </c>
      <c r="H92" s="233"/>
      <c r="I92" s="395"/>
      <c r="J92" s="395"/>
      <c r="K92" s="243"/>
      <c r="L92" s="246"/>
      <c r="M92" s="247"/>
      <c r="N92" s="233"/>
      <c r="O92" s="283"/>
      <c r="P92" s="279"/>
    </row>
    <row r="93" spans="1:16" s="78" customFormat="1" ht="12">
      <c r="A93" s="446"/>
      <c r="B93" s="448"/>
      <c r="C93" s="191" t="s">
        <v>544</v>
      </c>
      <c r="D93" s="350"/>
      <c r="E93" s="351"/>
      <c r="F93" s="233"/>
      <c r="G93" s="233">
        <f t="shared" si="1"/>
        <v>0</v>
      </c>
      <c r="H93" s="233"/>
      <c r="I93" s="395"/>
      <c r="J93" s="395"/>
      <c r="K93" s="243"/>
      <c r="L93" s="246"/>
      <c r="M93" s="247"/>
      <c r="N93" s="233"/>
      <c r="O93" s="283"/>
      <c r="P93" s="279"/>
    </row>
    <row r="94" spans="1:16" s="78" customFormat="1" ht="24">
      <c r="A94" s="446"/>
      <c r="B94" s="448"/>
      <c r="C94" s="368" t="s">
        <v>545</v>
      </c>
      <c r="D94" s="391"/>
      <c r="E94" s="392"/>
      <c r="F94" s="233"/>
      <c r="G94" s="233">
        <f t="shared" si="1"/>
        <v>0</v>
      </c>
      <c r="H94" s="233"/>
      <c r="I94" s="395"/>
      <c r="J94" s="395"/>
      <c r="K94" s="243"/>
      <c r="L94" s="246"/>
      <c r="M94" s="247"/>
      <c r="N94" s="233"/>
      <c r="O94" s="283"/>
      <c r="P94" s="279"/>
    </row>
    <row r="95" spans="1:16" s="78" customFormat="1" ht="12">
      <c r="A95" s="446"/>
      <c r="B95" s="448"/>
      <c r="C95" s="368"/>
      <c r="D95" s="391"/>
      <c r="E95" s="392"/>
      <c r="F95" s="233"/>
      <c r="G95" s="233">
        <f t="shared" si="1"/>
        <v>0</v>
      </c>
      <c r="H95" s="233"/>
      <c r="I95" s="395"/>
      <c r="J95" s="395"/>
      <c r="K95" s="243"/>
      <c r="L95" s="246"/>
      <c r="M95" s="247"/>
      <c r="N95" s="233"/>
      <c r="O95" s="283"/>
      <c r="P95" s="279"/>
    </row>
    <row r="96" spans="1:16" s="78" customFormat="1" ht="12">
      <c r="A96" s="446" t="str">
        <f>$B$74</f>
        <v>II.</v>
      </c>
      <c r="B96" s="448">
        <f>COUNT($A$76:B93)+1</f>
        <v>6</v>
      </c>
      <c r="C96" s="195" t="s">
        <v>561</v>
      </c>
      <c r="D96" s="350" t="s">
        <v>9</v>
      </c>
      <c r="E96" s="351">
        <v>15</v>
      </c>
      <c r="F96" s="233"/>
      <c r="G96" s="233">
        <f t="shared" si="1"/>
        <v>0</v>
      </c>
      <c r="H96" s="233"/>
      <c r="I96" s="395"/>
      <c r="J96" s="395"/>
      <c r="K96" s="243"/>
      <c r="L96" s="246"/>
      <c r="M96" s="247"/>
      <c r="N96" s="233"/>
      <c r="O96" s="283"/>
      <c r="P96" s="279"/>
    </row>
    <row r="97" spans="1:16" s="78" customFormat="1" ht="12">
      <c r="A97" s="446"/>
      <c r="B97" s="448"/>
      <c r="C97" s="191" t="s">
        <v>562</v>
      </c>
      <c r="D97" s="350"/>
      <c r="E97" s="351"/>
      <c r="F97" s="233"/>
      <c r="G97" s="233">
        <f t="shared" si="1"/>
        <v>0</v>
      </c>
      <c r="H97" s="233"/>
      <c r="I97" s="395"/>
      <c r="J97" s="395"/>
      <c r="K97" s="243"/>
      <c r="L97" s="246"/>
      <c r="M97" s="247"/>
      <c r="N97" s="233"/>
      <c r="O97" s="283"/>
      <c r="P97" s="279"/>
    </row>
    <row r="98" spans="1:16" s="78" customFormat="1" ht="24">
      <c r="A98" s="446"/>
      <c r="B98" s="448"/>
      <c r="C98" s="368" t="s">
        <v>563</v>
      </c>
      <c r="D98" s="391"/>
      <c r="E98" s="392"/>
      <c r="F98" s="233"/>
      <c r="G98" s="233">
        <f t="shared" si="1"/>
        <v>0</v>
      </c>
      <c r="H98" s="233"/>
      <c r="I98" s="395"/>
      <c r="J98" s="395"/>
      <c r="K98" s="243"/>
      <c r="L98" s="246"/>
      <c r="M98" s="247"/>
      <c r="N98" s="233"/>
      <c r="O98" s="283"/>
      <c r="P98" s="279"/>
    </row>
    <row r="99" spans="1:16" s="78" customFormat="1" ht="12">
      <c r="A99" s="446"/>
      <c r="B99" s="448"/>
      <c r="C99" s="368"/>
      <c r="D99" s="391"/>
      <c r="E99" s="392"/>
      <c r="F99" s="233"/>
      <c r="G99" s="233">
        <f t="shared" si="1"/>
        <v>0</v>
      </c>
      <c r="H99" s="233"/>
      <c r="I99" s="395"/>
      <c r="J99" s="395"/>
      <c r="K99" s="243"/>
      <c r="L99" s="246"/>
      <c r="M99" s="247"/>
      <c r="N99" s="233"/>
      <c r="O99" s="283"/>
      <c r="P99" s="279"/>
    </row>
    <row r="100" spans="1:16" s="78" customFormat="1" ht="12">
      <c r="A100" s="446" t="str">
        <f>$B$74</f>
        <v>II.</v>
      </c>
      <c r="B100" s="448">
        <f>COUNT($A$76:B96)+1</f>
        <v>7</v>
      </c>
      <c r="C100" s="195" t="s">
        <v>564</v>
      </c>
      <c r="D100" s="350" t="s">
        <v>9</v>
      </c>
      <c r="E100" s="351">
        <v>1</v>
      </c>
      <c r="F100" s="233"/>
      <c r="G100" s="233">
        <f t="shared" si="1"/>
        <v>0</v>
      </c>
      <c r="H100" s="233"/>
      <c r="I100" s="395"/>
      <c r="J100" s="395"/>
      <c r="K100" s="243"/>
      <c r="L100" s="246"/>
      <c r="M100" s="247"/>
      <c r="N100" s="233"/>
      <c r="O100" s="283"/>
      <c r="P100" s="279"/>
    </row>
    <row r="101" spans="1:16" s="78" customFormat="1" ht="12">
      <c r="A101" s="446"/>
      <c r="B101" s="448"/>
      <c r="C101" s="191" t="s">
        <v>565</v>
      </c>
      <c r="D101" s="350"/>
      <c r="E101" s="351"/>
      <c r="F101" s="233"/>
      <c r="G101" s="233">
        <f t="shared" si="1"/>
        <v>0</v>
      </c>
      <c r="H101" s="233"/>
      <c r="I101" s="395"/>
      <c r="J101" s="395"/>
      <c r="K101" s="243"/>
      <c r="L101" s="246"/>
      <c r="M101" s="247"/>
      <c r="N101" s="233"/>
      <c r="O101" s="283"/>
      <c r="P101" s="279"/>
    </row>
    <row r="102" spans="1:16" s="78" customFormat="1" ht="24">
      <c r="A102" s="446"/>
      <c r="B102" s="448"/>
      <c r="C102" s="368" t="s">
        <v>566</v>
      </c>
      <c r="D102" s="391"/>
      <c r="E102" s="392"/>
      <c r="F102" s="233"/>
      <c r="G102" s="233">
        <f t="shared" si="1"/>
        <v>0</v>
      </c>
      <c r="H102" s="233"/>
      <c r="I102" s="395"/>
      <c r="J102" s="395"/>
      <c r="K102" s="243"/>
      <c r="L102" s="246"/>
      <c r="M102" s="247"/>
      <c r="N102" s="233"/>
      <c r="O102" s="283"/>
      <c r="P102" s="279"/>
    </row>
    <row r="103" spans="1:16" s="78" customFormat="1" ht="12">
      <c r="A103" s="446"/>
      <c r="B103" s="448"/>
      <c r="C103" s="213"/>
      <c r="D103" s="211"/>
      <c r="E103" s="212"/>
      <c r="F103" s="233"/>
      <c r="G103" s="233">
        <f t="shared" si="1"/>
        <v>0</v>
      </c>
      <c r="H103" s="233"/>
      <c r="I103" s="395"/>
      <c r="J103" s="395"/>
      <c r="K103" s="243"/>
      <c r="L103" s="246"/>
      <c r="M103" s="247"/>
      <c r="N103" s="233"/>
      <c r="O103" s="283"/>
      <c r="P103" s="279"/>
    </row>
    <row r="104" spans="1:16" s="78" customFormat="1" ht="12">
      <c r="A104" s="446" t="str">
        <f>$B$74</f>
        <v>II.</v>
      </c>
      <c r="B104" s="448">
        <f>COUNT($A$76:B97)+1</f>
        <v>7</v>
      </c>
      <c r="C104" s="195" t="s">
        <v>567</v>
      </c>
      <c r="D104" s="350" t="s">
        <v>9</v>
      </c>
      <c r="E104" s="351">
        <v>1</v>
      </c>
      <c r="F104" s="233"/>
      <c r="G104" s="233">
        <f t="shared" si="1"/>
        <v>0</v>
      </c>
      <c r="H104" s="233"/>
      <c r="I104" s="395"/>
      <c r="J104" s="395"/>
      <c r="K104" s="243"/>
      <c r="L104" s="246"/>
      <c r="M104" s="247"/>
      <c r="N104" s="233"/>
      <c r="O104" s="283"/>
      <c r="P104" s="279"/>
    </row>
    <row r="105" spans="1:16" s="78" customFormat="1" ht="24">
      <c r="A105" s="446"/>
      <c r="B105" s="448"/>
      <c r="C105" s="191" t="s">
        <v>568</v>
      </c>
      <c r="D105" s="350"/>
      <c r="E105" s="351"/>
      <c r="F105" s="233"/>
      <c r="G105" s="233">
        <f t="shared" si="1"/>
        <v>0</v>
      </c>
      <c r="H105" s="233"/>
      <c r="I105" s="395"/>
      <c r="J105" s="395"/>
      <c r="K105" s="243"/>
      <c r="L105" s="246"/>
      <c r="M105" s="247"/>
      <c r="N105" s="233"/>
      <c r="O105" s="283"/>
      <c r="P105" s="279"/>
    </row>
    <row r="106" spans="1:16" s="78" customFormat="1" ht="24">
      <c r="A106" s="446"/>
      <c r="B106" s="448"/>
      <c r="C106" s="368" t="s">
        <v>569</v>
      </c>
      <c r="D106" s="391"/>
      <c r="E106" s="392"/>
      <c r="F106" s="233"/>
      <c r="G106" s="233">
        <f t="shared" si="1"/>
        <v>0</v>
      </c>
      <c r="H106" s="233"/>
      <c r="I106" s="395"/>
      <c r="J106" s="395"/>
      <c r="K106" s="243"/>
      <c r="L106" s="246"/>
      <c r="M106" s="247"/>
      <c r="N106" s="233"/>
      <c r="O106" s="283"/>
      <c r="P106" s="279"/>
    </row>
    <row r="107" spans="1:16" s="78" customFormat="1" ht="12">
      <c r="A107" s="446"/>
      <c r="B107" s="448"/>
      <c r="C107" s="368"/>
      <c r="D107" s="391"/>
      <c r="E107" s="392"/>
      <c r="F107" s="233"/>
      <c r="G107" s="233">
        <f t="shared" si="1"/>
        <v>0</v>
      </c>
      <c r="H107" s="233"/>
      <c r="I107" s="395"/>
      <c r="J107" s="395"/>
      <c r="K107" s="243"/>
      <c r="L107" s="246"/>
      <c r="M107" s="247"/>
      <c r="N107" s="233"/>
      <c r="O107" s="283"/>
      <c r="P107" s="279"/>
    </row>
    <row r="108" spans="1:16" s="78" customFormat="1" ht="12">
      <c r="A108" s="446" t="str">
        <f>$B$74</f>
        <v>II.</v>
      </c>
      <c r="B108" s="448">
        <f>COUNT($A$76:B104)+1</f>
        <v>9</v>
      </c>
      <c r="C108" s="195" t="s">
        <v>570</v>
      </c>
      <c r="D108" s="350" t="s">
        <v>9</v>
      </c>
      <c r="E108" s="351">
        <v>3</v>
      </c>
      <c r="F108" s="233"/>
      <c r="G108" s="233">
        <f t="shared" si="1"/>
        <v>0</v>
      </c>
      <c r="H108" s="233"/>
      <c r="I108" s="395"/>
      <c r="J108" s="395"/>
      <c r="K108" s="243"/>
      <c r="L108" s="246"/>
      <c r="M108" s="247"/>
      <c r="N108" s="233"/>
      <c r="O108" s="283"/>
      <c r="P108" s="279"/>
    </row>
    <row r="109" spans="1:16" s="78" customFormat="1" ht="12">
      <c r="A109" s="446"/>
      <c r="B109" s="448"/>
      <c r="C109" s="191" t="s">
        <v>570</v>
      </c>
      <c r="D109" s="350"/>
      <c r="E109" s="351"/>
      <c r="F109" s="233"/>
      <c r="G109" s="233">
        <f t="shared" si="1"/>
        <v>0</v>
      </c>
      <c r="H109" s="233"/>
      <c r="I109" s="395"/>
      <c r="J109" s="395"/>
      <c r="K109" s="243"/>
      <c r="L109" s="246"/>
      <c r="M109" s="247"/>
      <c r="N109" s="233"/>
      <c r="O109" s="283"/>
      <c r="P109" s="279"/>
    </row>
    <row r="110" spans="1:16" s="78" customFormat="1" ht="24">
      <c r="A110" s="446"/>
      <c r="B110" s="448"/>
      <c r="C110" s="368" t="s">
        <v>571</v>
      </c>
      <c r="D110" s="391"/>
      <c r="E110" s="392"/>
      <c r="F110" s="233"/>
      <c r="G110" s="233">
        <f t="shared" si="1"/>
        <v>0</v>
      </c>
      <c r="H110" s="233"/>
      <c r="I110" s="395"/>
      <c r="J110" s="395"/>
      <c r="K110" s="243"/>
      <c r="L110" s="246"/>
      <c r="M110" s="247"/>
      <c r="N110" s="233"/>
      <c r="O110" s="283"/>
      <c r="P110" s="279"/>
    </row>
    <row r="111" spans="1:16" s="78" customFormat="1" ht="12">
      <c r="A111" s="446"/>
      <c r="B111" s="448"/>
      <c r="C111" s="213"/>
      <c r="D111" s="211"/>
      <c r="E111" s="212"/>
      <c r="F111" s="233"/>
      <c r="G111" s="233">
        <f t="shared" si="1"/>
        <v>0</v>
      </c>
      <c r="H111" s="233"/>
      <c r="I111" s="395"/>
      <c r="J111" s="395"/>
      <c r="K111" s="243"/>
      <c r="L111" s="246"/>
      <c r="M111" s="247"/>
      <c r="N111" s="233"/>
      <c r="O111" s="283"/>
      <c r="P111" s="279"/>
    </row>
    <row r="112" spans="1:16" s="78" customFormat="1" ht="12">
      <c r="A112" s="446" t="str">
        <f>$B$74</f>
        <v>II.</v>
      </c>
      <c r="B112" s="448">
        <f>COUNT($A$76:B111)+1</f>
        <v>10</v>
      </c>
      <c r="C112" s="195" t="s">
        <v>154</v>
      </c>
      <c r="D112" s="365" t="s">
        <v>101</v>
      </c>
      <c r="E112" s="239">
        <v>1</v>
      </c>
      <c r="F112" s="233"/>
      <c r="G112" s="233">
        <f t="shared" si="1"/>
        <v>0</v>
      </c>
      <c r="H112" s="233"/>
      <c r="I112" s="395"/>
      <c r="J112" s="395"/>
      <c r="K112" s="243"/>
      <c r="L112" s="246"/>
      <c r="M112" s="247"/>
      <c r="N112" s="233"/>
      <c r="O112" s="283"/>
      <c r="P112" s="279"/>
    </row>
    <row r="113" spans="1:16" s="78" customFormat="1" ht="36">
      <c r="A113" s="446"/>
      <c r="B113" s="448"/>
      <c r="C113" s="189" t="s">
        <v>399</v>
      </c>
      <c r="D113" s="365"/>
      <c r="E113" s="239"/>
      <c r="F113" s="233"/>
      <c r="G113" s="233">
        <f t="shared" si="1"/>
        <v>0</v>
      </c>
      <c r="H113" s="233"/>
      <c r="I113" s="395"/>
      <c r="J113" s="395"/>
      <c r="K113" s="243"/>
      <c r="L113" s="246"/>
      <c r="M113" s="247"/>
      <c r="N113" s="233"/>
      <c r="O113" s="283"/>
      <c r="P113" s="279"/>
    </row>
    <row r="114" spans="1:16" s="78" customFormat="1" ht="12">
      <c r="A114" s="449"/>
      <c r="B114" s="79"/>
      <c r="C114" s="234"/>
      <c r="D114" s="211"/>
      <c r="E114" s="212"/>
      <c r="F114" s="233"/>
      <c r="G114" s="233">
        <f t="shared" si="1"/>
        <v>0</v>
      </c>
      <c r="H114" s="249"/>
      <c r="I114" s="395"/>
      <c r="J114" s="395"/>
      <c r="K114" s="243"/>
      <c r="L114" s="246"/>
      <c r="M114" s="247"/>
      <c r="N114" s="233"/>
      <c r="O114" s="283"/>
      <c r="P114" s="279"/>
    </row>
    <row r="115" spans="1:16" s="78" customFormat="1" ht="12">
      <c r="A115" s="446" t="str">
        <f>$B$74</f>
        <v>II.</v>
      </c>
      <c r="B115" s="448">
        <f>COUNT($A$76:B114)+1</f>
        <v>11</v>
      </c>
      <c r="C115" s="195" t="s">
        <v>300</v>
      </c>
      <c r="D115" s="365" t="s">
        <v>9</v>
      </c>
      <c r="E115" s="239">
        <v>1</v>
      </c>
      <c r="F115" s="233"/>
      <c r="G115" s="233">
        <f t="shared" si="1"/>
        <v>0</v>
      </c>
      <c r="H115" s="233"/>
      <c r="I115" s="395"/>
      <c r="J115" s="395"/>
      <c r="K115" s="243"/>
      <c r="L115" s="246"/>
      <c r="M115" s="247"/>
      <c r="N115" s="233"/>
      <c r="O115" s="283"/>
      <c r="P115" s="279"/>
    </row>
    <row r="116" spans="1:16" s="78" customFormat="1" ht="84">
      <c r="A116" s="449"/>
      <c r="B116" s="79"/>
      <c r="C116" s="189" t="s">
        <v>400</v>
      </c>
      <c r="D116" s="365"/>
      <c r="E116" s="239"/>
      <c r="F116" s="233"/>
      <c r="G116" s="233">
        <f t="shared" si="1"/>
        <v>0</v>
      </c>
      <c r="H116" s="233"/>
      <c r="I116" s="395"/>
      <c r="J116" s="395"/>
      <c r="K116" s="243"/>
      <c r="L116" s="246"/>
      <c r="M116" s="247"/>
      <c r="N116" s="233"/>
      <c r="O116" s="283"/>
      <c r="P116" s="279"/>
    </row>
    <row r="117" spans="1:16" s="78" customFormat="1" ht="12">
      <c r="A117" s="449"/>
      <c r="B117" s="79"/>
      <c r="C117" s="234"/>
      <c r="D117" s="211"/>
      <c r="E117" s="212"/>
      <c r="F117" s="233"/>
      <c r="G117" s="233">
        <f t="shared" si="1"/>
        <v>0</v>
      </c>
      <c r="H117" s="249"/>
      <c r="I117" s="395"/>
      <c r="J117" s="395"/>
      <c r="K117" s="243"/>
      <c r="L117" s="246"/>
      <c r="M117" s="247"/>
      <c r="N117" s="233"/>
      <c r="O117" s="283"/>
      <c r="P117" s="279"/>
    </row>
    <row r="118" spans="1:16" s="78" customFormat="1" ht="12">
      <c r="A118" s="446" t="str">
        <f>$B$74</f>
        <v>II.</v>
      </c>
      <c r="B118" s="448">
        <f>COUNT($A$76:B117)+1</f>
        <v>12</v>
      </c>
      <c r="C118" s="195" t="s">
        <v>138</v>
      </c>
      <c r="D118" s="350" t="s">
        <v>8</v>
      </c>
      <c r="E118" s="351">
        <v>25</v>
      </c>
      <c r="F118" s="233"/>
      <c r="G118" s="233">
        <f t="shared" si="1"/>
        <v>0</v>
      </c>
      <c r="H118" s="249"/>
      <c r="I118" s="395"/>
      <c r="J118" s="395"/>
      <c r="K118" s="243"/>
      <c r="L118" s="246"/>
      <c r="M118" s="247"/>
      <c r="N118" s="233"/>
      <c r="O118" s="283"/>
      <c r="P118" s="279"/>
    </row>
    <row r="119" spans="1:16" s="78" customFormat="1" ht="72">
      <c r="A119" s="446"/>
      <c r="B119" s="448"/>
      <c r="C119" s="189" t="s">
        <v>209</v>
      </c>
      <c r="D119" s="394"/>
      <c r="E119" s="351"/>
      <c r="F119" s="233"/>
      <c r="G119" s="243"/>
      <c r="H119" s="249"/>
      <c r="I119" s="395"/>
      <c r="J119" s="395"/>
      <c r="K119" s="243"/>
      <c r="L119" s="246"/>
      <c r="M119" s="247"/>
      <c r="N119" s="233"/>
      <c r="O119" s="283"/>
      <c r="P119" s="279"/>
    </row>
    <row r="120" spans="1:16" s="78" customFormat="1" ht="12">
      <c r="A120" s="446"/>
      <c r="B120" s="448"/>
      <c r="C120" s="234" t="s">
        <v>174</v>
      </c>
      <c r="D120" s="350"/>
      <c r="E120" s="351"/>
      <c r="F120" s="233"/>
      <c r="G120" s="243"/>
      <c r="H120" s="249"/>
      <c r="I120" s="395"/>
      <c r="J120" s="395"/>
      <c r="K120" s="243"/>
      <c r="L120" s="246"/>
      <c r="M120" s="247"/>
      <c r="N120" s="233"/>
      <c r="O120" s="283"/>
      <c r="P120" s="279"/>
    </row>
    <row r="121" spans="1:16" s="78" customFormat="1" ht="12">
      <c r="A121" s="449"/>
      <c r="B121" s="79"/>
      <c r="C121" s="450"/>
      <c r="D121" s="394"/>
      <c r="E121" s="351"/>
      <c r="F121" s="458"/>
      <c r="G121" s="233"/>
      <c r="H121" s="249"/>
      <c r="I121" s="395"/>
      <c r="J121" s="395"/>
      <c r="K121" s="243"/>
      <c r="L121" s="246"/>
      <c r="M121" s="247"/>
      <c r="N121" s="233"/>
      <c r="O121" s="283"/>
      <c r="P121" s="279"/>
    </row>
    <row r="122" spans="1:16" s="78" customFormat="1" ht="13.5" thickBot="1">
      <c r="A122" s="459"/>
      <c r="B122" s="453"/>
      <c r="C122" s="120" t="str">
        <f>CONCATENATE(B74," ",C74," - SKUPAJ:")</f>
        <v>II. CONSKA REGULACIJA - SKUPAJ:</v>
      </c>
      <c r="D122" s="316"/>
      <c r="E122" s="316"/>
      <c r="F122" s="460"/>
      <c r="G122" s="461">
        <f>SUM(G75:G121)</f>
        <v>0</v>
      </c>
      <c r="H122" s="249"/>
      <c r="I122" s="395"/>
      <c r="J122" s="395"/>
      <c r="K122" s="243"/>
      <c r="L122" s="246"/>
      <c r="M122" s="247"/>
      <c r="N122" s="233"/>
      <c r="O122" s="283"/>
      <c r="P122" s="279"/>
    </row>
    <row r="123" spans="1:16" s="78" customFormat="1" ht="12.75">
      <c r="A123" s="455"/>
      <c r="B123" s="132"/>
      <c r="C123" s="305"/>
      <c r="D123" s="318"/>
      <c r="E123" s="318"/>
      <c r="F123" s="462"/>
      <c r="G123" s="221"/>
      <c r="H123" s="249"/>
      <c r="I123" s="395"/>
      <c r="J123" s="395"/>
      <c r="K123" s="243"/>
      <c r="L123" s="246"/>
      <c r="M123" s="247"/>
      <c r="N123" s="233"/>
      <c r="O123" s="283"/>
      <c r="P123" s="279"/>
    </row>
    <row r="124" spans="1:16" s="103" customFormat="1" ht="13.5" thickBot="1">
      <c r="A124" s="875"/>
      <c r="B124" s="876" t="s">
        <v>153</v>
      </c>
      <c r="C124" s="849" t="s">
        <v>398</v>
      </c>
      <c r="D124" s="442"/>
      <c r="E124" s="443"/>
      <c r="F124" s="412"/>
      <c r="G124" s="412"/>
      <c r="H124" s="859"/>
      <c r="I124" s="826"/>
      <c r="J124" s="826"/>
      <c r="K124" s="441"/>
      <c r="L124" s="827"/>
      <c r="M124" s="245"/>
      <c r="N124" s="828"/>
      <c r="O124" s="829"/>
      <c r="P124" s="280"/>
    </row>
    <row r="125" spans="1:16" s="78" customFormat="1" ht="10.5" customHeight="1">
      <c r="A125" s="457"/>
      <c r="B125" s="105"/>
      <c r="C125" s="439"/>
      <c r="D125" s="432"/>
      <c r="E125" s="440"/>
      <c r="F125" s="233"/>
      <c r="G125" s="243"/>
      <c r="H125" s="249"/>
      <c r="I125" s="395"/>
      <c r="J125" s="395"/>
      <c r="K125" s="243"/>
      <c r="L125" s="246"/>
      <c r="M125" s="247"/>
      <c r="N125" s="233"/>
      <c r="O125" s="283"/>
      <c r="P125" s="279"/>
    </row>
    <row r="126" spans="1:16" s="78" customFormat="1" ht="12">
      <c r="A126" s="446" t="str">
        <f>$B$124</f>
        <v>III.</v>
      </c>
      <c r="B126" s="79">
        <f>COUNT(#REF!)+1</f>
        <v>1</v>
      </c>
      <c r="C126" s="195" t="s">
        <v>572</v>
      </c>
      <c r="D126" s="350" t="s">
        <v>9</v>
      </c>
      <c r="E126" s="351">
        <v>1</v>
      </c>
      <c r="F126" s="233"/>
      <c r="G126" s="233">
        <f>E126*F126</f>
        <v>0</v>
      </c>
      <c r="H126" s="233"/>
      <c r="I126" s="395"/>
      <c r="J126" s="395"/>
      <c r="K126" s="243"/>
      <c r="L126" s="246"/>
      <c r="M126" s="247"/>
      <c r="N126" s="233"/>
      <c r="O126" s="283"/>
      <c r="P126" s="279"/>
    </row>
    <row r="127" spans="1:16" s="78" customFormat="1" ht="117.75" customHeight="1">
      <c r="A127" s="446"/>
      <c r="B127" s="79"/>
      <c r="C127" s="191" t="s">
        <v>573</v>
      </c>
      <c r="D127" s="350"/>
      <c r="E127" s="351"/>
      <c r="F127" s="233"/>
      <c r="G127" s="233">
        <f aca="true" t="shared" si="2" ref="G127:G144">E127*F127</f>
        <v>0</v>
      </c>
      <c r="H127" s="233"/>
      <c r="I127" s="395"/>
      <c r="J127" s="395"/>
      <c r="K127" s="243"/>
      <c r="L127" s="246"/>
      <c r="M127" s="247"/>
      <c r="N127" s="233"/>
      <c r="O127" s="283"/>
      <c r="P127" s="279"/>
    </row>
    <row r="128" spans="1:16" s="78" customFormat="1" ht="9" customHeight="1">
      <c r="A128" s="446"/>
      <c r="B128" s="79"/>
      <c r="C128" s="234"/>
      <c r="D128" s="391"/>
      <c r="E128" s="392"/>
      <c r="F128" s="233"/>
      <c r="G128" s="233">
        <f t="shared" si="2"/>
        <v>0</v>
      </c>
      <c r="H128" s="233"/>
      <c r="I128" s="395"/>
      <c r="J128" s="395"/>
      <c r="K128" s="243"/>
      <c r="L128" s="246"/>
      <c r="M128" s="247"/>
      <c r="N128" s="233"/>
      <c r="O128" s="283"/>
      <c r="P128" s="279"/>
    </row>
    <row r="129" spans="1:16" s="78" customFormat="1" ht="12">
      <c r="A129" s="446" t="str">
        <f>$B$124</f>
        <v>III.</v>
      </c>
      <c r="B129" s="448">
        <f>COUNT($A$126:B128)+1</f>
        <v>2</v>
      </c>
      <c r="C129" s="195" t="s">
        <v>574</v>
      </c>
      <c r="D129" s="350" t="s">
        <v>9</v>
      </c>
      <c r="E129" s="351">
        <v>40</v>
      </c>
      <c r="F129" s="233"/>
      <c r="G129" s="233">
        <f t="shared" si="2"/>
        <v>0</v>
      </c>
      <c r="H129" s="233"/>
      <c r="I129" s="395"/>
      <c r="J129" s="395"/>
      <c r="K129" s="243"/>
      <c r="L129" s="246"/>
      <c r="M129" s="247"/>
      <c r="N129" s="233"/>
      <c r="O129" s="283"/>
      <c r="P129" s="279"/>
    </row>
    <row r="130" spans="1:16" s="78" customFormat="1" ht="84">
      <c r="A130" s="446"/>
      <c r="B130" s="448"/>
      <c r="C130" s="191" t="s">
        <v>575</v>
      </c>
      <c r="D130" s="350"/>
      <c r="E130" s="351"/>
      <c r="F130" s="233"/>
      <c r="G130" s="233">
        <f t="shared" si="2"/>
        <v>0</v>
      </c>
      <c r="H130" s="233"/>
      <c r="I130" s="395"/>
      <c r="J130" s="395"/>
      <c r="K130" s="243"/>
      <c r="L130" s="246"/>
      <c r="M130" s="247"/>
      <c r="N130" s="233"/>
      <c r="O130" s="283"/>
      <c r="P130" s="279"/>
    </row>
    <row r="131" spans="1:16" s="78" customFormat="1" ht="10.5" customHeight="1">
      <c r="A131" s="446"/>
      <c r="B131" s="448"/>
      <c r="C131" s="335"/>
      <c r="D131" s="211"/>
      <c r="E131" s="212"/>
      <c r="F131" s="233"/>
      <c r="G131" s="233">
        <f t="shared" si="2"/>
        <v>0</v>
      </c>
      <c r="H131" s="249"/>
      <c r="I131" s="395"/>
      <c r="J131" s="395"/>
      <c r="K131" s="243"/>
      <c r="L131" s="246"/>
      <c r="M131" s="247"/>
      <c r="N131" s="233"/>
      <c r="O131" s="283"/>
      <c r="P131" s="279"/>
    </row>
    <row r="132" spans="1:16" s="78" customFormat="1" ht="12">
      <c r="A132" s="446" t="str">
        <f>$B$124</f>
        <v>III.</v>
      </c>
      <c r="B132" s="448">
        <f>COUNT($A$126:B131)+1</f>
        <v>3</v>
      </c>
      <c r="C132" s="195" t="s">
        <v>576</v>
      </c>
      <c r="D132" s="350" t="s">
        <v>9</v>
      </c>
      <c r="E132" s="351">
        <v>1</v>
      </c>
      <c r="F132" s="233"/>
      <c r="G132" s="233">
        <f t="shared" si="2"/>
        <v>0</v>
      </c>
      <c r="H132" s="233"/>
      <c r="I132" s="395"/>
      <c r="J132" s="395"/>
      <c r="K132" s="243"/>
      <c r="L132" s="246"/>
      <c r="M132" s="247"/>
      <c r="N132" s="233"/>
      <c r="O132" s="283"/>
      <c r="P132" s="279"/>
    </row>
    <row r="133" spans="1:16" s="78" customFormat="1" ht="72">
      <c r="A133" s="446"/>
      <c r="B133" s="448"/>
      <c r="C133" s="191" t="s">
        <v>577</v>
      </c>
      <c r="D133" s="350"/>
      <c r="E133" s="351"/>
      <c r="F133" s="233"/>
      <c r="G133" s="233">
        <f t="shared" si="2"/>
        <v>0</v>
      </c>
      <c r="H133" s="233"/>
      <c r="I133" s="395"/>
      <c r="J133" s="395"/>
      <c r="K133" s="243"/>
      <c r="L133" s="246"/>
      <c r="M133" s="247"/>
      <c r="N133" s="233"/>
      <c r="O133" s="283"/>
      <c r="P133" s="279"/>
    </row>
    <row r="134" spans="1:16" s="78" customFormat="1" ht="12">
      <c r="A134" s="446"/>
      <c r="B134" s="448"/>
      <c r="C134" s="213"/>
      <c r="D134" s="211"/>
      <c r="E134" s="212"/>
      <c r="F134" s="233"/>
      <c r="G134" s="233">
        <f t="shared" si="2"/>
        <v>0</v>
      </c>
      <c r="H134" s="233"/>
      <c r="I134" s="395"/>
      <c r="J134" s="395"/>
      <c r="K134" s="243"/>
      <c r="L134" s="246"/>
      <c r="M134" s="247"/>
      <c r="N134" s="233"/>
      <c r="O134" s="283"/>
      <c r="P134" s="279"/>
    </row>
    <row r="135" spans="1:16" s="78" customFormat="1" ht="12">
      <c r="A135" s="446" t="str">
        <f>$B$124</f>
        <v>III.</v>
      </c>
      <c r="B135" s="448">
        <f>COUNT($A$126:B134)+1</f>
        <v>4</v>
      </c>
      <c r="C135" s="195" t="s">
        <v>154</v>
      </c>
      <c r="D135" s="365" t="s">
        <v>101</v>
      </c>
      <c r="E135" s="239">
        <v>1</v>
      </c>
      <c r="F135" s="233"/>
      <c r="G135" s="233">
        <f t="shared" si="2"/>
        <v>0</v>
      </c>
      <c r="H135" s="233"/>
      <c r="I135" s="395"/>
      <c r="J135" s="395"/>
      <c r="K135" s="243"/>
      <c r="L135" s="246"/>
      <c r="M135" s="247"/>
      <c r="N135" s="233"/>
      <c r="O135" s="283"/>
      <c r="P135" s="279"/>
    </row>
    <row r="136" spans="1:16" s="78" customFormat="1" ht="36">
      <c r="A136" s="446"/>
      <c r="B136" s="448"/>
      <c r="C136" s="189" t="s">
        <v>399</v>
      </c>
      <c r="D136" s="365"/>
      <c r="E136" s="239"/>
      <c r="F136" s="233"/>
      <c r="G136" s="233">
        <f t="shared" si="2"/>
        <v>0</v>
      </c>
      <c r="H136" s="233"/>
      <c r="I136" s="395"/>
      <c r="J136" s="395"/>
      <c r="K136" s="243"/>
      <c r="L136" s="246"/>
      <c r="M136" s="247"/>
      <c r="N136" s="233"/>
      <c r="O136" s="283"/>
      <c r="P136" s="279"/>
    </row>
    <row r="137" spans="1:16" s="78" customFormat="1" ht="12">
      <c r="A137" s="446"/>
      <c r="B137" s="448"/>
      <c r="C137" s="234"/>
      <c r="D137" s="211"/>
      <c r="E137" s="212"/>
      <c r="F137" s="233"/>
      <c r="G137" s="233">
        <f t="shared" si="2"/>
        <v>0</v>
      </c>
      <c r="H137" s="249"/>
      <c r="I137" s="395"/>
      <c r="J137" s="395"/>
      <c r="K137" s="243"/>
      <c r="L137" s="246"/>
      <c r="M137" s="247"/>
      <c r="N137" s="233"/>
      <c r="O137" s="283"/>
      <c r="P137" s="279"/>
    </row>
    <row r="138" spans="1:16" s="78" customFormat="1" ht="12">
      <c r="A138" s="446" t="str">
        <f>$B$124</f>
        <v>III.</v>
      </c>
      <c r="B138" s="448">
        <f>COUNT($A$126:B137)+1</f>
        <v>5</v>
      </c>
      <c r="C138" s="195" t="s">
        <v>300</v>
      </c>
      <c r="D138" s="365" t="s">
        <v>9</v>
      </c>
      <c r="E138" s="239">
        <v>1</v>
      </c>
      <c r="F138" s="233"/>
      <c r="G138" s="233">
        <f t="shared" si="2"/>
        <v>0</v>
      </c>
      <c r="H138" s="233"/>
      <c r="I138" s="395"/>
      <c r="J138" s="395"/>
      <c r="K138" s="243"/>
      <c r="L138" s="246"/>
      <c r="M138" s="247"/>
      <c r="N138" s="233"/>
      <c r="O138" s="283"/>
      <c r="P138" s="279"/>
    </row>
    <row r="139" spans="1:16" s="78" customFormat="1" ht="82.5" customHeight="1">
      <c r="A139" s="446"/>
      <c r="B139" s="448"/>
      <c r="C139" s="189" t="s">
        <v>400</v>
      </c>
      <c r="D139" s="365"/>
      <c r="E139" s="239"/>
      <c r="F139" s="233"/>
      <c r="G139" s="233">
        <f t="shared" si="2"/>
        <v>0</v>
      </c>
      <c r="H139" s="233"/>
      <c r="I139" s="395"/>
      <c r="J139" s="395"/>
      <c r="K139" s="243"/>
      <c r="L139" s="246"/>
      <c r="M139" s="247"/>
      <c r="N139" s="233"/>
      <c r="O139" s="283"/>
      <c r="P139" s="279"/>
    </row>
    <row r="140" spans="1:16" s="78" customFormat="1" ht="10.5" customHeight="1">
      <c r="A140" s="446"/>
      <c r="B140" s="448"/>
      <c r="C140" s="234"/>
      <c r="D140" s="211"/>
      <c r="E140" s="212"/>
      <c r="F140" s="233"/>
      <c r="G140" s="233">
        <f t="shared" si="2"/>
        <v>0</v>
      </c>
      <c r="H140" s="249"/>
      <c r="I140" s="395"/>
      <c r="J140" s="395"/>
      <c r="K140" s="243"/>
      <c r="L140" s="246"/>
      <c r="M140" s="247"/>
      <c r="N140" s="233"/>
      <c r="O140" s="283"/>
      <c r="P140" s="279"/>
    </row>
    <row r="141" spans="1:16" s="78" customFormat="1" ht="12">
      <c r="A141" s="446" t="str">
        <f>$B$124</f>
        <v>III.</v>
      </c>
      <c r="B141" s="448">
        <f>COUNT($A$126:B140)+1</f>
        <v>6</v>
      </c>
      <c r="C141" s="195" t="s">
        <v>621</v>
      </c>
      <c r="D141" s="365" t="s">
        <v>101</v>
      </c>
      <c r="E141" s="239">
        <v>1</v>
      </c>
      <c r="F141" s="233"/>
      <c r="G141" s="233">
        <f>E141*F141</f>
        <v>0</v>
      </c>
      <c r="H141" s="233"/>
      <c r="I141" s="395"/>
      <c r="J141" s="395"/>
      <c r="K141" s="243"/>
      <c r="L141" s="246"/>
      <c r="M141" s="247"/>
      <c r="N141" s="233"/>
      <c r="O141" s="283"/>
      <c r="P141" s="279"/>
    </row>
    <row r="142" spans="1:16" s="78" customFormat="1" ht="36">
      <c r="A142" s="446"/>
      <c r="B142" s="448"/>
      <c r="C142" s="189" t="s">
        <v>622</v>
      </c>
      <c r="D142" s="365"/>
      <c r="E142" s="239"/>
      <c r="F142" s="233"/>
      <c r="G142" s="233">
        <f>E142*F142</f>
        <v>0</v>
      </c>
      <c r="H142" s="233"/>
      <c r="I142" s="395"/>
      <c r="J142" s="395"/>
      <c r="K142" s="243"/>
      <c r="L142" s="246"/>
      <c r="M142" s="247"/>
      <c r="N142" s="233"/>
      <c r="O142" s="283"/>
      <c r="P142" s="279"/>
    </row>
    <row r="143" spans="1:16" s="78" customFormat="1" ht="9.75" customHeight="1">
      <c r="A143" s="446"/>
      <c r="B143" s="448"/>
      <c r="C143" s="234"/>
      <c r="D143" s="211"/>
      <c r="E143" s="212"/>
      <c r="F143" s="233"/>
      <c r="G143" s="233">
        <f>E143*F143</f>
        <v>0</v>
      </c>
      <c r="H143" s="249"/>
      <c r="I143" s="395"/>
      <c r="J143" s="395"/>
      <c r="K143" s="243"/>
      <c r="L143" s="246"/>
      <c r="M143" s="247"/>
      <c r="N143" s="233"/>
      <c r="O143" s="283"/>
      <c r="P143" s="279"/>
    </row>
    <row r="144" spans="1:16" s="78" customFormat="1" ht="12">
      <c r="A144" s="446" t="str">
        <f>$B$124</f>
        <v>III.</v>
      </c>
      <c r="B144" s="448">
        <f>COUNT($A$126:B140)+1</f>
        <v>6</v>
      </c>
      <c r="C144" s="195" t="s">
        <v>138</v>
      </c>
      <c r="D144" s="350" t="s">
        <v>8</v>
      </c>
      <c r="E144" s="351">
        <v>5</v>
      </c>
      <c r="F144" s="233"/>
      <c r="G144" s="233">
        <f t="shared" si="2"/>
        <v>0</v>
      </c>
      <c r="H144" s="249"/>
      <c r="I144" s="395"/>
      <c r="J144" s="395"/>
      <c r="K144" s="243"/>
      <c r="L144" s="246"/>
      <c r="M144" s="247"/>
      <c r="N144" s="233"/>
      <c r="O144" s="283"/>
      <c r="P144" s="279"/>
    </row>
    <row r="145" spans="1:16" s="78" customFormat="1" ht="73.5" customHeight="1">
      <c r="A145" s="446"/>
      <c r="B145" s="448"/>
      <c r="C145" s="189" t="s">
        <v>173</v>
      </c>
      <c r="D145" s="394"/>
      <c r="E145" s="351"/>
      <c r="F145" s="233"/>
      <c r="G145" s="243"/>
      <c r="H145" s="249"/>
      <c r="I145" s="395"/>
      <c r="J145" s="395"/>
      <c r="K145" s="243"/>
      <c r="L145" s="246"/>
      <c r="M145" s="247"/>
      <c r="N145" s="233"/>
      <c r="O145" s="283"/>
      <c r="P145" s="279"/>
    </row>
    <row r="146" spans="1:16" s="78" customFormat="1" ht="12">
      <c r="A146" s="446"/>
      <c r="B146" s="448"/>
      <c r="C146" s="234" t="s">
        <v>174</v>
      </c>
      <c r="D146" s="350"/>
      <c r="E146" s="351"/>
      <c r="F146" s="233"/>
      <c r="G146" s="243"/>
      <c r="H146" s="249"/>
      <c r="I146" s="395"/>
      <c r="J146" s="395"/>
      <c r="K146" s="243"/>
      <c r="L146" s="246"/>
      <c r="M146" s="247"/>
      <c r="N146" s="233"/>
      <c r="O146" s="283"/>
      <c r="P146" s="279"/>
    </row>
    <row r="147" spans="1:16" s="78" customFormat="1" ht="6.75" customHeight="1">
      <c r="A147" s="449"/>
      <c r="B147" s="79"/>
      <c r="C147" s="450"/>
      <c r="D147" s="394"/>
      <c r="E147" s="351"/>
      <c r="F147" s="458"/>
      <c r="G147" s="233"/>
      <c r="H147" s="249"/>
      <c r="I147" s="395"/>
      <c r="J147" s="395"/>
      <c r="K147" s="243"/>
      <c r="L147" s="246"/>
      <c r="M147" s="247"/>
      <c r="N147" s="233"/>
      <c r="O147" s="283"/>
      <c r="P147" s="279"/>
    </row>
    <row r="148" spans="1:16" s="78" customFormat="1" ht="13.5" thickBot="1">
      <c r="A148" s="459"/>
      <c r="B148" s="453"/>
      <c r="C148" s="120" t="str">
        <f>CONCATENATE(B124," ",C124," - SKUPAJ:")</f>
        <v>III. SPLETNI STREŽNIK IN APLIKACIJA - SKUPAJ:</v>
      </c>
      <c r="D148" s="316"/>
      <c r="E148" s="316"/>
      <c r="F148" s="460"/>
      <c r="G148" s="461">
        <f>SUM(G125:G147)</f>
        <v>0</v>
      </c>
      <c r="H148" s="249"/>
      <c r="I148" s="395"/>
      <c r="J148" s="395"/>
      <c r="K148" s="243"/>
      <c r="L148" s="246"/>
      <c r="M148" s="247"/>
      <c r="N148" s="233"/>
      <c r="O148" s="283"/>
      <c r="P148" s="279"/>
    </row>
    <row r="149" spans="1:16" s="78" customFormat="1" ht="12.75">
      <c r="A149" s="455"/>
      <c r="B149" s="132"/>
      <c r="C149" s="305"/>
      <c r="D149" s="318"/>
      <c r="E149" s="318"/>
      <c r="F149" s="462"/>
      <c r="G149" s="221"/>
      <c r="H149" s="249"/>
      <c r="I149" s="395"/>
      <c r="J149" s="395"/>
      <c r="K149" s="243"/>
      <c r="L149" s="246"/>
      <c r="M149" s="247"/>
      <c r="N149" s="233"/>
      <c r="O149" s="283"/>
      <c r="P149" s="279"/>
    </row>
    <row r="150" spans="1:18" ht="13.5" thickBot="1">
      <c r="A150" s="879" t="str">
        <f>CONCATENATE("DELNA REKAPITULACIJA - ",A3,C3)</f>
        <v>DELNA REKAPITULACIJA - S6.AVTOMATIKA ENERGETSKEGA SISTEMA</v>
      </c>
      <c r="B150" s="879"/>
      <c r="C150" s="793"/>
      <c r="D150" s="316"/>
      <c r="E150" s="316"/>
      <c r="F150" s="423"/>
      <c r="G150" s="702"/>
      <c r="H150" s="880"/>
      <c r="I150" s="881"/>
      <c r="J150" s="882"/>
      <c r="K150" s="807"/>
      <c r="L150" s="280"/>
      <c r="R150" s="808"/>
    </row>
    <row r="151" spans="1:18" s="78" customFormat="1" ht="12.75">
      <c r="A151" s="463"/>
      <c r="B151" s="463"/>
      <c r="C151" s="464"/>
      <c r="D151" s="465"/>
      <c r="E151" s="465"/>
      <c r="F151" s="233"/>
      <c r="G151" s="466"/>
      <c r="H151" s="454"/>
      <c r="I151" s="451"/>
      <c r="J151" s="452"/>
      <c r="K151" s="290"/>
      <c r="L151" s="279"/>
      <c r="M151" s="279"/>
      <c r="N151" s="279"/>
      <c r="O151" s="279"/>
      <c r="P151" s="279"/>
      <c r="Q151" s="279"/>
      <c r="R151" s="301"/>
    </row>
    <row r="152" spans="1:18" s="78" customFormat="1" ht="12">
      <c r="A152" s="467" t="s">
        <v>102</v>
      </c>
      <c r="B152" s="467"/>
      <c r="C152" s="468"/>
      <c r="D152" s="469"/>
      <c r="E152" s="469"/>
      <c r="F152" s="233"/>
      <c r="G152" s="458"/>
      <c r="H152" s="454"/>
      <c r="I152" s="451"/>
      <c r="J152" s="452"/>
      <c r="K152" s="290"/>
      <c r="L152" s="279"/>
      <c r="M152" s="279"/>
      <c r="N152" s="279"/>
      <c r="O152" s="279"/>
      <c r="P152" s="279"/>
      <c r="Q152" s="279"/>
      <c r="R152" s="301"/>
    </row>
    <row r="153" spans="1:18" s="78" customFormat="1" ht="12.75">
      <c r="A153" s="132"/>
      <c r="B153" s="241"/>
      <c r="C153" s="133"/>
      <c r="D153" s="318"/>
      <c r="E153" s="318"/>
      <c r="F153" s="233"/>
      <c r="G153" s="221"/>
      <c r="H153" s="454"/>
      <c r="I153" s="451"/>
      <c r="J153" s="452"/>
      <c r="K153" s="290"/>
      <c r="L153" s="279"/>
      <c r="M153" s="279"/>
      <c r="N153" s="279"/>
      <c r="O153" s="279"/>
      <c r="P153" s="279"/>
      <c r="Q153" s="279"/>
      <c r="R153" s="301"/>
    </row>
    <row r="154" spans="1:18" s="78" customFormat="1" ht="12.75">
      <c r="A154" s="470"/>
      <c r="B154" s="471" t="str">
        <f>$B$9</f>
        <v>I.</v>
      </c>
      <c r="C154" s="222" t="str">
        <f>C9</f>
        <v>TOPLOTNA POSTAJA</v>
      </c>
      <c r="D154" s="318"/>
      <c r="E154" s="318"/>
      <c r="F154" s="233"/>
      <c r="G154" s="360">
        <f>G72</f>
        <v>0</v>
      </c>
      <c r="H154" s="454"/>
      <c r="I154" s="451"/>
      <c r="J154" s="452"/>
      <c r="K154" s="290"/>
      <c r="L154" s="279"/>
      <c r="M154" s="279"/>
      <c r="N154" s="279"/>
      <c r="O154" s="279"/>
      <c r="P154" s="279"/>
      <c r="Q154" s="279"/>
      <c r="R154" s="301"/>
    </row>
    <row r="155" spans="1:18" s="78" customFormat="1" ht="12.75">
      <c r="A155" s="472"/>
      <c r="B155" s="473"/>
      <c r="C155" s="474"/>
      <c r="D155" s="318"/>
      <c r="E155" s="475"/>
      <c r="F155" s="233"/>
      <c r="G155" s="476"/>
      <c r="H155" s="454"/>
      <c r="I155" s="451"/>
      <c r="J155" s="452"/>
      <c r="K155" s="290"/>
      <c r="L155" s="279"/>
      <c r="M155" s="279"/>
      <c r="N155" s="279"/>
      <c r="O155" s="279"/>
      <c r="P155" s="279"/>
      <c r="Q155" s="279"/>
      <c r="R155" s="301"/>
    </row>
    <row r="156" spans="1:18" s="78" customFormat="1" ht="12.75">
      <c r="A156" s="470"/>
      <c r="B156" s="471" t="str">
        <f>$B$74</f>
        <v>II.</v>
      </c>
      <c r="C156" s="222" t="str">
        <f>C74</f>
        <v>CONSKA REGULACIJA</v>
      </c>
      <c r="D156" s="318"/>
      <c r="E156" s="318"/>
      <c r="F156" s="233"/>
      <c r="G156" s="360">
        <f>G122</f>
        <v>0</v>
      </c>
      <c r="H156" s="454"/>
      <c r="I156" s="451"/>
      <c r="J156" s="452"/>
      <c r="K156" s="290"/>
      <c r="L156" s="279"/>
      <c r="M156" s="279"/>
      <c r="N156" s="279"/>
      <c r="O156" s="279"/>
      <c r="P156" s="279"/>
      <c r="Q156" s="279"/>
      <c r="R156" s="301"/>
    </row>
    <row r="157" spans="1:18" s="78" customFormat="1" ht="12.75">
      <c r="A157" s="470"/>
      <c r="B157" s="471"/>
      <c r="C157" s="222"/>
      <c r="D157" s="318"/>
      <c r="E157" s="318"/>
      <c r="F157" s="233"/>
      <c r="G157" s="360"/>
      <c r="H157" s="454"/>
      <c r="I157" s="451"/>
      <c r="J157" s="452"/>
      <c r="K157" s="290"/>
      <c r="L157" s="279"/>
      <c r="M157" s="279"/>
      <c r="N157" s="279"/>
      <c r="O157" s="279"/>
      <c r="P157" s="279"/>
      <c r="Q157" s="279"/>
      <c r="R157" s="301"/>
    </row>
    <row r="158" spans="1:18" s="78" customFormat="1" ht="12.75">
      <c r="A158" s="470"/>
      <c r="B158" s="471" t="str">
        <f>$B$124</f>
        <v>III.</v>
      </c>
      <c r="C158" s="222" t="str">
        <f>C124</f>
        <v>SPLETNI STREŽNIK IN APLIKACIJA</v>
      </c>
      <c r="D158" s="318"/>
      <c r="E158" s="318"/>
      <c r="F158" s="233"/>
      <c r="G158" s="360">
        <f>G148</f>
        <v>0</v>
      </c>
      <c r="H158" s="454"/>
      <c r="I158" s="451"/>
      <c r="J158" s="452"/>
      <c r="K158" s="290"/>
      <c r="L158" s="279"/>
      <c r="M158" s="279"/>
      <c r="N158" s="279"/>
      <c r="O158" s="279"/>
      <c r="P158" s="279"/>
      <c r="Q158" s="279"/>
      <c r="R158" s="301"/>
    </row>
    <row r="159" spans="1:18" s="78" customFormat="1" ht="12.75">
      <c r="A159" s="470"/>
      <c r="B159" s="477"/>
      <c r="C159" s="222"/>
      <c r="D159" s="318"/>
      <c r="E159" s="318"/>
      <c r="F159" s="308"/>
      <c r="G159" s="360"/>
      <c r="H159" s="454"/>
      <c r="I159" s="451"/>
      <c r="J159" s="452"/>
      <c r="K159" s="290"/>
      <c r="L159" s="279"/>
      <c r="M159" s="279"/>
      <c r="N159" s="279"/>
      <c r="O159" s="279"/>
      <c r="P159" s="279"/>
      <c r="Q159" s="279"/>
      <c r="R159" s="301"/>
    </row>
    <row r="160" spans="1:18" s="78" customFormat="1" ht="13.5" thickBot="1">
      <c r="A160" s="453"/>
      <c r="B160" s="453"/>
      <c r="C160" s="120" t="str">
        <f>CONCATENATE(A3,"",C3," - SKUPAJ:")</f>
        <v>S6.AVTOMATIKA ENERGETSKEGA SISTEMA - SKUPAJ:</v>
      </c>
      <c r="D160" s="316"/>
      <c r="E160" s="316"/>
      <c r="F160" s="278"/>
      <c r="G160" s="423">
        <f>SUM(G153:G159)</f>
        <v>0</v>
      </c>
      <c r="H160" s="454"/>
      <c r="I160" s="451"/>
      <c r="J160" s="452"/>
      <c r="K160" s="290"/>
      <c r="L160" s="279"/>
      <c r="M160" s="279"/>
      <c r="N160" s="279"/>
      <c r="O160" s="279"/>
      <c r="P160" s="279"/>
      <c r="Q160" s="279"/>
      <c r="R160" s="301"/>
    </row>
    <row r="161" spans="1:18" s="128" customFormat="1" ht="15">
      <c r="A161" s="455"/>
      <c r="B161" s="132"/>
      <c r="C161" s="456"/>
      <c r="D161" s="318"/>
      <c r="E161" s="318"/>
      <c r="F161" s="233"/>
      <c r="G161" s="221"/>
      <c r="H161" s="233"/>
      <c r="I161" s="428"/>
      <c r="J161" s="429"/>
      <c r="K161" s="276"/>
      <c r="L161" s="300"/>
      <c r="M161" s="300"/>
      <c r="N161" s="300"/>
      <c r="O161" s="300"/>
      <c r="P161" s="300"/>
      <c r="Q161" s="300"/>
      <c r="R161" s="302"/>
    </row>
    <row r="162" spans="1:7" ht="12.75">
      <c r="A162" s="78"/>
      <c r="B162" s="78"/>
      <c r="C162" s="448"/>
      <c r="D162" s="391"/>
      <c r="E162" s="391"/>
      <c r="F162" s="233"/>
      <c r="G162" s="436"/>
    </row>
    <row r="163" spans="1:7" ht="12.75">
      <c r="A163" s="78"/>
      <c r="B163" s="78"/>
      <c r="C163" s="448"/>
      <c r="D163" s="391"/>
      <c r="E163" s="391"/>
      <c r="F163" s="233"/>
      <c r="G163" s="436"/>
    </row>
    <row r="164" spans="1:7" ht="12.75">
      <c r="A164" s="78"/>
      <c r="B164" s="78"/>
      <c r="C164" s="448"/>
      <c r="D164" s="391"/>
      <c r="E164" s="391"/>
      <c r="F164" s="233"/>
      <c r="G164" s="436"/>
    </row>
    <row r="165" spans="1:7" ht="12.75">
      <c r="A165" s="78"/>
      <c r="B165" s="78"/>
      <c r="C165" s="448"/>
      <c r="D165" s="391"/>
      <c r="E165" s="391"/>
      <c r="F165" s="233"/>
      <c r="G165" s="436"/>
    </row>
    <row r="166" spans="1:256" s="233" customFormat="1" ht="12.75">
      <c r="A166" s="78"/>
      <c r="B166" s="78"/>
      <c r="C166" s="448"/>
      <c r="D166" s="391"/>
      <c r="E166" s="391"/>
      <c r="G166" s="436"/>
      <c r="I166" s="428"/>
      <c r="J166" s="429"/>
      <c r="K166" s="274"/>
      <c r="L166" s="271"/>
      <c r="M166" s="280"/>
      <c r="N166" s="280"/>
      <c r="O166" s="280"/>
      <c r="P166" s="280"/>
      <c r="Q166" s="280"/>
      <c r="R166" s="280"/>
      <c r="S166" s="103"/>
      <c r="T166" s="103"/>
      <c r="U166" s="103"/>
      <c r="V166" s="103"/>
      <c r="W166" s="103"/>
      <c r="X166" s="103"/>
      <c r="Y166" s="103"/>
      <c r="Z166" s="103"/>
      <c r="AA166" s="103"/>
      <c r="AB166" s="103"/>
      <c r="AC166" s="103"/>
      <c r="AD166" s="103"/>
      <c r="AE166" s="103"/>
      <c r="AF166" s="103"/>
      <c r="AG166" s="103"/>
      <c r="AH166" s="103"/>
      <c r="AI166" s="103"/>
      <c r="AJ166" s="103"/>
      <c r="AK166" s="103"/>
      <c r="AL166" s="103"/>
      <c r="AM166" s="103"/>
      <c r="AN166" s="103"/>
      <c r="AO166" s="103"/>
      <c r="AP166" s="103"/>
      <c r="AQ166" s="103"/>
      <c r="AR166" s="103"/>
      <c r="AS166" s="103"/>
      <c r="AT166" s="103"/>
      <c r="AU166" s="103"/>
      <c r="AV166" s="103"/>
      <c r="AW166" s="103"/>
      <c r="AX166" s="103"/>
      <c r="AY166" s="103"/>
      <c r="AZ166" s="103"/>
      <c r="BA166" s="103"/>
      <c r="BB166" s="103"/>
      <c r="BC166" s="103"/>
      <c r="BD166" s="103"/>
      <c r="BE166" s="103"/>
      <c r="BF166" s="103"/>
      <c r="BG166" s="103"/>
      <c r="BH166" s="103"/>
      <c r="BI166" s="103"/>
      <c r="BJ166" s="103"/>
      <c r="BK166" s="103"/>
      <c r="BL166" s="103"/>
      <c r="BM166" s="103"/>
      <c r="BN166" s="103"/>
      <c r="BO166" s="103"/>
      <c r="BP166" s="103"/>
      <c r="BQ166" s="103"/>
      <c r="BR166" s="103"/>
      <c r="BS166" s="103"/>
      <c r="BT166" s="103"/>
      <c r="BU166" s="103"/>
      <c r="BV166" s="103"/>
      <c r="BW166" s="103"/>
      <c r="BX166" s="103"/>
      <c r="BY166" s="103"/>
      <c r="BZ166" s="103"/>
      <c r="CA166" s="103"/>
      <c r="CB166" s="103"/>
      <c r="CC166" s="103"/>
      <c r="CD166" s="103"/>
      <c r="CE166" s="103"/>
      <c r="CF166" s="103"/>
      <c r="CG166" s="103"/>
      <c r="CH166" s="103"/>
      <c r="CI166" s="103"/>
      <c r="CJ166" s="103"/>
      <c r="CK166" s="103"/>
      <c r="CL166" s="103"/>
      <c r="CM166" s="103"/>
      <c r="CN166" s="103"/>
      <c r="CO166" s="103"/>
      <c r="CP166" s="103"/>
      <c r="CQ166" s="103"/>
      <c r="CR166" s="103"/>
      <c r="CS166" s="103"/>
      <c r="CT166" s="103"/>
      <c r="CU166" s="103"/>
      <c r="CV166" s="103"/>
      <c r="CW166" s="103"/>
      <c r="CX166" s="103"/>
      <c r="CY166" s="103"/>
      <c r="CZ166" s="103"/>
      <c r="DA166" s="103"/>
      <c r="DB166" s="103"/>
      <c r="DC166" s="103"/>
      <c r="DD166" s="103"/>
      <c r="DE166" s="103"/>
      <c r="DF166" s="103"/>
      <c r="DG166" s="103"/>
      <c r="DH166" s="103"/>
      <c r="DI166" s="103"/>
      <c r="DJ166" s="103"/>
      <c r="DK166" s="103"/>
      <c r="DL166" s="103"/>
      <c r="DM166" s="103"/>
      <c r="DN166" s="103"/>
      <c r="DO166" s="103"/>
      <c r="DP166" s="103"/>
      <c r="DQ166" s="103"/>
      <c r="DR166" s="103"/>
      <c r="DS166" s="103"/>
      <c r="DT166" s="103"/>
      <c r="DU166" s="103"/>
      <c r="DV166" s="103"/>
      <c r="DW166" s="103"/>
      <c r="DX166" s="103"/>
      <c r="DY166" s="103"/>
      <c r="DZ166" s="103"/>
      <c r="EA166" s="103"/>
      <c r="EB166" s="103"/>
      <c r="EC166" s="103"/>
      <c r="ED166" s="103"/>
      <c r="EE166" s="103"/>
      <c r="EF166" s="103"/>
      <c r="EG166" s="103"/>
      <c r="EH166" s="103"/>
      <c r="EI166" s="103"/>
      <c r="EJ166" s="103"/>
      <c r="EK166" s="103"/>
      <c r="EL166" s="103"/>
      <c r="EM166" s="103"/>
      <c r="EN166" s="103"/>
      <c r="EO166" s="103"/>
      <c r="EP166" s="103"/>
      <c r="EQ166" s="103"/>
      <c r="ER166" s="103"/>
      <c r="ES166" s="103"/>
      <c r="ET166" s="103"/>
      <c r="EU166" s="103"/>
      <c r="EV166" s="103"/>
      <c r="EW166" s="103"/>
      <c r="EX166" s="103"/>
      <c r="EY166" s="103"/>
      <c r="EZ166" s="103"/>
      <c r="FA166" s="103"/>
      <c r="FB166" s="103"/>
      <c r="FC166" s="103"/>
      <c r="FD166" s="103"/>
      <c r="FE166" s="103"/>
      <c r="FF166" s="103"/>
      <c r="FG166" s="103"/>
      <c r="FH166" s="103"/>
      <c r="FI166" s="103"/>
      <c r="FJ166" s="103"/>
      <c r="FK166" s="103"/>
      <c r="FL166" s="103"/>
      <c r="FM166" s="103"/>
      <c r="FN166" s="103"/>
      <c r="FO166" s="103"/>
      <c r="FP166" s="103"/>
      <c r="FQ166" s="103"/>
      <c r="FR166" s="103"/>
      <c r="FS166" s="103"/>
      <c r="FT166" s="103"/>
      <c r="FU166" s="103"/>
      <c r="FV166" s="103"/>
      <c r="FW166" s="103"/>
      <c r="FX166" s="103"/>
      <c r="FY166" s="103"/>
      <c r="FZ166" s="103"/>
      <c r="GA166" s="103"/>
      <c r="GB166" s="103"/>
      <c r="GC166" s="103"/>
      <c r="GD166" s="103"/>
      <c r="GE166" s="103"/>
      <c r="GF166" s="103"/>
      <c r="GG166" s="103"/>
      <c r="GH166" s="103"/>
      <c r="GI166" s="103"/>
      <c r="GJ166" s="103"/>
      <c r="GK166" s="103"/>
      <c r="GL166" s="103"/>
      <c r="GM166" s="103"/>
      <c r="GN166" s="103"/>
      <c r="GO166" s="103"/>
      <c r="GP166" s="103"/>
      <c r="GQ166" s="103"/>
      <c r="GR166" s="103"/>
      <c r="GS166" s="103"/>
      <c r="GT166" s="103"/>
      <c r="GU166" s="103"/>
      <c r="GV166" s="103"/>
      <c r="GW166" s="103"/>
      <c r="GX166" s="103"/>
      <c r="GY166" s="103"/>
      <c r="GZ166" s="103"/>
      <c r="HA166" s="103"/>
      <c r="HB166" s="103"/>
      <c r="HC166" s="103"/>
      <c r="HD166" s="103"/>
      <c r="HE166" s="103"/>
      <c r="HF166" s="103"/>
      <c r="HG166" s="103"/>
      <c r="HH166" s="103"/>
      <c r="HI166" s="103"/>
      <c r="HJ166" s="103"/>
      <c r="HK166" s="103"/>
      <c r="HL166" s="103"/>
      <c r="HM166" s="103"/>
      <c r="HN166" s="103"/>
      <c r="HO166" s="103"/>
      <c r="HP166" s="103"/>
      <c r="HQ166" s="103"/>
      <c r="HR166" s="103"/>
      <c r="HS166" s="103"/>
      <c r="HT166" s="103"/>
      <c r="HU166" s="103"/>
      <c r="HV166" s="103"/>
      <c r="HW166" s="103"/>
      <c r="HX166" s="103"/>
      <c r="HY166" s="103"/>
      <c r="HZ166" s="103"/>
      <c r="IA166" s="103"/>
      <c r="IB166" s="103"/>
      <c r="IC166" s="103"/>
      <c r="ID166" s="103"/>
      <c r="IE166" s="103"/>
      <c r="IF166" s="103"/>
      <c r="IG166" s="103"/>
      <c r="IH166" s="103"/>
      <c r="II166" s="103"/>
      <c r="IJ166" s="103"/>
      <c r="IK166" s="103"/>
      <c r="IL166" s="103"/>
      <c r="IM166" s="103"/>
      <c r="IN166" s="103"/>
      <c r="IO166" s="103"/>
      <c r="IP166" s="103"/>
      <c r="IQ166" s="103"/>
      <c r="IR166" s="103"/>
      <c r="IS166" s="103"/>
      <c r="IT166" s="103"/>
      <c r="IU166" s="103"/>
      <c r="IV166" s="103"/>
    </row>
    <row r="167" spans="1:256" s="233" customFormat="1" ht="12.75">
      <c r="A167" s="78"/>
      <c r="B167" s="78"/>
      <c r="C167" s="448"/>
      <c r="D167" s="391"/>
      <c r="E167" s="391"/>
      <c r="G167" s="436"/>
      <c r="I167" s="428"/>
      <c r="J167" s="429"/>
      <c r="K167" s="274"/>
      <c r="L167" s="271"/>
      <c r="M167" s="280"/>
      <c r="N167" s="280"/>
      <c r="O167" s="280"/>
      <c r="P167" s="280"/>
      <c r="Q167" s="280"/>
      <c r="R167" s="280"/>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103"/>
      <c r="AQ167" s="103"/>
      <c r="AR167" s="103"/>
      <c r="AS167" s="103"/>
      <c r="AT167" s="103"/>
      <c r="AU167" s="103"/>
      <c r="AV167" s="103"/>
      <c r="AW167" s="103"/>
      <c r="AX167" s="103"/>
      <c r="AY167" s="103"/>
      <c r="AZ167" s="103"/>
      <c r="BA167" s="103"/>
      <c r="BB167" s="103"/>
      <c r="BC167" s="103"/>
      <c r="BD167" s="103"/>
      <c r="BE167" s="103"/>
      <c r="BF167" s="103"/>
      <c r="BG167" s="103"/>
      <c r="BH167" s="103"/>
      <c r="BI167" s="103"/>
      <c r="BJ167" s="103"/>
      <c r="BK167" s="103"/>
      <c r="BL167" s="103"/>
      <c r="BM167" s="103"/>
      <c r="BN167" s="103"/>
      <c r="BO167" s="103"/>
      <c r="BP167" s="103"/>
      <c r="BQ167" s="103"/>
      <c r="BR167" s="103"/>
      <c r="BS167" s="103"/>
      <c r="BT167" s="103"/>
      <c r="BU167" s="103"/>
      <c r="BV167" s="103"/>
      <c r="BW167" s="103"/>
      <c r="BX167" s="103"/>
      <c r="BY167" s="103"/>
      <c r="BZ167" s="103"/>
      <c r="CA167" s="103"/>
      <c r="CB167" s="103"/>
      <c r="CC167" s="103"/>
      <c r="CD167" s="103"/>
      <c r="CE167" s="103"/>
      <c r="CF167" s="103"/>
      <c r="CG167" s="103"/>
      <c r="CH167" s="103"/>
      <c r="CI167" s="103"/>
      <c r="CJ167" s="103"/>
      <c r="CK167" s="103"/>
      <c r="CL167" s="103"/>
      <c r="CM167" s="103"/>
      <c r="CN167" s="103"/>
      <c r="CO167" s="103"/>
      <c r="CP167" s="103"/>
      <c r="CQ167" s="103"/>
      <c r="CR167" s="103"/>
      <c r="CS167" s="103"/>
      <c r="CT167" s="103"/>
      <c r="CU167" s="103"/>
      <c r="CV167" s="103"/>
      <c r="CW167" s="103"/>
      <c r="CX167" s="103"/>
      <c r="CY167" s="103"/>
      <c r="CZ167" s="103"/>
      <c r="DA167" s="103"/>
      <c r="DB167" s="103"/>
      <c r="DC167" s="103"/>
      <c r="DD167" s="103"/>
      <c r="DE167" s="103"/>
      <c r="DF167" s="103"/>
      <c r="DG167" s="103"/>
      <c r="DH167" s="103"/>
      <c r="DI167" s="103"/>
      <c r="DJ167" s="103"/>
      <c r="DK167" s="103"/>
      <c r="DL167" s="103"/>
      <c r="DM167" s="103"/>
      <c r="DN167" s="103"/>
      <c r="DO167" s="103"/>
      <c r="DP167" s="103"/>
      <c r="DQ167" s="103"/>
      <c r="DR167" s="103"/>
      <c r="DS167" s="103"/>
      <c r="DT167" s="103"/>
      <c r="DU167" s="103"/>
      <c r="DV167" s="103"/>
      <c r="DW167" s="103"/>
      <c r="DX167" s="103"/>
      <c r="DY167" s="103"/>
      <c r="DZ167" s="103"/>
      <c r="EA167" s="103"/>
      <c r="EB167" s="103"/>
      <c r="EC167" s="103"/>
      <c r="ED167" s="103"/>
      <c r="EE167" s="103"/>
      <c r="EF167" s="103"/>
      <c r="EG167" s="103"/>
      <c r="EH167" s="103"/>
      <c r="EI167" s="103"/>
      <c r="EJ167" s="103"/>
      <c r="EK167" s="103"/>
      <c r="EL167" s="103"/>
      <c r="EM167" s="103"/>
      <c r="EN167" s="103"/>
      <c r="EO167" s="103"/>
      <c r="EP167" s="103"/>
      <c r="EQ167" s="103"/>
      <c r="ER167" s="103"/>
      <c r="ES167" s="103"/>
      <c r="ET167" s="103"/>
      <c r="EU167" s="103"/>
      <c r="EV167" s="103"/>
      <c r="EW167" s="103"/>
      <c r="EX167" s="103"/>
      <c r="EY167" s="103"/>
      <c r="EZ167" s="103"/>
      <c r="FA167" s="103"/>
      <c r="FB167" s="103"/>
      <c r="FC167" s="103"/>
      <c r="FD167" s="103"/>
      <c r="FE167" s="103"/>
      <c r="FF167" s="103"/>
      <c r="FG167" s="103"/>
      <c r="FH167" s="103"/>
      <c r="FI167" s="103"/>
      <c r="FJ167" s="103"/>
      <c r="FK167" s="103"/>
      <c r="FL167" s="103"/>
      <c r="FM167" s="103"/>
      <c r="FN167" s="103"/>
      <c r="FO167" s="103"/>
      <c r="FP167" s="103"/>
      <c r="FQ167" s="103"/>
      <c r="FR167" s="103"/>
      <c r="FS167" s="103"/>
      <c r="FT167" s="103"/>
      <c r="FU167" s="103"/>
      <c r="FV167" s="103"/>
      <c r="FW167" s="103"/>
      <c r="FX167" s="103"/>
      <c r="FY167" s="103"/>
      <c r="FZ167" s="103"/>
      <c r="GA167" s="103"/>
      <c r="GB167" s="103"/>
      <c r="GC167" s="103"/>
      <c r="GD167" s="103"/>
      <c r="GE167" s="103"/>
      <c r="GF167" s="103"/>
      <c r="GG167" s="103"/>
      <c r="GH167" s="103"/>
      <c r="GI167" s="103"/>
      <c r="GJ167" s="103"/>
      <c r="GK167" s="103"/>
      <c r="GL167" s="103"/>
      <c r="GM167" s="103"/>
      <c r="GN167" s="103"/>
      <c r="GO167" s="103"/>
      <c r="GP167" s="103"/>
      <c r="GQ167" s="103"/>
      <c r="GR167" s="103"/>
      <c r="GS167" s="103"/>
      <c r="GT167" s="103"/>
      <c r="GU167" s="103"/>
      <c r="GV167" s="103"/>
      <c r="GW167" s="103"/>
      <c r="GX167" s="103"/>
      <c r="GY167" s="103"/>
      <c r="GZ167" s="103"/>
      <c r="HA167" s="103"/>
      <c r="HB167" s="103"/>
      <c r="HC167" s="103"/>
      <c r="HD167" s="103"/>
      <c r="HE167" s="103"/>
      <c r="HF167" s="103"/>
      <c r="HG167" s="103"/>
      <c r="HH167" s="103"/>
      <c r="HI167" s="103"/>
      <c r="HJ167" s="103"/>
      <c r="HK167" s="103"/>
      <c r="HL167" s="103"/>
      <c r="HM167" s="103"/>
      <c r="HN167" s="103"/>
      <c r="HO167" s="103"/>
      <c r="HP167" s="103"/>
      <c r="HQ167" s="103"/>
      <c r="HR167" s="103"/>
      <c r="HS167" s="103"/>
      <c r="HT167" s="103"/>
      <c r="HU167" s="103"/>
      <c r="HV167" s="103"/>
      <c r="HW167" s="103"/>
      <c r="HX167" s="103"/>
      <c r="HY167" s="103"/>
      <c r="HZ167" s="103"/>
      <c r="IA167" s="103"/>
      <c r="IB167" s="103"/>
      <c r="IC167" s="103"/>
      <c r="ID167" s="103"/>
      <c r="IE167" s="103"/>
      <c r="IF167" s="103"/>
      <c r="IG167" s="103"/>
      <c r="IH167" s="103"/>
      <c r="II167" s="103"/>
      <c r="IJ167" s="103"/>
      <c r="IK167" s="103"/>
      <c r="IL167" s="103"/>
      <c r="IM167" s="103"/>
      <c r="IN167" s="103"/>
      <c r="IO167" s="103"/>
      <c r="IP167" s="103"/>
      <c r="IQ167" s="103"/>
      <c r="IR167" s="103"/>
      <c r="IS167" s="103"/>
      <c r="IT167" s="103"/>
      <c r="IU167" s="103"/>
      <c r="IV167" s="103"/>
    </row>
    <row r="168" spans="1:256" s="233" customFormat="1" ht="12.75">
      <c r="A168" s="78"/>
      <c r="B168" s="78"/>
      <c r="C168" s="448"/>
      <c r="D168" s="391"/>
      <c r="E168" s="391"/>
      <c r="G168" s="436"/>
      <c r="I168" s="428"/>
      <c r="J168" s="429"/>
      <c r="K168" s="274"/>
      <c r="L168" s="271"/>
      <c r="M168" s="280"/>
      <c r="N168" s="280"/>
      <c r="O168" s="280"/>
      <c r="P168" s="280"/>
      <c r="Q168" s="280"/>
      <c r="R168" s="280"/>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c r="AY168" s="103"/>
      <c r="AZ168" s="103"/>
      <c r="BA168" s="103"/>
      <c r="BB168" s="103"/>
      <c r="BC168" s="103"/>
      <c r="BD168" s="103"/>
      <c r="BE168" s="103"/>
      <c r="BF168" s="103"/>
      <c r="BG168" s="103"/>
      <c r="BH168" s="103"/>
      <c r="BI168" s="103"/>
      <c r="BJ168" s="103"/>
      <c r="BK168" s="103"/>
      <c r="BL168" s="103"/>
      <c r="BM168" s="103"/>
      <c r="BN168" s="103"/>
      <c r="BO168" s="103"/>
      <c r="BP168" s="103"/>
      <c r="BQ168" s="103"/>
      <c r="BR168" s="103"/>
      <c r="BS168" s="103"/>
      <c r="BT168" s="103"/>
      <c r="BU168" s="103"/>
      <c r="BV168" s="103"/>
      <c r="BW168" s="103"/>
      <c r="BX168" s="103"/>
      <c r="BY168" s="103"/>
      <c r="BZ168" s="103"/>
      <c r="CA168" s="103"/>
      <c r="CB168" s="103"/>
      <c r="CC168" s="103"/>
      <c r="CD168" s="103"/>
      <c r="CE168" s="103"/>
      <c r="CF168" s="103"/>
      <c r="CG168" s="103"/>
      <c r="CH168" s="103"/>
      <c r="CI168" s="103"/>
      <c r="CJ168" s="103"/>
      <c r="CK168" s="103"/>
      <c r="CL168" s="103"/>
      <c r="CM168" s="103"/>
      <c r="CN168" s="103"/>
      <c r="CO168" s="103"/>
      <c r="CP168" s="103"/>
      <c r="CQ168" s="103"/>
      <c r="CR168" s="103"/>
      <c r="CS168" s="103"/>
      <c r="CT168" s="103"/>
      <c r="CU168" s="103"/>
      <c r="CV168" s="103"/>
      <c r="CW168" s="103"/>
      <c r="CX168" s="103"/>
      <c r="CY168" s="103"/>
      <c r="CZ168" s="103"/>
      <c r="DA168" s="103"/>
      <c r="DB168" s="103"/>
      <c r="DC168" s="103"/>
      <c r="DD168" s="103"/>
      <c r="DE168" s="103"/>
      <c r="DF168" s="103"/>
      <c r="DG168" s="103"/>
      <c r="DH168" s="103"/>
      <c r="DI168" s="103"/>
      <c r="DJ168" s="103"/>
      <c r="DK168" s="103"/>
      <c r="DL168" s="103"/>
      <c r="DM168" s="103"/>
      <c r="DN168" s="103"/>
      <c r="DO168" s="103"/>
      <c r="DP168" s="103"/>
      <c r="DQ168" s="103"/>
      <c r="DR168" s="103"/>
      <c r="DS168" s="103"/>
      <c r="DT168" s="103"/>
      <c r="DU168" s="103"/>
      <c r="DV168" s="103"/>
      <c r="DW168" s="103"/>
      <c r="DX168" s="103"/>
      <c r="DY168" s="103"/>
      <c r="DZ168" s="103"/>
      <c r="EA168" s="103"/>
      <c r="EB168" s="103"/>
      <c r="EC168" s="103"/>
      <c r="ED168" s="103"/>
      <c r="EE168" s="103"/>
      <c r="EF168" s="103"/>
      <c r="EG168" s="103"/>
      <c r="EH168" s="103"/>
      <c r="EI168" s="103"/>
      <c r="EJ168" s="103"/>
      <c r="EK168" s="103"/>
      <c r="EL168" s="103"/>
      <c r="EM168" s="103"/>
      <c r="EN168" s="103"/>
      <c r="EO168" s="103"/>
      <c r="EP168" s="103"/>
      <c r="EQ168" s="103"/>
      <c r="ER168" s="103"/>
      <c r="ES168" s="103"/>
      <c r="ET168" s="103"/>
      <c r="EU168" s="103"/>
      <c r="EV168" s="103"/>
      <c r="EW168" s="103"/>
      <c r="EX168" s="103"/>
      <c r="EY168" s="103"/>
      <c r="EZ168" s="103"/>
      <c r="FA168" s="103"/>
      <c r="FB168" s="103"/>
      <c r="FC168" s="103"/>
      <c r="FD168" s="103"/>
      <c r="FE168" s="103"/>
      <c r="FF168" s="103"/>
      <c r="FG168" s="103"/>
      <c r="FH168" s="103"/>
      <c r="FI168" s="103"/>
      <c r="FJ168" s="103"/>
      <c r="FK168" s="103"/>
      <c r="FL168" s="103"/>
      <c r="FM168" s="103"/>
      <c r="FN168" s="103"/>
      <c r="FO168" s="103"/>
      <c r="FP168" s="103"/>
      <c r="FQ168" s="103"/>
      <c r="FR168" s="103"/>
      <c r="FS168" s="103"/>
      <c r="FT168" s="103"/>
      <c r="FU168" s="103"/>
      <c r="FV168" s="103"/>
      <c r="FW168" s="103"/>
      <c r="FX168" s="103"/>
      <c r="FY168" s="103"/>
      <c r="FZ168" s="103"/>
      <c r="GA168" s="103"/>
      <c r="GB168" s="103"/>
      <c r="GC168" s="103"/>
      <c r="GD168" s="103"/>
      <c r="GE168" s="103"/>
      <c r="GF168" s="103"/>
      <c r="GG168" s="103"/>
      <c r="GH168" s="103"/>
      <c r="GI168" s="103"/>
      <c r="GJ168" s="103"/>
      <c r="GK168" s="103"/>
      <c r="GL168" s="103"/>
      <c r="GM168" s="103"/>
      <c r="GN168" s="103"/>
      <c r="GO168" s="103"/>
      <c r="GP168" s="103"/>
      <c r="GQ168" s="103"/>
      <c r="GR168" s="103"/>
      <c r="GS168" s="103"/>
      <c r="GT168" s="103"/>
      <c r="GU168" s="103"/>
      <c r="GV168" s="103"/>
      <c r="GW168" s="103"/>
      <c r="GX168" s="103"/>
      <c r="GY168" s="103"/>
      <c r="GZ168" s="103"/>
      <c r="HA168" s="103"/>
      <c r="HB168" s="103"/>
      <c r="HC168" s="103"/>
      <c r="HD168" s="103"/>
      <c r="HE168" s="103"/>
      <c r="HF168" s="103"/>
      <c r="HG168" s="103"/>
      <c r="HH168" s="103"/>
      <c r="HI168" s="103"/>
      <c r="HJ168" s="103"/>
      <c r="HK168" s="103"/>
      <c r="HL168" s="103"/>
      <c r="HM168" s="103"/>
      <c r="HN168" s="103"/>
      <c r="HO168" s="103"/>
      <c r="HP168" s="103"/>
      <c r="HQ168" s="103"/>
      <c r="HR168" s="103"/>
      <c r="HS168" s="103"/>
      <c r="HT168" s="103"/>
      <c r="HU168" s="103"/>
      <c r="HV168" s="103"/>
      <c r="HW168" s="103"/>
      <c r="HX168" s="103"/>
      <c r="HY168" s="103"/>
      <c r="HZ168" s="103"/>
      <c r="IA168" s="103"/>
      <c r="IB168" s="103"/>
      <c r="IC168" s="103"/>
      <c r="ID168" s="103"/>
      <c r="IE168" s="103"/>
      <c r="IF168" s="103"/>
      <c r="IG168" s="103"/>
      <c r="IH168" s="103"/>
      <c r="II168" s="103"/>
      <c r="IJ168" s="103"/>
      <c r="IK168" s="103"/>
      <c r="IL168" s="103"/>
      <c r="IM168" s="103"/>
      <c r="IN168" s="103"/>
      <c r="IO168" s="103"/>
      <c r="IP168" s="103"/>
      <c r="IQ168" s="103"/>
      <c r="IR168" s="103"/>
      <c r="IS168" s="103"/>
      <c r="IT168" s="103"/>
      <c r="IU168" s="103"/>
      <c r="IV168" s="103"/>
    </row>
    <row r="169" spans="1:256" s="233" customFormat="1" ht="12.75">
      <c r="A169" s="78"/>
      <c r="B169" s="78"/>
      <c r="C169" s="448"/>
      <c r="D169" s="391"/>
      <c r="E169" s="391"/>
      <c r="G169" s="436"/>
      <c r="I169" s="428"/>
      <c r="J169" s="429"/>
      <c r="K169" s="274"/>
      <c r="L169" s="271"/>
      <c r="M169" s="280"/>
      <c r="N169" s="280"/>
      <c r="O169" s="280"/>
      <c r="P169" s="280"/>
      <c r="Q169" s="280"/>
      <c r="R169" s="280"/>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3"/>
      <c r="AY169" s="103"/>
      <c r="AZ169" s="103"/>
      <c r="BA169" s="103"/>
      <c r="BB169" s="103"/>
      <c r="BC169" s="103"/>
      <c r="BD169" s="103"/>
      <c r="BE169" s="103"/>
      <c r="BF169" s="103"/>
      <c r="BG169" s="103"/>
      <c r="BH169" s="103"/>
      <c r="BI169" s="103"/>
      <c r="BJ169" s="103"/>
      <c r="BK169" s="103"/>
      <c r="BL169" s="103"/>
      <c r="BM169" s="103"/>
      <c r="BN169" s="103"/>
      <c r="BO169" s="103"/>
      <c r="BP169" s="103"/>
      <c r="BQ169" s="103"/>
      <c r="BR169" s="103"/>
      <c r="BS169" s="103"/>
      <c r="BT169" s="103"/>
      <c r="BU169" s="103"/>
      <c r="BV169" s="103"/>
      <c r="BW169" s="103"/>
      <c r="BX169" s="103"/>
      <c r="BY169" s="103"/>
      <c r="BZ169" s="103"/>
      <c r="CA169" s="103"/>
      <c r="CB169" s="103"/>
      <c r="CC169" s="103"/>
      <c r="CD169" s="103"/>
      <c r="CE169" s="103"/>
      <c r="CF169" s="103"/>
      <c r="CG169" s="103"/>
      <c r="CH169" s="103"/>
      <c r="CI169" s="103"/>
      <c r="CJ169" s="103"/>
      <c r="CK169" s="103"/>
      <c r="CL169" s="103"/>
      <c r="CM169" s="103"/>
      <c r="CN169" s="103"/>
      <c r="CO169" s="103"/>
      <c r="CP169" s="103"/>
      <c r="CQ169" s="103"/>
      <c r="CR169" s="103"/>
      <c r="CS169" s="103"/>
      <c r="CT169" s="103"/>
      <c r="CU169" s="103"/>
      <c r="CV169" s="103"/>
      <c r="CW169" s="103"/>
      <c r="CX169" s="103"/>
      <c r="CY169" s="103"/>
      <c r="CZ169" s="103"/>
      <c r="DA169" s="103"/>
      <c r="DB169" s="103"/>
      <c r="DC169" s="103"/>
      <c r="DD169" s="103"/>
      <c r="DE169" s="103"/>
      <c r="DF169" s="103"/>
      <c r="DG169" s="103"/>
      <c r="DH169" s="103"/>
      <c r="DI169" s="103"/>
      <c r="DJ169" s="103"/>
      <c r="DK169" s="103"/>
      <c r="DL169" s="103"/>
      <c r="DM169" s="103"/>
      <c r="DN169" s="103"/>
      <c r="DO169" s="103"/>
      <c r="DP169" s="103"/>
      <c r="DQ169" s="103"/>
      <c r="DR169" s="103"/>
      <c r="DS169" s="103"/>
      <c r="DT169" s="103"/>
      <c r="DU169" s="103"/>
      <c r="DV169" s="103"/>
      <c r="DW169" s="103"/>
      <c r="DX169" s="103"/>
      <c r="DY169" s="103"/>
      <c r="DZ169" s="103"/>
      <c r="EA169" s="103"/>
      <c r="EB169" s="103"/>
      <c r="EC169" s="103"/>
      <c r="ED169" s="103"/>
      <c r="EE169" s="103"/>
      <c r="EF169" s="103"/>
      <c r="EG169" s="103"/>
      <c r="EH169" s="103"/>
      <c r="EI169" s="103"/>
      <c r="EJ169" s="103"/>
      <c r="EK169" s="103"/>
      <c r="EL169" s="103"/>
      <c r="EM169" s="103"/>
      <c r="EN169" s="103"/>
      <c r="EO169" s="103"/>
      <c r="EP169" s="103"/>
      <c r="EQ169" s="103"/>
      <c r="ER169" s="103"/>
      <c r="ES169" s="103"/>
      <c r="ET169" s="103"/>
      <c r="EU169" s="103"/>
      <c r="EV169" s="103"/>
      <c r="EW169" s="103"/>
      <c r="EX169" s="103"/>
      <c r="EY169" s="103"/>
      <c r="EZ169" s="103"/>
      <c r="FA169" s="103"/>
      <c r="FB169" s="103"/>
      <c r="FC169" s="103"/>
      <c r="FD169" s="103"/>
      <c r="FE169" s="103"/>
      <c r="FF169" s="103"/>
      <c r="FG169" s="103"/>
      <c r="FH169" s="103"/>
      <c r="FI169" s="103"/>
      <c r="FJ169" s="103"/>
      <c r="FK169" s="103"/>
      <c r="FL169" s="103"/>
      <c r="FM169" s="103"/>
      <c r="FN169" s="103"/>
      <c r="FO169" s="103"/>
      <c r="FP169" s="103"/>
      <c r="FQ169" s="103"/>
      <c r="FR169" s="103"/>
      <c r="FS169" s="103"/>
      <c r="FT169" s="103"/>
      <c r="FU169" s="103"/>
      <c r="FV169" s="103"/>
      <c r="FW169" s="103"/>
      <c r="FX169" s="103"/>
      <c r="FY169" s="103"/>
      <c r="FZ169" s="103"/>
      <c r="GA169" s="103"/>
      <c r="GB169" s="103"/>
      <c r="GC169" s="103"/>
      <c r="GD169" s="103"/>
      <c r="GE169" s="103"/>
      <c r="GF169" s="103"/>
      <c r="GG169" s="103"/>
      <c r="GH169" s="103"/>
      <c r="GI169" s="103"/>
      <c r="GJ169" s="103"/>
      <c r="GK169" s="103"/>
      <c r="GL169" s="103"/>
      <c r="GM169" s="103"/>
      <c r="GN169" s="103"/>
      <c r="GO169" s="103"/>
      <c r="GP169" s="103"/>
      <c r="GQ169" s="103"/>
      <c r="GR169" s="103"/>
      <c r="GS169" s="103"/>
      <c r="GT169" s="103"/>
      <c r="GU169" s="103"/>
      <c r="GV169" s="103"/>
      <c r="GW169" s="103"/>
      <c r="GX169" s="103"/>
      <c r="GY169" s="103"/>
      <c r="GZ169" s="103"/>
      <c r="HA169" s="103"/>
      <c r="HB169" s="103"/>
      <c r="HC169" s="103"/>
      <c r="HD169" s="103"/>
      <c r="HE169" s="103"/>
      <c r="HF169" s="103"/>
      <c r="HG169" s="103"/>
      <c r="HH169" s="103"/>
      <c r="HI169" s="103"/>
      <c r="HJ169" s="103"/>
      <c r="HK169" s="103"/>
      <c r="HL169" s="103"/>
      <c r="HM169" s="103"/>
      <c r="HN169" s="103"/>
      <c r="HO169" s="103"/>
      <c r="HP169" s="103"/>
      <c r="HQ169" s="103"/>
      <c r="HR169" s="103"/>
      <c r="HS169" s="103"/>
      <c r="HT169" s="103"/>
      <c r="HU169" s="103"/>
      <c r="HV169" s="103"/>
      <c r="HW169" s="103"/>
      <c r="HX169" s="103"/>
      <c r="HY169" s="103"/>
      <c r="HZ169" s="103"/>
      <c r="IA169" s="103"/>
      <c r="IB169" s="103"/>
      <c r="IC169" s="103"/>
      <c r="ID169" s="103"/>
      <c r="IE169" s="103"/>
      <c r="IF169" s="103"/>
      <c r="IG169" s="103"/>
      <c r="IH169" s="103"/>
      <c r="II169" s="103"/>
      <c r="IJ169" s="103"/>
      <c r="IK169" s="103"/>
      <c r="IL169" s="103"/>
      <c r="IM169" s="103"/>
      <c r="IN169" s="103"/>
      <c r="IO169" s="103"/>
      <c r="IP169" s="103"/>
      <c r="IQ169" s="103"/>
      <c r="IR169" s="103"/>
      <c r="IS169" s="103"/>
      <c r="IT169" s="103"/>
      <c r="IU169" s="103"/>
      <c r="IV169" s="103"/>
    </row>
    <row r="170" spans="1:256" s="233" customFormat="1" ht="12.75">
      <c r="A170" s="78"/>
      <c r="B170" s="78"/>
      <c r="C170" s="448"/>
      <c r="D170" s="391"/>
      <c r="E170" s="391"/>
      <c r="G170" s="436"/>
      <c r="I170" s="428"/>
      <c r="J170" s="429"/>
      <c r="K170" s="274"/>
      <c r="L170" s="271"/>
      <c r="M170" s="280"/>
      <c r="N170" s="280"/>
      <c r="O170" s="280"/>
      <c r="P170" s="280"/>
      <c r="Q170" s="280"/>
      <c r="R170" s="280"/>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3"/>
      <c r="AY170" s="103"/>
      <c r="AZ170" s="103"/>
      <c r="BA170" s="103"/>
      <c r="BB170" s="103"/>
      <c r="BC170" s="103"/>
      <c r="BD170" s="103"/>
      <c r="BE170" s="103"/>
      <c r="BF170" s="103"/>
      <c r="BG170" s="103"/>
      <c r="BH170" s="103"/>
      <c r="BI170" s="103"/>
      <c r="BJ170" s="103"/>
      <c r="BK170" s="103"/>
      <c r="BL170" s="103"/>
      <c r="BM170" s="103"/>
      <c r="BN170" s="103"/>
      <c r="BO170" s="103"/>
      <c r="BP170" s="103"/>
      <c r="BQ170" s="103"/>
      <c r="BR170" s="103"/>
      <c r="BS170" s="103"/>
      <c r="BT170" s="103"/>
      <c r="BU170" s="103"/>
      <c r="BV170" s="103"/>
      <c r="BW170" s="103"/>
      <c r="BX170" s="103"/>
      <c r="BY170" s="103"/>
      <c r="BZ170" s="103"/>
      <c r="CA170" s="103"/>
      <c r="CB170" s="103"/>
      <c r="CC170" s="103"/>
      <c r="CD170" s="103"/>
      <c r="CE170" s="103"/>
      <c r="CF170" s="103"/>
      <c r="CG170" s="103"/>
      <c r="CH170" s="103"/>
      <c r="CI170" s="103"/>
      <c r="CJ170" s="103"/>
      <c r="CK170" s="103"/>
      <c r="CL170" s="103"/>
      <c r="CM170" s="103"/>
      <c r="CN170" s="103"/>
      <c r="CO170" s="103"/>
      <c r="CP170" s="103"/>
      <c r="CQ170" s="103"/>
      <c r="CR170" s="103"/>
      <c r="CS170" s="103"/>
      <c r="CT170" s="103"/>
      <c r="CU170" s="103"/>
      <c r="CV170" s="103"/>
      <c r="CW170" s="103"/>
      <c r="CX170" s="103"/>
      <c r="CY170" s="103"/>
      <c r="CZ170" s="103"/>
      <c r="DA170" s="103"/>
      <c r="DB170" s="103"/>
      <c r="DC170" s="103"/>
      <c r="DD170" s="103"/>
      <c r="DE170" s="103"/>
      <c r="DF170" s="103"/>
      <c r="DG170" s="103"/>
      <c r="DH170" s="103"/>
      <c r="DI170" s="103"/>
      <c r="DJ170" s="103"/>
      <c r="DK170" s="103"/>
      <c r="DL170" s="103"/>
      <c r="DM170" s="103"/>
      <c r="DN170" s="103"/>
      <c r="DO170" s="103"/>
      <c r="DP170" s="103"/>
      <c r="DQ170" s="103"/>
      <c r="DR170" s="103"/>
      <c r="DS170" s="103"/>
      <c r="DT170" s="103"/>
      <c r="DU170" s="103"/>
      <c r="DV170" s="103"/>
      <c r="DW170" s="103"/>
      <c r="DX170" s="103"/>
      <c r="DY170" s="103"/>
      <c r="DZ170" s="103"/>
      <c r="EA170" s="103"/>
      <c r="EB170" s="103"/>
      <c r="EC170" s="103"/>
      <c r="ED170" s="103"/>
      <c r="EE170" s="103"/>
      <c r="EF170" s="103"/>
      <c r="EG170" s="103"/>
      <c r="EH170" s="103"/>
      <c r="EI170" s="103"/>
      <c r="EJ170" s="103"/>
      <c r="EK170" s="103"/>
      <c r="EL170" s="103"/>
      <c r="EM170" s="103"/>
      <c r="EN170" s="103"/>
      <c r="EO170" s="103"/>
      <c r="EP170" s="103"/>
      <c r="EQ170" s="103"/>
      <c r="ER170" s="103"/>
      <c r="ES170" s="103"/>
      <c r="ET170" s="103"/>
      <c r="EU170" s="103"/>
      <c r="EV170" s="103"/>
      <c r="EW170" s="103"/>
      <c r="EX170" s="103"/>
      <c r="EY170" s="103"/>
      <c r="EZ170" s="103"/>
      <c r="FA170" s="103"/>
      <c r="FB170" s="103"/>
      <c r="FC170" s="103"/>
      <c r="FD170" s="103"/>
      <c r="FE170" s="103"/>
      <c r="FF170" s="103"/>
      <c r="FG170" s="103"/>
      <c r="FH170" s="103"/>
      <c r="FI170" s="103"/>
      <c r="FJ170" s="103"/>
      <c r="FK170" s="103"/>
      <c r="FL170" s="103"/>
      <c r="FM170" s="103"/>
      <c r="FN170" s="103"/>
      <c r="FO170" s="103"/>
      <c r="FP170" s="103"/>
      <c r="FQ170" s="103"/>
      <c r="FR170" s="103"/>
      <c r="FS170" s="103"/>
      <c r="FT170" s="103"/>
      <c r="FU170" s="103"/>
      <c r="FV170" s="103"/>
      <c r="FW170" s="103"/>
      <c r="FX170" s="103"/>
      <c r="FY170" s="103"/>
      <c r="FZ170" s="103"/>
      <c r="GA170" s="103"/>
      <c r="GB170" s="103"/>
      <c r="GC170" s="103"/>
      <c r="GD170" s="103"/>
      <c r="GE170" s="103"/>
      <c r="GF170" s="103"/>
      <c r="GG170" s="103"/>
      <c r="GH170" s="103"/>
      <c r="GI170" s="103"/>
      <c r="GJ170" s="103"/>
      <c r="GK170" s="103"/>
      <c r="GL170" s="103"/>
      <c r="GM170" s="103"/>
      <c r="GN170" s="103"/>
      <c r="GO170" s="103"/>
      <c r="GP170" s="103"/>
      <c r="GQ170" s="103"/>
      <c r="GR170" s="103"/>
      <c r="GS170" s="103"/>
      <c r="GT170" s="103"/>
      <c r="GU170" s="103"/>
      <c r="GV170" s="103"/>
      <c r="GW170" s="103"/>
      <c r="GX170" s="103"/>
      <c r="GY170" s="103"/>
      <c r="GZ170" s="103"/>
      <c r="HA170" s="103"/>
      <c r="HB170" s="103"/>
      <c r="HC170" s="103"/>
      <c r="HD170" s="103"/>
      <c r="HE170" s="103"/>
      <c r="HF170" s="103"/>
      <c r="HG170" s="103"/>
      <c r="HH170" s="103"/>
      <c r="HI170" s="103"/>
      <c r="HJ170" s="103"/>
      <c r="HK170" s="103"/>
      <c r="HL170" s="103"/>
      <c r="HM170" s="103"/>
      <c r="HN170" s="103"/>
      <c r="HO170" s="103"/>
      <c r="HP170" s="103"/>
      <c r="HQ170" s="103"/>
      <c r="HR170" s="103"/>
      <c r="HS170" s="103"/>
      <c r="HT170" s="103"/>
      <c r="HU170" s="103"/>
      <c r="HV170" s="103"/>
      <c r="HW170" s="103"/>
      <c r="HX170" s="103"/>
      <c r="HY170" s="103"/>
      <c r="HZ170" s="103"/>
      <c r="IA170" s="103"/>
      <c r="IB170" s="103"/>
      <c r="IC170" s="103"/>
      <c r="ID170" s="103"/>
      <c r="IE170" s="103"/>
      <c r="IF170" s="103"/>
      <c r="IG170" s="103"/>
      <c r="IH170" s="103"/>
      <c r="II170" s="103"/>
      <c r="IJ170" s="103"/>
      <c r="IK170" s="103"/>
      <c r="IL170" s="103"/>
      <c r="IM170" s="103"/>
      <c r="IN170" s="103"/>
      <c r="IO170" s="103"/>
      <c r="IP170" s="103"/>
      <c r="IQ170" s="103"/>
      <c r="IR170" s="103"/>
      <c r="IS170" s="103"/>
      <c r="IT170" s="103"/>
      <c r="IU170" s="103"/>
      <c r="IV170" s="103"/>
    </row>
    <row r="171" spans="1:256" s="233" customFormat="1" ht="12.75">
      <c r="A171" s="78"/>
      <c r="B171" s="78"/>
      <c r="C171" s="448"/>
      <c r="D171" s="391"/>
      <c r="E171" s="391"/>
      <c r="G171" s="436"/>
      <c r="I171" s="428"/>
      <c r="J171" s="429"/>
      <c r="K171" s="274"/>
      <c r="L171" s="271"/>
      <c r="M171" s="280"/>
      <c r="N171" s="280"/>
      <c r="O171" s="280"/>
      <c r="P171" s="280"/>
      <c r="Q171" s="280"/>
      <c r="R171" s="280"/>
      <c r="S171" s="103"/>
      <c r="T171" s="103"/>
      <c r="U171" s="103"/>
      <c r="V171" s="103"/>
      <c r="W171" s="103"/>
      <c r="X171" s="103"/>
      <c r="Y171" s="103"/>
      <c r="Z171" s="103"/>
      <c r="AA171" s="103"/>
      <c r="AB171" s="103"/>
      <c r="AC171" s="103"/>
      <c r="AD171" s="103"/>
      <c r="AE171" s="103"/>
      <c r="AF171" s="103"/>
      <c r="AG171" s="103"/>
      <c r="AH171" s="103"/>
      <c r="AI171" s="103"/>
      <c r="AJ171" s="103"/>
      <c r="AK171" s="103"/>
      <c r="AL171" s="103"/>
      <c r="AM171" s="103"/>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3"/>
      <c r="BQ171" s="103"/>
      <c r="BR171" s="103"/>
      <c r="BS171" s="103"/>
      <c r="BT171" s="103"/>
      <c r="BU171" s="103"/>
      <c r="BV171" s="103"/>
      <c r="BW171" s="103"/>
      <c r="BX171" s="103"/>
      <c r="BY171" s="103"/>
      <c r="BZ171" s="103"/>
      <c r="CA171" s="103"/>
      <c r="CB171" s="103"/>
      <c r="CC171" s="103"/>
      <c r="CD171" s="103"/>
      <c r="CE171" s="103"/>
      <c r="CF171" s="103"/>
      <c r="CG171" s="103"/>
      <c r="CH171" s="103"/>
      <c r="CI171" s="103"/>
      <c r="CJ171" s="103"/>
      <c r="CK171" s="103"/>
      <c r="CL171" s="103"/>
      <c r="CM171" s="103"/>
      <c r="CN171" s="103"/>
      <c r="CO171" s="103"/>
      <c r="CP171" s="103"/>
      <c r="CQ171" s="103"/>
      <c r="CR171" s="103"/>
      <c r="CS171" s="103"/>
      <c r="CT171" s="103"/>
      <c r="CU171" s="103"/>
      <c r="CV171" s="103"/>
      <c r="CW171" s="103"/>
      <c r="CX171" s="103"/>
      <c r="CY171" s="103"/>
      <c r="CZ171" s="103"/>
      <c r="DA171" s="103"/>
      <c r="DB171" s="103"/>
      <c r="DC171" s="103"/>
      <c r="DD171" s="103"/>
      <c r="DE171" s="103"/>
      <c r="DF171" s="103"/>
      <c r="DG171" s="103"/>
      <c r="DH171" s="103"/>
      <c r="DI171" s="103"/>
      <c r="DJ171" s="103"/>
      <c r="DK171" s="103"/>
      <c r="DL171" s="103"/>
      <c r="DM171" s="103"/>
      <c r="DN171" s="103"/>
      <c r="DO171" s="103"/>
      <c r="DP171" s="103"/>
      <c r="DQ171" s="103"/>
      <c r="DR171" s="103"/>
      <c r="DS171" s="103"/>
      <c r="DT171" s="103"/>
      <c r="DU171" s="103"/>
      <c r="DV171" s="103"/>
      <c r="DW171" s="103"/>
      <c r="DX171" s="103"/>
      <c r="DY171" s="103"/>
      <c r="DZ171" s="103"/>
      <c r="EA171" s="103"/>
      <c r="EB171" s="103"/>
      <c r="EC171" s="103"/>
      <c r="ED171" s="103"/>
      <c r="EE171" s="103"/>
      <c r="EF171" s="103"/>
      <c r="EG171" s="103"/>
      <c r="EH171" s="103"/>
      <c r="EI171" s="103"/>
      <c r="EJ171" s="103"/>
      <c r="EK171" s="103"/>
      <c r="EL171" s="103"/>
      <c r="EM171" s="103"/>
      <c r="EN171" s="103"/>
      <c r="EO171" s="103"/>
      <c r="EP171" s="103"/>
      <c r="EQ171" s="103"/>
      <c r="ER171" s="103"/>
      <c r="ES171" s="103"/>
      <c r="ET171" s="103"/>
      <c r="EU171" s="103"/>
      <c r="EV171" s="103"/>
      <c r="EW171" s="103"/>
      <c r="EX171" s="103"/>
      <c r="EY171" s="103"/>
      <c r="EZ171" s="103"/>
      <c r="FA171" s="103"/>
      <c r="FB171" s="103"/>
      <c r="FC171" s="103"/>
      <c r="FD171" s="103"/>
      <c r="FE171" s="103"/>
      <c r="FF171" s="103"/>
      <c r="FG171" s="103"/>
      <c r="FH171" s="103"/>
      <c r="FI171" s="103"/>
      <c r="FJ171" s="103"/>
      <c r="FK171" s="103"/>
      <c r="FL171" s="103"/>
      <c r="FM171" s="103"/>
      <c r="FN171" s="103"/>
      <c r="FO171" s="103"/>
      <c r="FP171" s="103"/>
      <c r="FQ171" s="103"/>
      <c r="FR171" s="103"/>
      <c r="FS171" s="103"/>
      <c r="FT171" s="103"/>
      <c r="FU171" s="103"/>
      <c r="FV171" s="103"/>
      <c r="FW171" s="103"/>
      <c r="FX171" s="103"/>
      <c r="FY171" s="103"/>
      <c r="FZ171" s="103"/>
      <c r="GA171" s="103"/>
      <c r="GB171" s="103"/>
      <c r="GC171" s="103"/>
      <c r="GD171" s="103"/>
      <c r="GE171" s="103"/>
      <c r="GF171" s="103"/>
      <c r="GG171" s="103"/>
      <c r="GH171" s="103"/>
      <c r="GI171" s="103"/>
      <c r="GJ171" s="103"/>
      <c r="GK171" s="103"/>
      <c r="GL171" s="103"/>
      <c r="GM171" s="103"/>
      <c r="GN171" s="103"/>
      <c r="GO171" s="103"/>
      <c r="GP171" s="103"/>
      <c r="GQ171" s="103"/>
      <c r="GR171" s="103"/>
      <c r="GS171" s="103"/>
      <c r="GT171" s="103"/>
      <c r="GU171" s="103"/>
      <c r="GV171" s="103"/>
      <c r="GW171" s="103"/>
      <c r="GX171" s="103"/>
      <c r="GY171" s="103"/>
      <c r="GZ171" s="103"/>
      <c r="HA171" s="103"/>
      <c r="HB171" s="103"/>
      <c r="HC171" s="103"/>
      <c r="HD171" s="103"/>
      <c r="HE171" s="103"/>
      <c r="HF171" s="103"/>
      <c r="HG171" s="103"/>
      <c r="HH171" s="103"/>
      <c r="HI171" s="103"/>
      <c r="HJ171" s="103"/>
      <c r="HK171" s="103"/>
      <c r="HL171" s="103"/>
      <c r="HM171" s="103"/>
      <c r="HN171" s="103"/>
      <c r="HO171" s="103"/>
      <c r="HP171" s="103"/>
      <c r="HQ171" s="103"/>
      <c r="HR171" s="103"/>
      <c r="HS171" s="103"/>
      <c r="HT171" s="103"/>
      <c r="HU171" s="103"/>
      <c r="HV171" s="103"/>
      <c r="HW171" s="103"/>
      <c r="HX171" s="103"/>
      <c r="HY171" s="103"/>
      <c r="HZ171" s="103"/>
      <c r="IA171" s="103"/>
      <c r="IB171" s="103"/>
      <c r="IC171" s="103"/>
      <c r="ID171" s="103"/>
      <c r="IE171" s="103"/>
      <c r="IF171" s="103"/>
      <c r="IG171" s="103"/>
      <c r="IH171" s="103"/>
      <c r="II171" s="103"/>
      <c r="IJ171" s="103"/>
      <c r="IK171" s="103"/>
      <c r="IL171" s="103"/>
      <c r="IM171" s="103"/>
      <c r="IN171" s="103"/>
      <c r="IO171" s="103"/>
      <c r="IP171" s="103"/>
      <c r="IQ171" s="103"/>
      <c r="IR171" s="103"/>
      <c r="IS171" s="103"/>
      <c r="IT171" s="103"/>
      <c r="IU171" s="103"/>
      <c r="IV171" s="103"/>
    </row>
    <row r="172" spans="1:256" s="233" customFormat="1" ht="12.75">
      <c r="A172" s="78"/>
      <c r="B172" s="78"/>
      <c r="C172" s="448"/>
      <c r="D172" s="391"/>
      <c r="E172" s="391"/>
      <c r="G172" s="436"/>
      <c r="I172" s="428"/>
      <c r="J172" s="429"/>
      <c r="K172" s="274"/>
      <c r="L172" s="271"/>
      <c r="M172" s="280"/>
      <c r="N172" s="280"/>
      <c r="O172" s="280"/>
      <c r="P172" s="280"/>
      <c r="Q172" s="280"/>
      <c r="R172" s="280"/>
      <c r="S172" s="103"/>
      <c r="T172" s="103"/>
      <c r="U172" s="103"/>
      <c r="V172" s="103"/>
      <c r="W172" s="103"/>
      <c r="X172" s="103"/>
      <c r="Y172" s="103"/>
      <c r="Z172" s="103"/>
      <c r="AA172" s="103"/>
      <c r="AB172" s="103"/>
      <c r="AC172" s="103"/>
      <c r="AD172" s="103"/>
      <c r="AE172" s="103"/>
      <c r="AF172" s="103"/>
      <c r="AG172" s="103"/>
      <c r="AH172" s="103"/>
      <c r="AI172" s="103"/>
      <c r="AJ172" s="103"/>
      <c r="AK172" s="103"/>
      <c r="AL172" s="103"/>
      <c r="AM172" s="103"/>
      <c r="AN172" s="103"/>
      <c r="AO172" s="103"/>
      <c r="AP172" s="103"/>
      <c r="AQ172" s="103"/>
      <c r="AR172" s="103"/>
      <c r="AS172" s="103"/>
      <c r="AT172" s="103"/>
      <c r="AU172" s="103"/>
      <c r="AV172" s="103"/>
      <c r="AW172" s="103"/>
      <c r="AX172" s="103"/>
      <c r="AY172" s="103"/>
      <c r="AZ172" s="103"/>
      <c r="BA172" s="103"/>
      <c r="BB172" s="103"/>
      <c r="BC172" s="103"/>
      <c r="BD172" s="103"/>
      <c r="BE172" s="103"/>
      <c r="BF172" s="103"/>
      <c r="BG172" s="103"/>
      <c r="BH172" s="103"/>
      <c r="BI172" s="103"/>
      <c r="BJ172" s="103"/>
      <c r="BK172" s="103"/>
      <c r="BL172" s="103"/>
      <c r="BM172" s="103"/>
      <c r="BN172" s="103"/>
      <c r="BO172" s="103"/>
      <c r="BP172" s="103"/>
      <c r="BQ172" s="103"/>
      <c r="BR172" s="103"/>
      <c r="BS172" s="103"/>
      <c r="BT172" s="103"/>
      <c r="BU172" s="103"/>
      <c r="BV172" s="103"/>
      <c r="BW172" s="103"/>
      <c r="BX172" s="103"/>
      <c r="BY172" s="103"/>
      <c r="BZ172" s="103"/>
      <c r="CA172" s="103"/>
      <c r="CB172" s="103"/>
      <c r="CC172" s="103"/>
      <c r="CD172" s="103"/>
      <c r="CE172" s="103"/>
      <c r="CF172" s="103"/>
      <c r="CG172" s="103"/>
      <c r="CH172" s="103"/>
      <c r="CI172" s="103"/>
      <c r="CJ172" s="103"/>
      <c r="CK172" s="103"/>
      <c r="CL172" s="103"/>
      <c r="CM172" s="103"/>
      <c r="CN172" s="103"/>
      <c r="CO172" s="103"/>
      <c r="CP172" s="103"/>
      <c r="CQ172" s="103"/>
      <c r="CR172" s="103"/>
      <c r="CS172" s="103"/>
      <c r="CT172" s="103"/>
      <c r="CU172" s="103"/>
      <c r="CV172" s="103"/>
      <c r="CW172" s="103"/>
      <c r="CX172" s="103"/>
      <c r="CY172" s="103"/>
      <c r="CZ172" s="103"/>
      <c r="DA172" s="103"/>
      <c r="DB172" s="103"/>
      <c r="DC172" s="103"/>
      <c r="DD172" s="103"/>
      <c r="DE172" s="103"/>
      <c r="DF172" s="103"/>
      <c r="DG172" s="103"/>
      <c r="DH172" s="103"/>
      <c r="DI172" s="103"/>
      <c r="DJ172" s="103"/>
      <c r="DK172" s="103"/>
      <c r="DL172" s="103"/>
      <c r="DM172" s="103"/>
      <c r="DN172" s="103"/>
      <c r="DO172" s="103"/>
      <c r="DP172" s="103"/>
      <c r="DQ172" s="103"/>
      <c r="DR172" s="103"/>
      <c r="DS172" s="103"/>
      <c r="DT172" s="103"/>
      <c r="DU172" s="103"/>
      <c r="DV172" s="103"/>
      <c r="DW172" s="103"/>
      <c r="DX172" s="103"/>
      <c r="DY172" s="103"/>
      <c r="DZ172" s="103"/>
      <c r="EA172" s="103"/>
      <c r="EB172" s="103"/>
      <c r="EC172" s="103"/>
      <c r="ED172" s="103"/>
      <c r="EE172" s="103"/>
      <c r="EF172" s="103"/>
      <c r="EG172" s="103"/>
      <c r="EH172" s="103"/>
      <c r="EI172" s="103"/>
      <c r="EJ172" s="103"/>
      <c r="EK172" s="103"/>
      <c r="EL172" s="103"/>
      <c r="EM172" s="103"/>
      <c r="EN172" s="103"/>
      <c r="EO172" s="103"/>
      <c r="EP172" s="103"/>
      <c r="EQ172" s="103"/>
      <c r="ER172" s="103"/>
      <c r="ES172" s="103"/>
      <c r="ET172" s="103"/>
      <c r="EU172" s="103"/>
      <c r="EV172" s="103"/>
      <c r="EW172" s="103"/>
      <c r="EX172" s="103"/>
      <c r="EY172" s="103"/>
      <c r="EZ172" s="103"/>
      <c r="FA172" s="103"/>
      <c r="FB172" s="103"/>
      <c r="FC172" s="103"/>
      <c r="FD172" s="103"/>
      <c r="FE172" s="103"/>
      <c r="FF172" s="103"/>
      <c r="FG172" s="103"/>
      <c r="FH172" s="103"/>
      <c r="FI172" s="103"/>
      <c r="FJ172" s="103"/>
      <c r="FK172" s="103"/>
      <c r="FL172" s="103"/>
      <c r="FM172" s="103"/>
      <c r="FN172" s="103"/>
      <c r="FO172" s="103"/>
      <c r="FP172" s="103"/>
      <c r="FQ172" s="103"/>
      <c r="FR172" s="103"/>
      <c r="FS172" s="103"/>
      <c r="FT172" s="103"/>
      <c r="FU172" s="103"/>
      <c r="FV172" s="103"/>
      <c r="FW172" s="103"/>
      <c r="FX172" s="103"/>
      <c r="FY172" s="103"/>
      <c r="FZ172" s="103"/>
      <c r="GA172" s="103"/>
      <c r="GB172" s="103"/>
      <c r="GC172" s="103"/>
      <c r="GD172" s="103"/>
      <c r="GE172" s="103"/>
      <c r="GF172" s="103"/>
      <c r="GG172" s="103"/>
      <c r="GH172" s="103"/>
      <c r="GI172" s="103"/>
      <c r="GJ172" s="103"/>
      <c r="GK172" s="103"/>
      <c r="GL172" s="103"/>
      <c r="GM172" s="103"/>
      <c r="GN172" s="103"/>
      <c r="GO172" s="103"/>
      <c r="GP172" s="103"/>
      <c r="GQ172" s="103"/>
      <c r="GR172" s="103"/>
      <c r="GS172" s="103"/>
      <c r="GT172" s="103"/>
      <c r="GU172" s="103"/>
      <c r="GV172" s="103"/>
      <c r="GW172" s="103"/>
      <c r="GX172" s="103"/>
      <c r="GY172" s="103"/>
      <c r="GZ172" s="103"/>
      <c r="HA172" s="103"/>
      <c r="HB172" s="103"/>
      <c r="HC172" s="103"/>
      <c r="HD172" s="103"/>
      <c r="HE172" s="103"/>
      <c r="HF172" s="103"/>
      <c r="HG172" s="103"/>
      <c r="HH172" s="103"/>
      <c r="HI172" s="103"/>
      <c r="HJ172" s="103"/>
      <c r="HK172" s="103"/>
      <c r="HL172" s="103"/>
      <c r="HM172" s="103"/>
      <c r="HN172" s="103"/>
      <c r="HO172" s="103"/>
      <c r="HP172" s="103"/>
      <c r="HQ172" s="103"/>
      <c r="HR172" s="103"/>
      <c r="HS172" s="103"/>
      <c r="HT172" s="103"/>
      <c r="HU172" s="103"/>
      <c r="HV172" s="103"/>
      <c r="HW172" s="103"/>
      <c r="HX172" s="103"/>
      <c r="HY172" s="103"/>
      <c r="HZ172" s="103"/>
      <c r="IA172" s="103"/>
      <c r="IB172" s="103"/>
      <c r="IC172" s="103"/>
      <c r="ID172" s="103"/>
      <c r="IE172" s="103"/>
      <c r="IF172" s="103"/>
      <c r="IG172" s="103"/>
      <c r="IH172" s="103"/>
      <c r="II172" s="103"/>
      <c r="IJ172" s="103"/>
      <c r="IK172" s="103"/>
      <c r="IL172" s="103"/>
      <c r="IM172" s="103"/>
      <c r="IN172" s="103"/>
      <c r="IO172" s="103"/>
      <c r="IP172" s="103"/>
      <c r="IQ172" s="103"/>
      <c r="IR172" s="103"/>
      <c r="IS172" s="103"/>
      <c r="IT172" s="103"/>
      <c r="IU172" s="103"/>
      <c r="IV172" s="103"/>
    </row>
    <row r="173" spans="1:256" s="233" customFormat="1" ht="12.75">
      <c r="A173" s="78"/>
      <c r="B173" s="78"/>
      <c r="C173" s="448"/>
      <c r="D173" s="391"/>
      <c r="E173" s="391"/>
      <c r="G173" s="436"/>
      <c r="I173" s="428"/>
      <c r="J173" s="429"/>
      <c r="K173" s="274"/>
      <c r="L173" s="271"/>
      <c r="M173" s="280"/>
      <c r="N173" s="280"/>
      <c r="O173" s="280"/>
      <c r="P173" s="280"/>
      <c r="Q173" s="280"/>
      <c r="R173" s="280"/>
      <c r="S173" s="103"/>
      <c r="T173" s="103"/>
      <c r="U173" s="103"/>
      <c r="V173" s="103"/>
      <c r="W173" s="103"/>
      <c r="X173" s="103"/>
      <c r="Y173" s="103"/>
      <c r="Z173" s="103"/>
      <c r="AA173" s="103"/>
      <c r="AB173" s="103"/>
      <c r="AC173" s="103"/>
      <c r="AD173" s="103"/>
      <c r="AE173" s="103"/>
      <c r="AF173" s="103"/>
      <c r="AG173" s="103"/>
      <c r="AH173" s="103"/>
      <c r="AI173" s="103"/>
      <c r="AJ173" s="103"/>
      <c r="AK173" s="103"/>
      <c r="AL173" s="103"/>
      <c r="AM173" s="103"/>
      <c r="AN173" s="103"/>
      <c r="AO173" s="103"/>
      <c r="AP173" s="103"/>
      <c r="AQ173" s="103"/>
      <c r="AR173" s="103"/>
      <c r="AS173" s="103"/>
      <c r="AT173" s="103"/>
      <c r="AU173" s="103"/>
      <c r="AV173" s="103"/>
      <c r="AW173" s="103"/>
      <c r="AX173" s="103"/>
      <c r="AY173" s="103"/>
      <c r="AZ173" s="103"/>
      <c r="BA173" s="103"/>
      <c r="BB173" s="103"/>
      <c r="BC173" s="103"/>
      <c r="BD173" s="103"/>
      <c r="BE173" s="103"/>
      <c r="BF173" s="103"/>
      <c r="BG173" s="103"/>
      <c r="BH173" s="103"/>
      <c r="BI173" s="103"/>
      <c r="BJ173" s="103"/>
      <c r="BK173" s="103"/>
      <c r="BL173" s="103"/>
      <c r="BM173" s="103"/>
      <c r="BN173" s="103"/>
      <c r="BO173" s="103"/>
      <c r="BP173" s="103"/>
      <c r="BQ173" s="103"/>
      <c r="BR173" s="103"/>
      <c r="BS173" s="103"/>
      <c r="BT173" s="103"/>
      <c r="BU173" s="103"/>
      <c r="BV173" s="103"/>
      <c r="BW173" s="103"/>
      <c r="BX173" s="103"/>
      <c r="BY173" s="103"/>
      <c r="BZ173" s="103"/>
      <c r="CA173" s="103"/>
      <c r="CB173" s="103"/>
      <c r="CC173" s="103"/>
      <c r="CD173" s="103"/>
      <c r="CE173" s="103"/>
      <c r="CF173" s="103"/>
      <c r="CG173" s="103"/>
      <c r="CH173" s="103"/>
      <c r="CI173" s="103"/>
      <c r="CJ173" s="103"/>
      <c r="CK173" s="103"/>
      <c r="CL173" s="103"/>
      <c r="CM173" s="103"/>
      <c r="CN173" s="103"/>
      <c r="CO173" s="103"/>
      <c r="CP173" s="103"/>
      <c r="CQ173" s="103"/>
      <c r="CR173" s="103"/>
      <c r="CS173" s="103"/>
      <c r="CT173" s="103"/>
      <c r="CU173" s="103"/>
      <c r="CV173" s="103"/>
      <c r="CW173" s="103"/>
      <c r="CX173" s="103"/>
      <c r="CY173" s="103"/>
      <c r="CZ173" s="103"/>
      <c r="DA173" s="103"/>
      <c r="DB173" s="103"/>
      <c r="DC173" s="103"/>
      <c r="DD173" s="103"/>
      <c r="DE173" s="103"/>
      <c r="DF173" s="103"/>
      <c r="DG173" s="103"/>
      <c r="DH173" s="103"/>
      <c r="DI173" s="103"/>
      <c r="DJ173" s="103"/>
      <c r="DK173" s="103"/>
      <c r="DL173" s="103"/>
      <c r="DM173" s="103"/>
      <c r="DN173" s="103"/>
      <c r="DO173" s="103"/>
      <c r="DP173" s="103"/>
      <c r="DQ173" s="103"/>
      <c r="DR173" s="103"/>
      <c r="DS173" s="103"/>
      <c r="DT173" s="103"/>
      <c r="DU173" s="103"/>
      <c r="DV173" s="103"/>
      <c r="DW173" s="103"/>
      <c r="DX173" s="103"/>
      <c r="DY173" s="103"/>
      <c r="DZ173" s="103"/>
      <c r="EA173" s="103"/>
      <c r="EB173" s="103"/>
      <c r="EC173" s="103"/>
      <c r="ED173" s="103"/>
      <c r="EE173" s="103"/>
      <c r="EF173" s="103"/>
      <c r="EG173" s="103"/>
      <c r="EH173" s="103"/>
      <c r="EI173" s="103"/>
      <c r="EJ173" s="103"/>
      <c r="EK173" s="103"/>
      <c r="EL173" s="103"/>
      <c r="EM173" s="103"/>
      <c r="EN173" s="103"/>
      <c r="EO173" s="103"/>
      <c r="EP173" s="103"/>
      <c r="EQ173" s="103"/>
      <c r="ER173" s="103"/>
      <c r="ES173" s="103"/>
      <c r="ET173" s="103"/>
      <c r="EU173" s="103"/>
      <c r="EV173" s="103"/>
      <c r="EW173" s="103"/>
      <c r="EX173" s="103"/>
      <c r="EY173" s="103"/>
      <c r="EZ173" s="103"/>
      <c r="FA173" s="103"/>
      <c r="FB173" s="103"/>
      <c r="FC173" s="103"/>
      <c r="FD173" s="103"/>
      <c r="FE173" s="103"/>
      <c r="FF173" s="103"/>
      <c r="FG173" s="103"/>
      <c r="FH173" s="103"/>
      <c r="FI173" s="103"/>
      <c r="FJ173" s="103"/>
      <c r="FK173" s="103"/>
      <c r="FL173" s="103"/>
      <c r="FM173" s="103"/>
      <c r="FN173" s="103"/>
      <c r="FO173" s="103"/>
      <c r="FP173" s="103"/>
      <c r="FQ173" s="103"/>
      <c r="FR173" s="103"/>
      <c r="FS173" s="103"/>
      <c r="FT173" s="103"/>
      <c r="FU173" s="103"/>
      <c r="FV173" s="103"/>
      <c r="FW173" s="103"/>
      <c r="FX173" s="103"/>
      <c r="FY173" s="103"/>
      <c r="FZ173" s="103"/>
      <c r="GA173" s="103"/>
      <c r="GB173" s="103"/>
      <c r="GC173" s="103"/>
      <c r="GD173" s="103"/>
      <c r="GE173" s="103"/>
      <c r="GF173" s="103"/>
      <c r="GG173" s="103"/>
      <c r="GH173" s="103"/>
      <c r="GI173" s="103"/>
      <c r="GJ173" s="103"/>
      <c r="GK173" s="103"/>
      <c r="GL173" s="103"/>
      <c r="GM173" s="103"/>
      <c r="GN173" s="103"/>
      <c r="GO173" s="103"/>
      <c r="GP173" s="103"/>
      <c r="GQ173" s="103"/>
      <c r="GR173" s="103"/>
      <c r="GS173" s="103"/>
      <c r="GT173" s="103"/>
      <c r="GU173" s="103"/>
      <c r="GV173" s="103"/>
      <c r="GW173" s="103"/>
      <c r="GX173" s="103"/>
      <c r="GY173" s="103"/>
      <c r="GZ173" s="103"/>
      <c r="HA173" s="103"/>
      <c r="HB173" s="103"/>
      <c r="HC173" s="103"/>
      <c r="HD173" s="103"/>
      <c r="HE173" s="103"/>
      <c r="HF173" s="103"/>
      <c r="HG173" s="103"/>
      <c r="HH173" s="103"/>
      <c r="HI173" s="103"/>
      <c r="HJ173" s="103"/>
      <c r="HK173" s="103"/>
      <c r="HL173" s="103"/>
      <c r="HM173" s="103"/>
      <c r="HN173" s="103"/>
      <c r="HO173" s="103"/>
      <c r="HP173" s="103"/>
      <c r="HQ173" s="103"/>
      <c r="HR173" s="103"/>
      <c r="HS173" s="103"/>
      <c r="HT173" s="103"/>
      <c r="HU173" s="103"/>
      <c r="HV173" s="103"/>
      <c r="HW173" s="103"/>
      <c r="HX173" s="103"/>
      <c r="HY173" s="103"/>
      <c r="HZ173" s="103"/>
      <c r="IA173" s="103"/>
      <c r="IB173" s="103"/>
      <c r="IC173" s="103"/>
      <c r="ID173" s="103"/>
      <c r="IE173" s="103"/>
      <c r="IF173" s="103"/>
      <c r="IG173" s="103"/>
      <c r="IH173" s="103"/>
      <c r="II173" s="103"/>
      <c r="IJ173" s="103"/>
      <c r="IK173" s="103"/>
      <c r="IL173" s="103"/>
      <c r="IM173" s="103"/>
      <c r="IN173" s="103"/>
      <c r="IO173" s="103"/>
      <c r="IP173" s="103"/>
      <c r="IQ173" s="103"/>
      <c r="IR173" s="103"/>
      <c r="IS173" s="103"/>
      <c r="IT173" s="103"/>
      <c r="IU173" s="103"/>
      <c r="IV173" s="103"/>
    </row>
    <row r="174" spans="1:256" s="233" customFormat="1" ht="12.75">
      <c r="A174" s="78"/>
      <c r="B174" s="78"/>
      <c r="C174" s="448"/>
      <c r="D174" s="391"/>
      <c r="E174" s="391"/>
      <c r="G174" s="436"/>
      <c r="I174" s="428"/>
      <c r="J174" s="429"/>
      <c r="K174" s="274"/>
      <c r="L174" s="271"/>
      <c r="M174" s="280"/>
      <c r="N174" s="280"/>
      <c r="O174" s="280"/>
      <c r="P174" s="280"/>
      <c r="Q174" s="280"/>
      <c r="R174" s="280"/>
      <c r="S174" s="103"/>
      <c r="T174" s="103"/>
      <c r="U174" s="103"/>
      <c r="V174" s="103"/>
      <c r="W174" s="103"/>
      <c r="X174" s="103"/>
      <c r="Y174" s="103"/>
      <c r="Z174" s="103"/>
      <c r="AA174" s="103"/>
      <c r="AB174" s="103"/>
      <c r="AC174" s="103"/>
      <c r="AD174" s="103"/>
      <c r="AE174" s="103"/>
      <c r="AF174" s="103"/>
      <c r="AG174" s="103"/>
      <c r="AH174" s="103"/>
      <c r="AI174" s="103"/>
      <c r="AJ174" s="103"/>
      <c r="AK174" s="103"/>
      <c r="AL174" s="103"/>
      <c r="AM174" s="103"/>
      <c r="AN174" s="103"/>
      <c r="AO174" s="103"/>
      <c r="AP174" s="103"/>
      <c r="AQ174" s="103"/>
      <c r="AR174" s="103"/>
      <c r="AS174" s="103"/>
      <c r="AT174" s="103"/>
      <c r="AU174" s="103"/>
      <c r="AV174" s="103"/>
      <c r="AW174" s="103"/>
      <c r="AX174" s="103"/>
      <c r="AY174" s="103"/>
      <c r="AZ174" s="103"/>
      <c r="BA174" s="103"/>
      <c r="BB174" s="103"/>
      <c r="BC174" s="103"/>
      <c r="BD174" s="103"/>
      <c r="BE174" s="103"/>
      <c r="BF174" s="103"/>
      <c r="BG174" s="103"/>
      <c r="BH174" s="103"/>
      <c r="BI174" s="103"/>
      <c r="BJ174" s="103"/>
      <c r="BK174" s="103"/>
      <c r="BL174" s="103"/>
      <c r="BM174" s="103"/>
      <c r="BN174" s="103"/>
      <c r="BO174" s="103"/>
      <c r="BP174" s="103"/>
      <c r="BQ174" s="103"/>
      <c r="BR174" s="103"/>
      <c r="BS174" s="103"/>
      <c r="BT174" s="103"/>
      <c r="BU174" s="103"/>
      <c r="BV174" s="103"/>
      <c r="BW174" s="103"/>
      <c r="BX174" s="103"/>
      <c r="BY174" s="103"/>
      <c r="BZ174" s="103"/>
      <c r="CA174" s="103"/>
      <c r="CB174" s="103"/>
      <c r="CC174" s="103"/>
      <c r="CD174" s="103"/>
      <c r="CE174" s="103"/>
      <c r="CF174" s="103"/>
      <c r="CG174" s="103"/>
      <c r="CH174" s="103"/>
      <c r="CI174" s="103"/>
      <c r="CJ174" s="103"/>
      <c r="CK174" s="103"/>
      <c r="CL174" s="103"/>
      <c r="CM174" s="103"/>
      <c r="CN174" s="103"/>
      <c r="CO174" s="103"/>
      <c r="CP174" s="103"/>
      <c r="CQ174" s="103"/>
      <c r="CR174" s="103"/>
      <c r="CS174" s="103"/>
      <c r="CT174" s="103"/>
      <c r="CU174" s="103"/>
      <c r="CV174" s="103"/>
      <c r="CW174" s="103"/>
      <c r="CX174" s="103"/>
      <c r="CY174" s="103"/>
      <c r="CZ174" s="103"/>
      <c r="DA174" s="103"/>
      <c r="DB174" s="103"/>
      <c r="DC174" s="103"/>
      <c r="DD174" s="103"/>
      <c r="DE174" s="103"/>
      <c r="DF174" s="103"/>
      <c r="DG174" s="103"/>
      <c r="DH174" s="103"/>
      <c r="DI174" s="103"/>
      <c r="DJ174" s="103"/>
      <c r="DK174" s="103"/>
      <c r="DL174" s="103"/>
      <c r="DM174" s="103"/>
      <c r="DN174" s="103"/>
      <c r="DO174" s="103"/>
      <c r="DP174" s="103"/>
      <c r="DQ174" s="103"/>
      <c r="DR174" s="103"/>
      <c r="DS174" s="103"/>
      <c r="DT174" s="103"/>
      <c r="DU174" s="103"/>
      <c r="DV174" s="103"/>
      <c r="DW174" s="103"/>
      <c r="DX174" s="103"/>
      <c r="DY174" s="103"/>
      <c r="DZ174" s="103"/>
      <c r="EA174" s="103"/>
      <c r="EB174" s="103"/>
      <c r="EC174" s="103"/>
      <c r="ED174" s="103"/>
      <c r="EE174" s="103"/>
      <c r="EF174" s="103"/>
      <c r="EG174" s="103"/>
      <c r="EH174" s="103"/>
      <c r="EI174" s="103"/>
      <c r="EJ174" s="103"/>
      <c r="EK174" s="103"/>
      <c r="EL174" s="103"/>
      <c r="EM174" s="103"/>
      <c r="EN174" s="103"/>
      <c r="EO174" s="103"/>
      <c r="EP174" s="103"/>
      <c r="EQ174" s="103"/>
      <c r="ER174" s="103"/>
      <c r="ES174" s="103"/>
      <c r="ET174" s="103"/>
      <c r="EU174" s="103"/>
      <c r="EV174" s="103"/>
      <c r="EW174" s="103"/>
      <c r="EX174" s="103"/>
      <c r="EY174" s="103"/>
      <c r="EZ174" s="103"/>
      <c r="FA174" s="103"/>
      <c r="FB174" s="103"/>
      <c r="FC174" s="103"/>
      <c r="FD174" s="103"/>
      <c r="FE174" s="103"/>
      <c r="FF174" s="103"/>
      <c r="FG174" s="103"/>
      <c r="FH174" s="103"/>
      <c r="FI174" s="103"/>
      <c r="FJ174" s="103"/>
      <c r="FK174" s="103"/>
      <c r="FL174" s="103"/>
      <c r="FM174" s="103"/>
      <c r="FN174" s="103"/>
      <c r="FO174" s="103"/>
      <c r="FP174" s="103"/>
      <c r="FQ174" s="103"/>
      <c r="FR174" s="103"/>
      <c r="FS174" s="103"/>
      <c r="FT174" s="103"/>
      <c r="FU174" s="103"/>
      <c r="FV174" s="103"/>
      <c r="FW174" s="103"/>
      <c r="FX174" s="103"/>
      <c r="FY174" s="103"/>
      <c r="FZ174" s="103"/>
      <c r="GA174" s="103"/>
      <c r="GB174" s="103"/>
      <c r="GC174" s="103"/>
      <c r="GD174" s="103"/>
      <c r="GE174" s="103"/>
      <c r="GF174" s="103"/>
      <c r="GG174" s="103"/>
      <c r="GH174" s="103"/>
      <c r="GI174" s="103"/>
      <c r="GJ174" s="103"/>
      <c r="GK174" s="103"/>
      <c r="GL174" s="103"/>
      <c r="GM174" s="103"/>
      <c r="GN174" s="103"/>
      <c r="GO174" s="103"/>
      <c r="GP174" s="103"/>
      <c r="GQ174" s="103"/>
      <c r="GR174" s="103"/>
      <c r="GS174" s="103"/>
      <c r="GT174" s="103"/>
      <c r="GU174" s="103"/>
      <c r="GV174" s="103"/>
      <c r="GW174" s="103"/>
      <c r="GX174" s="103"/>
      <c r="GY174" s="103"/>
      <c r="GZ174" s="103"/>
      <c r="HA174" s="103"/>
      <c r="HB174" s="103"/>
      <c r="HC174" s="103"/>
      <c r="HD174" s="103"/>
      <c r="HE174" s="103"/>
      <c r="HF174" s="103"/>
      <c r="HG174" s="103"/>
      <c r="HH174" s="103"/>
      <c r="HI174" s="103"/>
      <c r="HJ174" s="103"/>
      <c r="HK174" s="103"/>
      <c r="HL174" s="103"/>
      <c r="HM174" s="103"/>
      <c r="HN174" s="103"/>
      <c r="HO174" s="103"/>
      <c r="HP174" s="103"/>
      <c r="HQ174" s="103"/>
      <c r="HR174" s="103"/>
      <c r="HS174" s="103"/>
      <c r="HT174" s="103"/>
      <c r="HU174" s="103"/>
      <c r="HV174" s="103"/>
      <c r="HW174" s="103"/>
      <c r="HX174" s="103"/>
      <c r="HY174" s="103"/>
      <c r="HZ174" s="103"/>
      <c r="IA174" s="103"/>
      <c r="IB174" s="103"/>
      <c r="IC174" s="103"/>
      <c r="ID174" s="103"/>
      <c r="IE174" s="103"/>
      <c r="IF174" s="103"/>
      <c r="IG174" s="103"/>
      <c r="IH174" s="103"/>
      <c r="II174" s="103"/>
      <c r="IJ174" s="103"/>
      <c r="IK174" s="103"/>
      <c r="IL174" s="103"/>
      <c r="IM174" s="103"/>
      <c r="IN174" s="103"/>
      <c r="IO174" s="103"/>
      <c r="IP174" s="103"/>
      <c r="IQ174" s="103"/>
      <c r="IR174" s="103"/>
      <c r="IS174" s="103"/>
      <c r="IT174" s="103"/>
      <c r="IU174" s="103"/>
      <c r="IV174" s="103"/>
    </row>
    <row r="175" spans="1:256" s="233" customFormat="1" ht="12.75">
      <c r="A175" s="78"/>
      <c r="B175" s="78"/>
      <c r="C175" s="448"/>
      <c r="D175" s="391"/>
      <c r="E175" s="391"/>
      <c r="G175" s="436"/>
      <c r="I175" s="428"/>
      <c r="J175" s="429"/>
      <c r="K175" s="274"/>
      <c r="L175" s="271"/>
      <c r="M175" s="280"/>
      <c r="N175" s="280"/>
      <c r="O175" s="280"/>
      <c r="P175" s="280"/>
      <c r="Q175" s="280"/>
      <c r="R175" s="280"/>
      <c r="S175" s="103"/>
      <c r="T175" s="103"/>
      <c r="U175" s="103"/>
      <c r="V175" s="103"/>
      <c r="W175" s="103"/>
      <c r="X175" s="103"/>
      <c r="Y175" s="103"/>
      <c r="Z175" s="103"/>
      <c r="AA175" s="103"/>
      <c r="AB175" s="103"/>
      <c r="AC175" s="103"/>
      <c r="AD175" s="103"/>
      <c r="AE175" s="103"/>
      <c r="AF175" s="103"/>
      <c r="AG175" s="103"/>
      <c r="AH175" s="103"/>
      <c r="AI175" s="103"/>
      <c r="AJ175" s="103"/>
      <c r="AK175" s="103"/>
      <c r="AL175" s="103"/>
      <c r="AM175" s="103"/>
      <c r="AN175" s="103"/>
      <c r="AO175" s="103"/>
      <c r="AP175" s="103"/>
      <c r="AQ175" s="103"/>
      <c r="AR175" s="103"/>
      <c r="AS175" s="103"/>
      <c r="AT175" s="103"/>
      <c r="AU175" s="103"/>
      <c r="AV175" s="103"/>
      <c r="AW175" s="103"/>
      <c r="AX175" s="103"/>
      <c r="AY175" s="103"/>
      <c r="AZ175" s="103"/>
      <c r="BA175" s="103"/>
      <c r="BB175" s="103"/>
      <c r="BC175" s="103"/>
      <c r="BD175" s="103"/>
      <c r="BE175" s="103"/>
      <c r="BF175" s="103"/>
      <c r="BG175" s="103"/>
      <c r="BH175" s="103"/>
      <c r="BI175" s="103"/>
      <c r="BJ175" s="103"/>
      <c r="BK175" s="103"/>
      <c r="BL175" s="103"/>
      <c r="BM175" s="103"/>
      <c r="BN175" s="103"/>
      <c r="BO175" s="103"/>
      <c r="BP175" s="103"/>
      <c r="BQ175" s="103"/>
      <c r="BR175" s="103"/>
      <c r="BS175" s="103"/>
      <c r="BT175" s="103"/>
      <c r="BU175" s="103"/>
      <c r="BV175" s="103"/>
      <c r="BW175" s="103"/>
      <c r="BX175" s="103"/>
      <c r="BY175" s="103"/>
      <c r="BZ175" s="103"/>
      <c r="CA175" s="103"/>
      <c r="CB175" s="103"/>
      <c r="CC175" s="103"/>
      <c r="CD175" s="103"/>
      <c r="CE175" s="103"/>
      <c r="CF175" s="103"/>
      <c r="CG175" s="103"/>
      <c r="CH175" s="103"/>
      <c r="CI175" s="103"/>
      <c r="CJ175" s="103"/>
      <c r="CK175" s="103"/>
      <c r="CL175" s="103"/>
      <c r="CM175" s="103"/>
      <c r="CN175" s="103"/>
      <c r="CO175" s="103"/>
      <c r="CP175" s="103"/>
      <c r="CQ175" s="103"/>
      <c r="CR175" s="103"/>
      <c r="CS175" s="103"/>
      <c r="CT175" s="103"/>
      <c r="CU175" s="103"/>
      <c r="CV175" s="103"/>
      <c r="CW175" s="103"/>
      <c r="CX175" s="103"/>
      <c r="CY175" s="103"/>
      <c r="CZ175" s="103"/>
      <c r="DA175" s="103"/>
      <c r="DB175" s="103"/>
      <c r="DC175" s="103"/>
      <c r="DD175" s="103"/>
      <c r="DE175" s="103"/>
      <c r="DF175" s="103"/>
      <c r="DG175" s="103"/>
      <c r="DH175" s="103"/>
      <c r="DI175" s="103"/>
      <c r="DJ175" s="103"/>
      <c r="DK175" s="103"/>
      <c r="DL175" s="103"/>
      <c r="DM175" s="103"/>
      <c r="DN175" s="103"/>
      <c r="DO175" s="103"/>
      <c r="DP175" s="103"/>
      <c r="DQ175" s="103"/>
      <c r="DR175" s="103"/>
      <c r="DS175" s="103"/>
      <c r="DT175" s="103"/>
      <c r="DU175" s="103"/>
      <c r="DV175" s="103"/>
      <c r="DW175" s="103"/>
      <c r="DX175" s="103"/>
      <c r="DY175" s="103"/>
      <c r="DZ175" s="103"/>
      <c r="EA175" s="103"/>
      <c r="EB175" s="103"/>
      <c r="EC175" s="103"/>
      <c r="ED175" s="103"/>
      <c r="EE175" s="103"/>
      <c r="EF175" s="103"/>
      <c r="EG175" s="103"/>
      <c r="EH175" s="103"/>
      <c r="EI175" s="103"/>
      <c r="EJ175" s="103"/>
      <c r="EK175" s="103"/>
      <c r="EL175" s="103"/>
      <c r="EM175" s="103"/>
      <c r="EN175" s="103"/>
      <c r="EO175" s="103"/>
      <c r="EP175" s="103"/>
      <c r="EQ175" s="103"/>
      <c r="ER175" s="103"/>
      <c r="ES175" s="103"/>
      <c r="ET175" s="103"/>
      <c r="EU175" s="103"/>
      <c r="EV175" s="103"/>
      <c r="EW175" s="103"/>
      <c r="EX175" s="103"/>
      <c r="EY175" s="103"/>
      <c r="EZ175" s="103"/>
      <c r="FA175" s="103"/>
      <c r="FB175" s="103"/>
      <c r="FC175" s="103"/>
      <c r="FD175" s="103"/>
      <c r="FE175" s="103"/>
      <c r="FF175" s="103"/>
      <c r="FG175" s="103"/>
      <c r="FH175" s="103"/>
      <c r="FI175" s="103"/>
      <c r="FJ175" s="103"/>
      <c r="FK175" s="103"/>
      <c r="FL175" s="103"/>
      <c r="FM175" s="103"/>
      <c r="FN175" s="103"/>
      <c r="FO175" s="103"/>
      <c r="FP175" s="103"/>
      <c r="FQ175" s="103"/>
      <c r="FR175" s="103"/>
      <c r="FS175" s="103"/>
      <c r="FT175" s="103"/>
      <c r="FU175" s="103"/>
      <c r="FV175" s="103"/>
      <c r="FW175" s="103"/>
      <c r="FX175" s="103"/>
      <c r="FY175" s="103"/>
      <c r="FZ175" s="103"/>
      <c r="GA175" s="103"/>
      <c r="GB175" s="103"/>
      <c r="GC175" s="103"/>
      <c r="GD175" s="103"/>
      <c r="GE175" s="103"/>
      <c r="GF175" s="103"/>
      <c r="GG175" s="103"/>
      <c r="GH175" s="103"/>
      <c r="GI175" s="103"/>
      <c r="GJ175" s="103"/>
      <c r="GK175" s="103"/>
      <c r="GL175" s="103"/>
      <c r="GM175" s="103"/>
      <c r="GN175" s="103"/>
      <c r="GO175" s="103"/>
      <c r="GP175" s="103"/>
      <c r="GQ175" s="103"/>
      <c r="GR175" s="103"/>
      <c r="GS175" s="103"/>
      <c r="GT175" s="103"/>
      <c r="GU175" s="103"/>
      <c r="GV175" s="103"/>
      <c r="GW175" s="103"/>
      <c r="GX175" s="103"/>
      <c r="GY175" s="103"/>
      <c r="GZ175" s="103"/>
      <c r="HA175" s="103"/>
      <c r="HB175" s="103"/>
      <c r="HC175" s="103"/>
      <c r="HD175" s="103"/>
      <c r="HE175" s="103"/>
      <c r="HF175" s="103"/>
      <c r="HG175" s="103"/>
      <c r="HH175" s="103"/>
      <c r="HI175" s="103"/>
      <c r="HJ175" s="103"/>
      <c r="HK175" s="103"/>
      <c r="HL175" s="103"/>
      <c r="HM175" s="103"/>
      <c r="HN175" s="103"/>
      <c r="HO175" s="103"/>
      <c r="HP175" s="103"/>
      <c r="HQ175" s="103"/>
      <c r="HR175" s="103"/>
      <c r="HS175" s="103"/>
      <c r="HT175" s="103"/>
      <c r="HU175" s="103"/>
      <c r="HV175" s="103"/>
      <c r="HW175" s="103"/>
      <c r="HX175" s="103"/>
      <c r="HY175" s="103"/>
      <c r="HZ175" s="103"/>
      <c r="IA175" s="103"/>
      <c r="IB175" s="103"/>
      <c r="IC175" s="103"/>
      <c r="ID175" s="103"/>
      <c r="IE175" s="103"/>
      <c r="IF175" s="103"/>
      <c r="IG175" s="103"/>
      <c r="IH175" s="103"/>
      <c r="II175" s="103"/>
      <c r="IJ175" s="103"/>
      <c r="IK175" s="103"/>
      <c r="IL175" s="103"/>
      <c r="IM175" s="103"/>
      <c r="IN175" s="103"/>
      <c r="IO175" s="103"/>
      <c r="IP175" s="103"/>
      <c r="IQ175" s="103"/>
      <c r="IR175" s="103"/>
      <c r="IS175" s="103"/>
      <c r="IT175" s="103"/>
      <c r="IU175" s="103"/>
      <c r="IV175" s="103"/>
    </row>
    <row r="176" spans="1:256" s="233" customFormat="1" ht="12.75">
      <c r="A176" s="78"/>
      <c r="B176" s="78"/>
      <c r="C176" s="448"/>
      <c r="D176" s="391"/>
      <c r="E176" s="391"/>
      <c r="G176" s="436"/>
      <c r="I176" s="428"/>
      <c r="J176" s="429"/>
      <c r="K176" s="274"/>
      <c r="L176" s="271"/>
      <c r="M176" s="280"/>
      <c r="N176" s="280"/>
      <c r="O176" s="280"/>
      <c r="P176" s="280"/>
      <c r="Q176" s="280"/>
      <c r="R176" s="280"/>
      <c r="S176" s="103"/>
      <c r="T176" s="103"/>
      <c r="U176" s="103"/>
      <c r="V176" s="103"/>
      <c r="W176" s="103"/>
      <c r="X176" s="103"/>
      <c r="Y176" s="103"/>
      <c r="Z176" s="103"/>
      <c r="AA176" s="103"/>
      <c r="AB176" s="103"/>
      <c r="AC176" s="103"/>
      <c r="AD176" s="103"/>
      <c r="AE176" s="103"/>
      <c r="AF176" s="103"/>
      <c r="AG176" s="103"/>
      <c r="AH176" s="103"/>
      <c r="AI176" s="103"/>
      <c r="AJ176" s="103"/>
      <c r="AK176" s="103"/>
      <c r="AL176" s="103"/>
      <c r="AM176" s="103"/>
      <c r="AN176" s="103"/>
      <c r="AO176" s="103"/>
      <c r="AP176" s="103"/>
      <c r="AQ176" s="103"/>
      <c r="AR176" s="103"/>
      <c r="AS176" s="103"/>
      <c r="AT176" s="103"/>
      <c r="AU176" s="103"/>
      <c r="AV176" s="103"/>
      <c r="AW176" s="103"/>
      <c r="AX176" s="103"/>
      <c r="AY176" s="103"/>
      <c r="AZ176" s="103"/>
      <c r="BA176" s="103"/>
      <c r="BB176" s="103"/>
      <c r="BC176" s="103"/>
      <c r="BD176" s="103"/>
      <c r="BE176" s="103"/>
      <c r="BF176" s="103"/>
      <c r="BG176" s="103"/>
      <c r="BH176" s="103"/>
      <c r="BI176" s="103"/>
      <c r="BJ176" s="103"/>
      <c r="BK176" s="103"/>
      <c r="BL176" s="103"/>
      <c r="BM176" s="103"/>
      <c r="BN176" s="103"/>
      <c r="BO176" s="103"/>
      <c r="BP176" s="103"/>
      <c r="BQ176" s="103"/>
      <c r="BR176" s="103"/>
      <c r="BS176" s="103"/>
      <c r="BT176" s="103"/>
      <c r="BU176" s="103"/>
      <c r="BV176" s="103"/>
      <c r="BW176" s="103"/>
      <c r="BX176" s="103"/>
      <c r="BY176" s="103"/>
      <c r="BZ176" s="103"/>
      <c r="CA176" s="103"/>
      <c r="CB176" s="103"/>
      <c r="CC176" s="103"/>
      <c r="CD176" s="103"/>
      <c r="CE176" s="103"/>
      <c r="CF176" s="103"/>
      <c r="CG176" s="103"/>
      <c r="CH176" s="103"/>
      <c r="CI176" s="103"/>
      <c r="CJ176" s="103"/>
      <c r="CK176" s="103"/>
      <c r="CL176" s="103"/>
      <c r="CM176" s="103"/>
      <c r="CN176" s="103"/>
      <c r="CO176" s="103"/>
      <c r="CP176" s="103"/>
      <c r="CQ176" s="103"/>
      <c r="CR176" s="103"/>
      <c r="CS176" s="103"/>
      <c r="CT176" s="103"/>
      <c r="CU176" s="103"/>
      <c r="CV176" s="103"/>
      <c r="CW176" s="103"/>
      <c r="CX176" s="103"/>
      <c r="CY176" s="103"/>
      <c r="CZ176" s="103"/>
      <c r="DA176" s="103"/>
      <c r="DB176" s="103"/>
      <c r="DC176" s="103"/>
      <c r="DD176" s="103"/>
      <c r="DE176" s="103"/>
      <c r="DF176" s="103"/>
      <c r="DG176" s="103"/>
      <c r="DH176" s="103"/>
      <c r="DI176" s="103"/>
      <c r="DJ176" s="103"/>
      <c r="DK176" s="103"/>
      <c r="DL176" s="103"/>
      <c r="DM176" s="103"/>
      <c r="DN176" s="103"/>
      <c r="DO176" s="103"/>
      <c r="DP176" s="103"/>
      <c r="DQ176" s="103"/>
      <c r="DR176" s="103"/>
      <c r="DS176" s="103"/>
      <c r="DT176" s="103"/>
      <c r="DU176" s="103"/>
      <c r="DV176" s="103"/>
      <c r="DW176" s="103"/>
      <c r="DX176" s="103"/>
      <c r="DY176" s="103"/>
      <c r="DZ176" s="103"/>
      <c r="EA176" s="103"/>
      <c r="EB176" s="103"/>
      <c r="EC176" s="103"/>
      <c r="ED176" s="103"/>
      <c r="EE176" s="103"/>
      <c r="EF176" s="103"/>
      <c r="EG176" s="103"/>
      <c r="EH176" s="103"/>
      <c r="EI176" s="103"/>
      <c r="EJ176" s="103"/>
      <c r="EK176" s="103"/>
      <c r="EL176" s="103"/>
      <c r="EM176" s="103"/>
      <c r="EN176" s="103"/>
      <c r="EO176" s="103"/>
      <c r="EP176" s="103"/>
      <c r="EQ176" s="103"/>
      <c r="ER176" s="103"/>
      <c r="ES176" s="103"/>
      <c r="ET176" s="103"/>
      <c r="EU176" s="103"/>
      <c r="EV176" s="103"/>
      <c r="EW176" s="103"/>
      <c r="EX176" s="103"/>
      <c r="EY176" s="103"/>
      <c r="EZ176" s="103"/>
      <c r="FA176" s="103"/>
      <c r="FB176" s="103"/>
      <c r="FC176" s="103"/>
      <c r="FD176" s="103"/>
      <c r="FE176" s="103"/>
      <c r="FF176" s="103"/>
      <c r="FG176" s="103"/>
      <c r="FH176" s="103"/>
      <c r="FI176" s="103"/>
      <c r="FJ176" s="103"/>
      <c r="FK176" s="103"/>
      <c r="FL176" s="103"/>
      <c r="FM176" s="103"/>
      <c r="FN176" s="103"/>
      <c r="FO176" s="103"/>
      <c r="FP176" s="103"/>
      <c r="FQ176" s="103"/>
      <c r="FR176" s="103"/>
      <c r="FS176" s="103"/>
      <c r="FT176" s="103"/>
      <c r="FU176" s="103"/>
      <c r="FV176" s="103"/>
      <c r="FW176" s="103"/>
      <c r="FX176" s="103"/>
      <c r="FY176" s="103"/>
      <c r="FZ176" s="103"/>
      <c r="GA176" s="103"/>
      <c r="GB176" s="103"/>
      <c r="GC176" s="103"/>
      <c r="GD176" s="103"/>
      <c r="GE176" s="103"/>
      <c r="GF176" s="103"/>
      <c r="GG176" s="103"/>
      <c r="GH176" s="103"/>
      <c r="GI176" s="103"/>
      <c r="GJ176" s="103"/>
      <c r="GK176" s="103"/>
      <c r="GL176" s="103"/>
      <c r="GM176" s="103"/>
      <c r="GN176" s="103"/>
      <c r="GO176" s="103"/>
      <c r="GP176" s="103"/>
      <c r="GQ176" s="103"/>
      <c r="GR176" s="103"/>
      <c r="GS176" s="103"/>
      <c r="GT176" s="103"/>
      <c r="GU176" s="103"/>
      <c r="GV176" s="103"/>
      <c r="GW176" s="103"/>
      <c r="GX176" s="103"/>
      <c r="GY176" s="103"/>
      <c r="GZ176" s="103"/>
      <c r="HA176" s="103"/>
      <c r="HB176" s="103"/>
      <c r="HC176" s="103"/>
      <c r="HD176" s="103"/>
      <c r="HE176" s="103"/>
      <c r="HF176" s="103"/>
      <c r="HG176" s="103"/>
      <c r="HH176" s="103"/>
      <c r="HI176" s="103"/>
      <c r="HJ176" s="103"/>
      <c r="HK176" s="103"/>
      <c r="HL176" s="103"/>
      <c r="HM176" s="103"/>
      <c r="HN176" s="103"/>
      <c r="HO176" s="103"/>
      <c r="HP176" s="103"/>
      <c r="HQ176" s="103"/>
      <c r="HR176" s="103"/>
      <c r="HS176" s="103"/>
      <c r="HT176" s="103"/>
      <c r="HU176" s="103"/>
      <c r="HV176" s="103"/>
      <c r="HW176" s="103"/>
      <c r="HX176" s="103"/>
      <c r="HY176" s="103"/>
      <c r="HZ176" s="103"/>
      <c r="IA176" s="103"/>
      <c r="IB176" s="103"/>
      <c r="IC176" s="103"/>
      <c r="ID176" s="103"/>
      <c r="IE176" s="103"/>
      <c r="IF176" s="103"/>
      <c r="IG176" s="103"/>
      <c r="IH176" s="103"/>
      <c r="II176" s="103"/>
      <c r="IJ176" s="103"/>
      <c r="IK176" s="103"/>
      <c r="IL176" s="103"/>
      <c r="IM176" s="103"/>
      <c r="IN176" s="103"/>
      <c r="IO176" s="103"/>
      <c r="IP176" s="103"/>
      <c r="IQ176" s="103"/>
      <c r="IR176" s="103"/>
      <c r="IS176" s="103"/>
      <c r="IT176" s="103"/>
      <c r="IU176" s="103"/>
      <c r="IV176" s="103"/>
    </row>
    <row r="177" spans="1:256" s="233" customFormat="1" ht="12.75">
      <c r="A177" s="78"/>
      <c r="B177" s="78"/>
      <c r="C177" s="448"/>
      <c r="D177" s="391"/>
      <c r="E177" s="391"/>
      <c r="G177" s="436"/>
      <c r="I177" s="428"/>
      <c r="J177" s="429"/>
      <c r="K177" s="274"/>
      <c r="L177" s="271"/>
      <c r="M177" s="280"/>
      <c r="N177" s="280"/>
      <c r="O177" s="280"/>
      <c r="P177" s="280"/>
      <c r="Q177" s="280"/>
      <c r="R177" s="280"/>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103"/>
      <c r="AS177" s="103"/>
      <c r="AT177" s="103"/>
      <c r="AU177" s="103"/>
      <c r="AV177" s="103"/>
      <c r="AW177" s="103"/>
      <c r="AX177" s="103"/>
      <c r="AY177" s="103"/>
      <c r="AZ177" s="103"/>
      <c r="BA177" s="103"/>
      <c r="BB177" s="103"/>
      <c r="BC177" s="103"/>
      <c r="BD177" s="103"/>
      <c r="BE177" s="103"/>
      <c r="BF177" s="103"/>
      <c r="BG177" s="103"/>
      <c r="BH177" s="103"/>
      <c r="BI177" s="103"/>
      <c r="BJ177" s="103"/>
      <c r="BK177" s="103"/>
      <c r="BL177" s="103"/>
      <c r="BM177" s="103"/>
      <c r="BN177" s="103"/>
      <c r="BO177" s="103"/>
      <c r="BP177" s="103"/>
      <c r="BQ177" s="103"/>
      <c r="BR177" s="103"/>
      <c r="BS177" s="103"/>
      <c r="BT177" s="103"/>
      <c r="BU177" s="103"/>
      <c r="BV177" s="103"/>
      <c r="BW177" s="103"/>
      <c r="BX177" s="103"/>
      <c r="BY177" s="103"/>
      <c r="BZ177" s="103"/>
      <c r="CA177" s="103"/>
      <c r="CB177" s="103"/>
      <c r="CC177" s="103"/>
      <c r="CD177" s="103"/>
      <c r="CE177" s="103"/>
      <c r="CF177" s="103"/>
      <c r="CG177" s="103"/>
      <c r="CH177" s="103"/>
      <c r="CI177" s="103"/>
      <c r="CJ177" s="103"/>
      <c r="CK177" s="103"/>
      <c r="CL177" s="103"/>
      <c r="CM177" s="103"/>
      <c r="CN177" s="103"/>
      <c r="CO177" s="103"/>
      <c r="CP177" s="103"/>
      <c r="CQ177" s="103"/>
      <c r="CR177" s="103"/>
      <c r="CS177" s="103"/>
      <c r="CT177" s="103"/>
      <c r="CU177" s="103"/>
      <c r="CV177" s="103"/>
      <c r="CW177" s="103"/>
      <c r="CX177" s="103"/>
      <c r="CY177" s="103"/>
      <c r="CZ177" s="103"/>
      <c r="DA177" s="103"/>
      <c r="DB177" s="103"/>
      <c r="DC177" s="103"/>
      <c r="DD177" s="103"/>
      <c r="DE177" s="103"/>
      <c r="DF177" s="103"/>
      <c r="DG177" s="103"/>
      <c r="DH177" s="103"/>
      <c r="DI177" s="103"/>
      <c r="DJ177" s="103"/>
      <c r="DK177" s="103"/>
      <c r="DL177" s="103"/>
      <c r="DM177" s="103"/>
      <c r="DN177" s="103"/>
      <c r="DO177" s="103"/>
      <c r="DP177" s="103"/>
      <c r="DQ177" s="103"/>
      <c r="DR177" s="103"/>
      <c r="DS177" s="103"/>
      <c r="DT177" s="103"/>
      <c r="DU177" s="103"/>
      <c r="DV177" s="103"/>
      <c r="DW177" s="103"/>
      <c r="DX177" s="103"/>
      <c r="DY177" s="103"/>
      <c r="DZ177" s="103"/>
      <c r="EA177" s="103"/>
      <c r="EB177" s="103"/>
      <c r="EC177" s="103"/>
      <c r="ED177" s="103"/>
      <c r="EE177" s="103"/>
      <c r="EF177" s="103"/>
      <c r="EG177" s="103"/>
      <c r="EH177" s="103"/>
      <c r="EI177" s="103"/>
      <c r="EJ177" s="103"/>
      <c r="EK177" s="103"/>
      <c r="EL177" s="103"/>
      <c r="EM177" s="103"/>
      <c r="EN177" s="103"/>
      <c r="EO177" s="103"/>
      <c r="EP177" s="103"/>
      <c r="EQ177" s="103"/>
      <c r="ER177" s="103"/>
      <c r="ES177" s="103"/>
      <c r="ET177" s="103"/>
      <c r="EU177" s="103"/>
      <c r="EV177" s="103"/>
      <c r="EW177" s="103"/>
      <c r="EX177" s="103"/>
      <c r="EY177" s="103"/>
      <c r="EZ177" s="103"/>
      <c r="FA177" s="103"/>
      <c r="FB177" s="103"/>
      <c r="FC177" s="103"/>
      <c r="FD177" s="103"/>
      <c r="FE177" s="103"/>
      <c r="FF177" s="103"/>
      <c r="FG177" s="103"/>
      <c r="FH177" s="103"/>
      <c r="FI177" s="103"/>
      <c r="FJ177" s="103"/>
      <c r="FK177" s="103"/>
      <c r="FL177" s="103"/>
      <c r="FM177" s="103"/>
      <c r="FN177" s="103"/>
      <c r="FO177" s="103"/>
      <c r="FP177" s="103"/>
      <c r="FQ177" s="103"/>
      <c r="FR177" s="103"/>
      <c r="FS177" s="103"/>
      <c r="FT177" s="103"/>
      <c r="FU177" s="103"/>
      <c r="FV177" s="103"/>
      <c r="FW177" s="103"/>
      <c r="FX177" s="103"/>
      <c r="FY177" s="103"/>
      <c r="FZ177" s="103"/>
      <c r="GA177" s="103"/>
      <c r="GB177" s="103"/>
      <c r="GC177" s="103"/>
      <c r="GD177" s="103"/>
      <c r="GE177" s="103"/>
      <c r="GF177" s="103"/>
      <c r="GG177" s="103"/>
      <c r="GH177" s="103"/>
      <c r="GI177" s="103"/>
      <c r="GJ177" s="103"/>
      <c r="GK177" s="103"/>
      <c r="GL177" s="103"/>
      <c r="GM177" s="103"/>
      <c r="GN177" s="103"/>
      <c r="GO177" s="103"/>
      <c r="GP177" s="103"/>
      <c r="GQ177" s="103"/>
      <c r="GR177" s="103"/>
      <c r="GS177" s="103"/>
      <c r="GT177" s="103"/>
      <c r="GU177" s="103"/>
      <c r="GV177" s="103"/>
      <c r="GW177" s="103"/>
      <c r="GX177" s="103"/>
      <c r="GY177" s="103"/>
      <c r="GZ177" s="103"/>
      <c r="HA177" s="103"/>
      <c r="HB177" s="103"/>
      <c r="HC177" s="103"/>
      <c r="HD177" s="103"/>
      <c r="HE177" s="103"/>
      <c r="HF177" s="103"/>
      <c r="HG177" s="103"/>
      <c r="HH177" s="103"/>
      <c r="HI177" s="103"/>
      <c r="HJ177" s="103"/>
      <c r="HK177" s="103"/>
      <c r="HL177" s="103"/>
      <c r="HM177" s="103"/>
      <c r="HN177" s="103"/>
      <c r="HO177" s="103"/>
      <c r="HP177" s="103"/>
      <c r="HQ177" s="103"/>
      <c r="HR177" s="103"/>
      <c r="HS177" s="103"/>
      <c r="HT177" s="103"/>
      <c r="HU177" s="103"/>
      <c r="HV177" s="103"/>
      <c r="HW177" s="103"/>
      <c r="HX177" s="103"/>
      <c r="HY177" s="103"/>
      <c r="HZ177" s="103"/>
      <c r="IA177" s="103"/>
      <c r="IB177" s="103"/>
      <c r="IC177" s="103"/>
      <c r="ID177" s="103"/>
      <c r="IE177" s="103"/>
      <c r="IF177" s="103"/>
      <c r="IG177" s="103"/>
      <c r="IH177" s="103"/>
      <c r="II177" s="103"/>
      <c r="IJ177" s="103"/>
      <c r="IK177" s="103"/>
      <c r="IL177" s="103"/>
      <c r="IM177" s="103"/>
      <c r="IN177" s="103"/>
      <c r="IO177" s="103"/>
      <c r="IP177" s="103"/>
      <c r="IQ177" s="103"/>
      <c r="IR177" s="103"/>
      <c r="IS177" s="103"/>
      <c r="IT177" s="103"/>
      <c r="IU177" s="103"/>
      <c r="IV177" s="103"/>
    </row>
    <row r="178" spans="1:256" s="233" customFormat="1" ht="12.75">
      <c r="A178" s="78"/>
      <c r="B178" s="78"/>
      <c r="C178" s="448"/>
      <c r="D178" s="391"/>
      <c r="E178" s="391"/>
      <c r="G178" s="436"/>
      <c r="I178" s="428"/>
      <c r="J178" s="429"/>
      <c r="K178" s="274"/>
      <c r="L178" s="271"/>
      <c r="M178" s="280"/>
      <c r="N178" s="280"/>
      <c r="O178" s="280"/>
      <c r="P178" s="280"/>
      <c r="Q178" s="280"/>
      <c r="R178" s="280"/>
      <c r="S178" s="103"/>
      <c r="T178" s="103"/>
      <c r="U178" s="103"/>
      <c r="V178" s="103"/>
      <c r="W178" s="103"/>
      <c r="X178" s="103"/>
      <c r="Y178" s="103"/>
      <c r="Z178" s="103"/>
      <c r="AA178" s="103"/>
      <c r="AB178" s="103"/>
      <c r="AC178" s="103"/>
      <c r="AD178" s="103"/>
      <c r="AE178" s="103"/>
      <c r="AF178" s="103"/>
      <c r="AG178" s="103"/>
      <c r="AH178" s="103"/>
      <c r="AI178" s="103"/>
      <c r="AJ178" s="103"/>
      <c r="AK178" s="103"/>
      <c r="AL178" s="103"/>
      <c r="AM178" s="103"/>
      <c r="AN178" s="103"/>
      <c r="AO178" s="103"/>
      <c r="AP178" s="103"/>
      <c r="AQ178" s="103"/>
      <c r="AR178" s="103"/>
      <c r="AS178" s="103"/>
      <c r="AT178" s="103"/>
      <c r="AU178" s="103"/>
      <c r="AV178" s="103"/>
      <c r="AW178" s="103"/>
      <c r="AX178" s="103"/>
      <c r="AY178" s="103"/>
      <c r="AZ178" s="103"/>
      <c r="BA178" s="103"/>
      <c r="BB178" s="103"/>
      <c r="BC178" s="103"/>
      <c r="BD178" s="103"/>
      <c r="BE178" s="103"/>
      <c r="BF178" s="103"/>
      <c r="BG178" s="103"/>
      <c r="BH178" s="103"/>
      <c r="BI178" s="103"/>
      <c r="BJ178" s="103"/>
      <c r="BK178" s="103"/>
      <c r="BL178" s="103"/>
      <c r="BM178" s="103"/>
      <c r="BN178" s="103"/>
      <c r="BO178" s="103"/>
      <c r="BP178" s="103"/>
      <c r="BQ178" s="103"/>
      <c r="BR178" s="103"/>
      <c r="BS178" s="103"/>
      <c r="BT178" s="103"/>
      <c r="BU178" s="103"/>
      <c r="BV178" s="103"/>
      <c r="BW178" s="103"/>
      <c r="BX178" s="103"/>
      <c r="BY178" s="103"/>
      <c r="BZ178" s="103"/>
      <c r="CA178" s="103"/>
      <c r="CB178" s="103"/>
      <c r="CC178" s="103"/>
      <c r="CD178" s="103"/>
      <c r="CE178" s="103"/>
      <c r="CF178" s="103"/>
      <c r="CG178" s="103"/>
      <c r="CH178" s="103"/>
      <c r="CI178" s="103"/>
      <c r="CJ178" s="103"/>
      <c r="CK178" s="103"/>
      <c r="CL178" s="103"/>
      <c r="CM178" s="103"/>
      <c r="CN178" s="103"/>
      <c r="CO178" s="103"/>
      <c r="CP178" s="103"/>
      <c r="CQ178" s="103"/>
      <c r="CR178" s="103"/>
      <c r="CS178" s="103"/>
      <c r="CT178" s="103"/>
      <c r="CU178" s="103"/>
      <c r="CV178" s="103"/>
      <c r="CW178" s="103"/>
      <c r="CX178" s="103"/>
      <c r="CY178" s="103"/>
      <c r="CZ178" s="103"/>
      <c r="DA178" s="103"/>
      <c r="DB178" s="103"/>
      <c r="DC178" s="103"/>
      <c r="DD178" s="103"/>
      <c r="DE178" s="103"/>
      <c r="DF178" s="103"/>
      <c r="DG178" s="103"/>
      <c r="DH178" s="103"/>
      <c r="DI178" s="103"/>
      <c r="DJ178" s="103"/>
      <c r="DK178" s="103"/>
      <c r="DL178" s="103"/>
      <c r="DM178" s="103"/>
      <c r="DN178" s="103"/>
      <c r="DO178" s="103"/>
      <c r="DP178" s="103"/>
      <c r="DQ178" s="103"/>
      <c r="DR178" s="103"/>
      <c r="DS178" s="103"/>
      <c r="DT178" s="103"/>
      <c r="DU178" s="103"/>
      <c r="DV178" s="103"/>
      <c r="DW178" s="103"/>
      <c r="DX178" s="103"/>
      <c r="DY178" s="103"/>
      <c r="DZ178" s="103"/>
      <c r="EA178" s="103"/>
      <c r="EB178" s="103"/>
      <c r="EC178" s="103"/>
      <c r="ED178" s="103"/>
      <c r="EE178" s="103"/>
      <c r="EF178" s="103"/>
      <c r="EG178" s="103"/>
      <c r="EH178" s="103"/>
      <c r="EI178" s="103"/>
      <c r="EJ178" s="103"/>
      <c r="EK178" s="103"/>
      <c r="EL178" s="103"/>
      <c r="EM178" s="103"/>
      <c r="EN178" s="103"/>
      <c r="EO178" s="103"/>
      <c r="EP178" s="103"/>
      <c r="EQ178" s="103"/>
      <c r="ER178" s="103"/>
      <c r="ES178" s="103"/>
      <c r="ET178" s="103"/>
      <c r="EU178" s="103"/>
      <c r="EV178" s="103"/>
      <c r="EW178" s="103"/>
      <c r="EX178" s="103"/>
      <c r="EY178" s="103"/>
      <c r="EZ178" s="103"/>
      <c r="FA178" s="103"/>
      <c r="FB178" s="103"/>
      <c r="FC178" s="103"/>
      <c r="FD178" s="103"/>
      <c r="FE178" s="103"/>
      <c r="FF178" s="103"/>
      <c r="FG178" s="103"/>
      <c r="FH178" s="103"/>
      <c r="FI178" s="103"/>
      <c r="FJ178" s="103"/>
      <c r="FK178" s="103"/>
      <c r="FL178" s="103"/>
      <c r="FM178" s="103"/>
      <c r="FN178" s="103"/>
      <c r="FO178" s="103"/>
      <c r="FP178" s="103"/>
      <c r="FQ178" s="103"/>
      <c r="FR178" s="103"/>
      <c r="FS178" s="103"/>
      <c r="FT178" s="103"/>
      <c r="FU178" s="103"/>
      <c r="FV178" s="103"/>
      <c r="FW178" s="103"/>
      <c r="FX178" s="103"/>
      <c r="FY178" s="103"/>
      <c r="FZ178" s="103"/>
      <c r="GA178" s="103"/>
      <c r="GB178" s="103"/>
      <c r="GC178" s="103"/>
      <c r="GD178" s="103"/>
      <c r="GE178" s="103"/>
      <c r="GF178" s="103"/>
      <c r="GG178" s="103"/>
      <c r="GH178" s="103"/>
      <c r="GI178" s="103"/>
      <c r="GJ178" s="103"/>
      <c r="GK178" s="103"/>
      <c r="GL178" s="103"/>
      <c r="GM178" s="103"/>
      <c r="GN178" s="103"/>
      <c r="GO178" s="103"/>
      <c r="GP178" s="103"/>
      <c r="GQ178" s="103"/>
      <c r="GR178" s="103"/>
      <c r="GS178" s="103"/>
      <c r="GT178" s="103"/>
      <c r="GU178" s="103"/>
      <c r="GV178" s="103"/>
      <c r="GW178" s="103"/>
      <c r="GX178" s="103"/>
      <c r="GY178" s="103"/>
      <c r="GZ178" s="103"/>
      <c r="HA178" s="103"/>
      <c r="HB178" s="103"/>
      <c r="HC178" s="103"/>
      <c r="HD178" s="103"/>
      <c r="HE178" s="103"/>
      <c r="HF178" s="103"/>
      <c r="HG178" s="103"/>
      <c r="HH178" s="103"/>
      <c r="HI178" s="103"/>
      <c r="HJ178" s="103"/>
      <c r="HK178" s="103"/>
      <c r="HL178" s="103"/>
      <c r="HM178" s="103"/>
      <c r="HN178" s="103"/>
      <c r="HO178" s="103"/>
      <c r="HP178" s="103"/>
      <c r="HQ178" s="103"/>
      <c r="HR178" s="103"/>
      <c r="HS178" s="103"/>
      <c r="HT178" s="103"/>
      <c r="HU178" s="103"/>
      <c r="HV178" s="103"/>
      <c r="HW178" s="103"/>
      <c r="HX178" s="103"/>
      <c r="HY178" s="103"/>
      <c r="HZ178" s="103"/>
      <c r="IA178" s="103"/>
      <c r="IB178" s="103"/>
      <c r="IC178" s="103"/>
      <c r="ID178" s="103"/>
      <c r="IE178" s="103"/>
      <c r="IF178" s="103"/>
      <c r="IG178" s="103"/>
      <c r="IH178" s="103"/>
      <c r="II178" s="103"/>
      <c r="IJ178" s="103"/>
      <c r="IK178" s="103"/>
      <c r="IL178" s="103"/>
      <c r="IM178" s="103"/>
      <c r="IN178" s="103"/>
      <c r="IO178" s="103"/>
      <c r="IP178" s="103"/>
      <c r="IQ178" s="103"/>
      <c r="IR178" s="103"/>
      <c r="IS178" s="103"/>
      <c r="IT178" s="103"/>
      <c r="IU178" s="103"/>
      <c r="IV178" s="103"/>
    </row>
    <row r="179" spans="1:256" s="233" customFormat="1" ht="12.75">
      <c r="A179" s="78"/>
      <c r="B179" s="78"/>
      <c r="C179" s="448"/>
      <c r="D179" s="391"/>
      <c r="E179" s="391"/>
      <c r="G179" s="436"/>
      <c r="I179" s="428"/>
      <c r="J179" s="429"/>
      <c r="K179" s="274"/>
      <c r="L179" s="271"/>
      <c r="M179" s="280"/>
      <c r="N179" s="280"/>
      <c r="O179" s="280"/>
      <c r="P179" s="280"/>
      <c r="Q179" s="280"/>
      <c r="R179" s="280"/>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c r="AY179" s="103"/>
      <c r="AZ179" s="103"/>
      <c r="BA179" s="103"/>
      <c r="BB179" s="103"/>
      <c r="BC179" s="103"/>
      <c r="BD179" s="103"/>
      <c r="BE179" s="103"/>
      <c r="BF179" s="103"/>
      <c r="BG179" s="103"/>
      <c r="BH179" s="103"/>
      <c r="BI179" s="103"/>
      <c r="BJ179" s="103"/>
      <c r="BK179" s="103"/>
      <c r="BL179" s="103"/>
      <c r="BM179" s="103"/>
      <c r="BN179" s="103"/>
      <c r="BO179" s="103"/>
      <c r="BP179" s="103"/>
      <c r="BQ179" s="103"/>
      <c r="BR179" s="103"/>
      <c r="BS179" s="103"/>
      <c r="BT179" s="103"/>
      <c r="BU179" s="103"/>
      <c r="BV179" s="103"/>
      <c r="BW179" s="103"/>
      <c r="BX179" s="103"/>
      <c r="BY179" s="103"/>
      <c r="BZ179" s="103"/>
      <c r="CA179" s="103"/>
      <c r="CB179" s="103"/>
      <c r="CC179" s="103"/>
      <c r="CD179" s="103"/>
      <c r="CE179" s="103"/>
      <c r="CF179" s="103"/>
      <c r="CG179" s="103"/>
      <c r="CH179" s="103"/>
      <c r="CI179" s="103"/>
      <c r="CJ179" s="103"/>
      <c r="CK179" s="103"/>
      <c r="CL179" s="103"/>
      <c r="CM179" s="103"/>
      <c r="CN179" s="103"/>
      <c r="CO179" s="103"/>
      <c r="CP179" s="103"/>
      <c r="CQ179" s="103"/>
      <c r="CR179" s="103"/>
      <c r="CS179" s="103"/>
      <c r="CT179" s="103"/>
      <c r="CU179" s="103"/>
      <c r="CV179" s="103"/>
      <c r="CW179" s="103"/>
      <c r="CX179" s="103"/>
      <c r="CY179" s="103"/>
      <c r="CZ179" s="103"/>
      <c r="DA179" s="103"/>
      <c r="DB179" s="103"/>
      <c r="DC179" s="103"/>
      <c r="DD179" s="103"/>
      <c r="DE179" s="103"/>
      <c r="DF179" s="103"/>
      <c r="DG179" s="103"/>
      <c r="DH179" s="103"/>
      <c r="DI179" s="103"/>
      <c r="DJ179" s="103"/>
      <c r="DK179" s="103"/>
      <c r="DL179" s="103"/>
      <c r="DM179" s="103"/>
      <c r="DN179" s="103"/>
      <c r="DO179" s="103"/>
      <c r="DP179" s="103"/>
      <c r="DQ179" s="103"/>
      <c r="DR179" s="103"/>
      <c r="DS179" s="103"/>
      <c r="DT179" s="103"/>
      <c r="DU179" s="103"/>
      <c r="DV179" s="103"/>
      <c r="DW179" s="103"/>
      <c r="DX179" s="103"/>
      <c r="DY179" s="103"/>
      <c r="DZ179" s="103"/>
      <c r="EA179" s="103"/>
      <c r="EB179" s="103"/>
      <c r="EC179" s="103"/>
      <c r="ED179" s="103"/>
      <c r="EE179" s="103"/>
      <c r="EF179" s="103"/>
      <c r="EG179" s="103"/>
      <c r="EH179" s="103"/>
      <c r="EI179" s="103"/>
      <c r="EJ179" s="103"/>
      <c r="EK179" s="103"/>
      <c r="EL179" s="103"/>
      <c r="EM179" s="103"/>
      <c r="EN179" s="103"/>
      <c r="EO179" s="103"/>
      <c r="EP179" s="103"/>
      <c r="EQ179" s="103"/>
      <c r="ER179" s="103"/>
      <c r="ES179" s="103"/>
      <c r="ET179" s="103"/>
      <c r="EU179" s="103"/>
      <c r="EV179" s="103"/>
      <c r="EW179" s="103"/>
      <c r="EX179" s="103"/>
      <c r="EY179" s="103"/>
      <c r="EZ179" s="103"/>
      <c r="FA179" s="103"/>
      <c r="FB179" s="103"/>
      <c r="FC179" s="103"/>
      <c r="FD179" s="103"/>
      <c r="FE179" s="103"/>
      <c r="FF179" s="103"/>
      <c r="FG179" s="103"/>
      <c r="FH179" s="103"/>
      <c r="FI179" s="103"/>
      <c r="FJ179" s="103"/>
      <c r="FK179" s="103"/>
      <c r="FL179" s="103"/>
      <c r="FM179" s="103"/>
      <c r="FN179" s="103"/>
      <c r="FO179" s="103"/>
      <c r="FP179" s="103"/>
      <c r="FQ179" s="103"/>
      <c r="FR179" s="103"/>
      <c r="FS179" s="103"/>
      <c r="FT179" s="103"/>
      <c r="FU179" s="103"/>
      <c r="FV179" s="103"/>
      <c r="FW179" s="103"/>
      <c r="FX179" s="103"/>
      <c r="FY179" s="103"/>
      <c r="FZ179" s="103"/>
      <c r="GA179" s="103"/>
      <c r="GB179" s="103"/>
      <c r="GC179" s="103"/>
      <c r="GD179" s="103"/>
      <c r="GE179" s="103"/>
      <c r="GF179" s="103"/>
      <c r="GG179" s="103"/>
      <c r="GH179" s="103"/>
      <c r="GI179" s="103"/>
      <c r="GJ179" s="103"/>
      <c r="GK179" s="103"/>
      <c r="GL179" s="103"/>
      <c r="GM179" s="103"/>
      <c r="GN179" s="103"/>
      <c r="GO179" s="103"/>
      <c r="GP179" s="103"/>
      <c r="GQ179" s="103"/>
      <c r="GR179" s="103"/>
      <c r="GS179" s="103"/>
      <c r="GT179" s="103"/>
      <c r="GU179" s="103"/>
      <c r="GV179" s="103"/>
      <c r="GW179" s="103"/>
      <c r="GX179" s="103"/>
      <c r="GY179" s="103"/>
      <c r="GZ179" s="103"/>
      <c r="HA179" s="103"/>
      <c r="HB179" s="103"/>
      <c r="HC179" s="103"/>
      <c r="HD179" s="103"/>
      <c r="HE179" s="103"/>
      <c r="HF179" s="103"/>
      <c r="HG179" s="103"/>
      <c r="HH179" s="103"/>
      <c r="HI179" s="103"/>
      <c r="HJ179" s="103"/>
      <c r="HK179" s="103"/>
      <c r="HL179" s="103"/>
      <c r="HM179" s="103"/>
      <c r="HN179" s="103"/>
      <c r="HO179" s="103"/>
      <c r="HP179" s="103"/>
      <c r="HQ179" s="103"/>
      <c r="HR179" s="103"/>
      <c r="HS179" s="103"/>
      <c r="HT179" s="103"/>
      <c r="HU179" s="103"/>
      <c r="HV179" s="103"/>
      <c r="HW179" s="103"/>
      <c r="HX179" s="103"/>
      <c r="HY179" s="103"/>
      <c r="HZ179" s="103"/>
      <c r="IA179" s="103"/>
      <c r="IB179" s="103"/>
      <c r="IC179" s="103"/>
      <c r="ID179" s="103"/>
      <c r="IE179" s="103"/>
      <c r="IF179" s="103"/>
      <c r="IG179" s="103"/>
      <c r="IH179" s="103"/>
      <c r="II179" s="103"/>
      <c r="IJ179" s="103"/>
      <c r="IK179" s="103"/>
      <c r="IL179" s="103"/>
      <c r="IM179" s="103"/>
      <c r="IN179" s="103"/>
      <c r="IO179" s="103"/>
      <c r="IP179" s="103"/>
      <c r="IQ179" s="103"/>
      <c r="IR179" s="103"/>
      <c r="IS179" s="103"/>
      <c r="IT179" s="103"/>
      <c r="IU179" s="103"/>
      <c r="IV179" s="103"/>
    </row>
    <row r="180" spans="1:256" s="233" customFormat="1" ht="12.75">
      <c r="A180" s="78"/>
      <c r="B180" s="78"/>
      <c r="C180" s="448"/>
      <c r="D180" s="391"/>
      <c r="E180" s="391"/>
      <c r="G180" s="436"/>
      <c r="I180" s="428"/>
      <c r="J180" s="429"/>
      <c r="K180" s="274"/>
      <c r="L180" s="271"/>
      <c r="M180" s="280"/>
      <c r="N180" s="280"/>
      <c r="O180" s="280"/>
      <c r="P180" s="280"/>
      <c r="Q180" s="280"/>
      <c r="R180" s="280"/>
      <c r="S180" s="103"/>
      <c r="T180" s="103"/>
      <c r="U180" s="103"/>
      <c r="V180" s="103"/>
      <c r="W180" s="103"/>
      <c r="X180" s="103"/>
      <c r="Y180" s="103"/>
      <c r="Z180" s="103"/>
      <c r="AA180" s="103"/>
      <c r="AB180" s="103"/>
      <c r="AC180" s="103"/>
      <c r="AD180" s="103"/>
      <c r="AE180" s="103"/>
      <c r="AF180" s="103"/>
      <c r="AG180" s="103"/>
      <c r="AH180" s="103"/>
      <c r="AI180" s="103"/>
      <c r="AJ180" s="103"/>
      <c r="AK180" s="103"/>
      <c r="AL180" s="103"/>
      <c r="AM180" s="103"/>
      <c r="AN180" s="103"/>
      <c r="AO180" s="103"/>
      <c r="AP180" s="103"/>
      <c r="AQ180" s="103"/>
      <c r="AR180" s="103"/>
      <c r="AS180" s="103"/>
      <c r="AT180" s="103"/>
      <c r="AU180" s="103"/>
      <c r="AV180" s="103"/>
      <c r="AW180" s="103"/>
      <c r="AX180" s="103"/>
      <c r="AY180" s="103"/>
      <c r="AZ180" s="103"/>
      <c r="BA180" s="103"/>
      <c r="BB180" s="103"/>
      <c r="BC180" s="103"/>
      <c r="BD180" s="103"/>
      <c r="BE180" s="103"/>
      <c r="BF180" s="103"/>
      <c r="BG180" s="103"/>
      <c r="BH180" s="103"/>
      <c r="BI180" s="103"/>
      <c r="BJ180" s="103"/>
      <c r="BK180" s="103"/>
      <c r="BL180" s="103"/>
      <c r="BM180" s="103"/>
      <c r="BN180" s="103"/>
      <c r="BO180" s="103"/>
      <c r="BP180" s="103"/>
      <c r="BQ180" s="103"/>
      <c r="BR180" s="103"/>
      <c r="BS180" s="103"/>
      <c r="BT180" s="103"/>
      <c r="BU180" s="103"/>
      <c r="BV180" s="103"/>
      <c r="BW180" s="103"/>
      <c r="BX180" s="103"/>
      <c r="BY180" s="103"/>
      <c r="BZ180" s="103"/>
      <c r="CA180" s="103"/>
      <c r="CB180" s="103"/>
      <c r="CC180" s="103"/>
      <c r="CD180" s="103"/>
      <c r="CE180" s="103"/>
      <c r="CF180" s="103"/>
      <c r="CG180" s="103"/>
      <c r="CH180" s="103"/>
      <c r="CI180" s="103"/>
      <c r="CJ180" s="103"/>
      <c r="CK180" s="103"/>
      <c r="CL180" s="103"/>
      <c r="CM180" s="103"/>
      <c r="CN180" s="103"/>
      <c r="CO180" s="103"/>
      <c r="CP180" s="103"/>
      <c r="CQ180" s="103"/>
      <c r="CR180" s="103"/>
      <c r="CS180" s="103"/>
      <c r="CT180" s="103"/>
      <c r="CU180" s="103"/>
      <c r="CV180" s="103"/>
      <c r="CW180" s="103"/>
      <c r="CX180" s="103"/>
      <c r="CY180" s="103"/>
      <c r="CZ180" s="103"/>
      <c r="DA180" s="103"/>
      <c r="DB180" s="103"/>
      <c r="DC180" s="103"/>
      <c r="DD180" s="103"/>
      <c r="DE180" s="103"/>
      <c r="DF180" s="103"/>
      <c r="DG180" s="103"/>
      <c r="DH180" s="103"/>
      <c r="DI180" s="103"/>
      <c r="DJ180" s="103"/>
      <c r="DK180" s="103"/>
      <c r="DL180" s="103"/>
      <c r="DM180" s="103"/>
      <c r="DN180" s="103"/>
      <c r="DO180" s="103"/>
      <c r="DP180" s="103"/>
      <c r="DQ180" s="103"/>
      <c r="DR180" s="103"/>
      <c r="DS180" s="103"/>
      <c r="DT180" s="103"/>
      <c r="DU180" s="103"/>
      <c r="DV180" s="103"/>
      <c r="DW180" s="103"/>
      <c r="DX180" s="103"/>
      <c r="DY180" s="103"/>
      <c r="DZ180" s="103"/>
      <c r="EA180" s="103"/>
      <c r="EB180" s="103"/>
      <c r="EC180" s="103"/>
      <c r="ED180" s="103"/>
      <c r="EE180" s="103"/>
      <c r="EF180" s="103"/>
      <c r="EG180" s="103"/>
      <c r="EH180" s="103"/>
      <c r="EI180" s="103"/>
      <c r="EJ180" s="103"/>
      <c r="EK180" s="103"/>
      <c r="EL180" s="103"/>
      <c r="EM180" s="103"/>
      <c r="EN180" s="103"/>
      <c r="EO180" s="103"/>
      <c r="EP180" s="103"/>
      <c r="EQ180" s="103"/>
      <c r="ER180" s="103"/>
      <c r="ES180" s="103"/>
      <c r="ET180" s="103"/>
      <c r="EU180" s="103"/>
      <c r="EV180" s="103"/>
      <c r="EW180" s="103"/>
      <c r="EX180" s="103"/>
      <c r="EY180" s="103"/>
      <c r="EZ180" s="103"/>
      <c r="FA180" s="103"/>
      <c r="FB180" s="103"/>
      <c r="FC180" s="103"/>
      <c r="FD180" s="103"/>
      <c r="FE180" s="103"/>
      <c r="FF180" s="103"/>
      <c r="FG180" s="103"/>
      <c r="FH180" s="103"/>
      <c r="FI180" s="103"/>
      <c r="FJ180" s="103"/>
      <c r="FK180" s="103"/>
      <c r="FL180" s="103"/>
      <c r="FM180" s="103"/>
      <c r="FN180" s="103"/>
      <c r="FO180" s="103"/>
      <c r="FP180" s="103"/>
      <c r="FQ180" s="103"/>
      <c r="FR180" s="103"/>
      <c r="FS180" s="103"/>
      <c r="FT180" s="103"/>
      <c r="FU180" s="103"/>
      <c r="FV180" s="103"/>
      <c r="FW180" s="103"/>
      <c r="FX180" s="103"/>
      <c r="FY180" s="103"/>
      <c r="FZ180" s="103"/>
      <c r="GA180" s="103"/>
      <c r="GB180" s="103"/>
      <c r="GC180" s="103"/>
      <c r="GD180" s="103"/>
      <c r="GE180" s="103"/>
      <c r="GF180" s="103"/>
      <c r="GG180" s="103"/>
      <c r="GH180" s="103"/>
      <c r="GI180" s="103"/>
      <c r="GJ180" s="103"/>
      <c r="GK180" s="103"/>
      <c r="GL180" s="103"/>
      <c r="GM180" s="103"/>
      <c r="GN180" s="103"/>
      <c r="GO180" s="103"/>
      <c r="GP180" s="103"/>
      <c r="GQ180" s="103"/>
      <c r="GR180" s="103"/>
      <c r="GS180" s="103"/>
      <c r="GT180" s="103"/>
      <c r="GU180" s="103"/>
      <c r="GV180" s="103"/>
      <c r="GW180" s="103"/>
      <c r="GX180" s="103"/>
      <c r="GY180" s="103"/>
      <c r="GZ180" s="103"/>
      <c r="HA180" s="103"/>
      <c r="HB180" s="103"/>
      <c r="HC180" s="103"/>
      <c r="HD180" s="103"/>
      <c r="HE180" s="103"/>
      <c r="HF180" s="103"/>
      <c r="HG180" s="103"/>
      <c r="HH180" s="103"/>
      <c r="HI180" s="103"/>
      <c r="HJ180" s="103"/>
      <c r="HK180" s="103"/>
      <c r="HL180" s="103"/>
      <c r="HM180" s="103"/>
      <c r="HN180" s="103"/>
      <c r="HO180" s="103"/>
      <c r="HP180" s="103"/>
      <c r="HQ180" s="103"/>
      <c r="HR180" s="103"/>
      <c r="HS180" s="103"/>
      <c r="HT180" s="103"/>
      <c r="HU180" s="103"/>
      <c r="HV180" s="103"/>
      <c r="HW180" s="103"/>
      <c r="HX180" s="103"/>
      <c r="HY180" s="103"/>
      <c r="HZ180" s="103"/>
      <c r="IA180" s="103"/>
      <c r="IB180" s="103"/>
      <c r="IC180" s="103"/>
      <c r="ID180" s="103"/>
      <c r="IE180" s="103"/>
      <c r="IF180" s="103"/>
      <c r="IG180" s="103"/>
      <c r="IH180" s="103"/>
      <c r="II180" s="103"/>
      <c r="IJ180" s="103"/>
      <c r="IK180" s="103"/>
      <c r="IL180" s="103"/>
      <c r="IM180" s="103"/>
      <c r="IN180" s="103"/>
      <c r="IO180" s="103"/>
      <c r="IP180" s="103"/>
      <c r="IQ180" s="103"/>
      <c r="IR180" s="103"/>
      <c r="IS180" s="103"/>
      <c r="IT180" s="103"/>
      <c r="IU180" s="103"/>
      <c r="IV180" s="103"/>
    </row>
    <row r="181" spans="1:256" s="233" customFormat="1" ht="12.75">
      <c r="A181" s="78"/>
      <c r="B181" s="78"/>
      <c r="C181" s="448"/>
      <c r="D181" s="391"/>
      <c r="E181" s="391"/>
      <c r="G181" s="436"/>
      <c r="I181" s="428"/>
      <c r="J181" s="429"/>
      <c r="K181" s="274"/>
      <c r="L181" s="271"/>
      <c r="M181" s="280"/>
      <c r="N181" s="280"/>
      <c r="O181" s="280"/>
      <c r="P181" s="280"/>
      <c r="Q181" s="280"/>
      <c r="R181" s="280"/>
      <c r="S181" s="103"/>
      <c r="T181" s="103"/>
      <c r="U181" s="103"/>
      <c r="V181" s="103"/>
      <c r="W181" s="103"/>
      <c r="X181" s="103"/>
      <c r="Y181" s="103"/>
      <c r="Z181" s="103"/>
      <c r="AA181" s="103"/>
      <c r="AB181" s="103"/>
      <c r="AC181" s="103"/>
      <c r="AD181" s="103"/>
      <c r="AE181" s="103"/>
      <c r="AF181" s="103"/>
      <c r="AG181" s="103"/>
      <c r="AH181" s="103"/>
      <c r="AI181" s="103"/>
      <c r="AJ181" s="103"/>
      <c r="AK181" s="103"/>
      <c r="AL181" s="103"/>
      <c r="AM181" s="103"/>
      <c r="AN181" s="103"/>
      <c r="AO181" s="103"/>
      <c r="AP181" s="103"/>
      <c r="AQ181" s="103"/>
      <c r="AR181" s="103"/>
      <c r="AS181" s="103"/>
      <c r="AT181" s="103"/>
      <c r="AU181" s="103"/>
      <c r="AV181" s="103"/>
      <c r="AW181" s="103"/>
      <c r="AX181" s="103"/>
      <c r="AY181" s="103"/>
      <c r="AZ181" s="103"/>
      <c r="BA181" s="103"/>
      <c r="BB181" s="103"/>
      <c r="BC181" s="103"/>
      <c r="BD181" s="103"/>
      <c r="BE181" s="103"/>
      <c r="BF181" s="103"/>
      <c r="BG181" s="103"/>
      <c r="BH181" s="103"/>
      <c r="BI181" s="103"/>
      <c r="BJ181" s="103"/>
      <c r="BK181" s="103"/>
      <c r="BL181" s="103"/>
      <c r="BM181" s="103"/>
      <c r="BN181" s="103"/>
      <c r="BO181" s="103"/>
      <c r="BP181" s="103"/>
      <c r="BQ181" s="103"/>
      <c r="BR181" s="103"/>
      <c r="BS181" s="103"/>
      <c r="BT181" s="103"/>
      <c r="BU181" s="103"/>
      <c r="BV181" s="103"/>
      <c r="BW181" s="103"/>
      <c r="BX181" s="103"/>
      <c r="BY181" s="103"/>
      <c r="BZ181" s="103"/>
      <c r="CA181" s="103"/>
      <c r="CB181" s="103"/>
      <c r="CC181" s="103"/>
      <c r="CD181" s="103"/>
      <c r="CE181" s="103"/>
      <c r="CF181" s="103"/>
      <c r="CG181" s="103"/>
      <c r="CH181" s="103"/>
      <c r="CI181" s="103"/>
      <c r="CJ181" s="103"/>
      <c r="CK181" s="103"/>
      <c r="CL181" s="103"/>
      <c r="CM181" s="103"/>
      <c r="CN181" s="103"/>
      <c r="CO181" s="103"/>
      <c r="CP181" s="103"/>
      <c r="CQ181" s="103"/>
      <c r="CR181" s="103"/>
      <c r="CS181" s="103"/>
      <c r="CT181" s="103"/>
      <c r="CU181" s="103"/>
      <c r="CV181" s="103"/>
      <c r="CW181" s="103"/>
      <c r="CX181" s="103"/>
      <c r="CY181" s="103"/>
      <c r="CZ181" s="103"/>
      <c r="DA181" s="103"/>
      <c r="DB181" s="103"/>
      <c r="DC181" s="103"/>
      <c r="DD181" s="103"/>
      <c r="DE181" s="103"/>
      <c r="DF181" s="103"/>
      <c r="DG181" s="103"/>
      <c r="DH181" s="103"/>
      <c r="DI181" s="103"/>
      <c r="DJ181" s="103"/>
      <c r="DK181" s="103"/>
      <c r="DL181" s="103"/>
      <c r="DM181" s="103"/>
      <c r="DN181" s="103"/>
      <c r="DO181" s="103"/>
      <c r="DP181" s="103"/>
      <c r="DQ181" s="103"/>
      <c r="DR181" s="103"/>
      <c r="DS181" s="103"/>
      <c r="DT181" s="103"/>
      <c r="DU181" s="103"/>
      <c r="DV181" s="103"/>
      <c r="DW181" s="103"/>
      <c r="DX181" s="103"/>
      <c r="DY181" s="103"/>
      <c r="DZ181" s="103"/>
      <c r="EA181" s="103"/>
      <c r="EB181" s="103"/>
      <c r="EC181" s="103"/>
      <c r="ED181" s="103"/>
      <c r="EE181" s="103"/>
      <c r="EF181" s="103"/>
      <c r="EG181" s="103"/>
      <c r="EH181" s="103"/>
      <c r="EI181" s="103"/>
      <c r="EJ181" s="103"/>
      <c r="EK181" s="103"/>
      <c r="EL181" s="103"/>
      <c r="EM181" s="103"/>
      <c r="EN181" s="103"/>
      <c r="EO181" s="103"/>
      <c r="EP181" s="103"/>
      <c r="EQ181" s="103"/>
      <c r="ER181" s="103"/>
      <c r="ES181" s="103"/>
      <c r="ET181" s="103"/>
      <c r="EU181" s="103"/>
      <c r="EV181" s="103"/>
      <c r="EW181" s="103"/>
      <c r="EX181" s="103"/>
      <c r="EY181" s="103"/>
      <c r="EZ181" s="103"/>
      <c r="FA181" s="103"/>
      <c r="FB181" s="103"/>
      <c r="FC181" s="103"/>
      <c r="FD181" s="103"/>
      <c r="FE181" s="103"/>
      <c r="FF181" s="103"/>
      <c r="FG181" s="103"/>
      <c r="FH181" s="103"/>
      <c r="FI181" s="103"/>
      <c r="FJ181" s="103"/>
      <c r="FK181" s="103"/>
      <c r="FL181" s="103"/>
      <c r="FM181" s="103"/>
      <c r="FN181" s="103"/>
      <c r="FO181" s="103"/>
      <c r="FP181" s="103"/>
      <c r="FQ181" s="103"/>
      <c r="FR181" s="103"/>
      <c r="FS181" s="103"/>
      <c r="FT181" s="103"/>
      <c r="FU181" s="103"/>
      <c r="FV181" s="103"/>
      <c r="FW181" s="103"/>
      <c r="FX181" s="103"/>
      <c r="FY181" s="103"/>
      <c r="FZ181" s="103"/>
      <c r="GA181" s="103"/>
      <c r="GB181" s="103"/>
      <c r="GC181" s="103"/>
      <c r="GD181" s="103"/>
      <c r="GE181" s="103"/>
      <c r="GF181" s="103"/>
      <c r="GG181" s="103"/>
      <c r="GH181" s="103"/>
      <c r="GI181" s="103"/>
      <c r="GJ181" s="103"/>
      <c r="GK181" s="103"/>
      <c r="GL181" s="103"/>
      <c r="GM181" s="103"/>
      <c r="GN181" s="103"/>
      <c r="GO181" s="103"/>
      <c r="GP181" s="103"/>
      <c r="GQ181" s="103"/>
      <c r="GR181" s="103"/>
      <c r="GS181" s="103"/>
      <c r="GT181" s="103"/>
      <c r="GU181" s="103"/>
      <c r="GV181" s="103"/>
      <c r="GW181" s="103"/>
      <c r="GX181" s="103"/>
      <c r="GY181" s="103"/>
      <c r="GZ181" s="103"/>
      <c r="HA181" s="103"/>
      <c r="HB181" s="103"/>
      <c r="HC181" s="103"/>
      <c r="HD181" s="103"/>
      <c r="HE181" s="103"/>
      <c r="HF181" s="103"/>
      <c r="HG181" s="103"/>
      <c r="HH181" s="103"/>
      <c r="HI181" s="103"/>
      <c r="HJ181" s="103"/>
      <c r="HK181" s="103"/>
      <c r="HL181" s="103"/>
      <c r="HM181" s="103"/>
      <c r="HN181" s="103"/>
      <c r="HO181" s="103"/>
      <c r="HP181" s="103"/>
      <c r="HQ181" s="103"/>
      <c r="HR181" s="103"/>
      <c r="HS181" s="103"/>
      <c r="HT181" s="103"/>
      <c r="HU181" s="103"/>
      <c r="HV181" s="103"/>
      <c r="HW181" s="103"/>
      <c r="HX181" s="103"/>
      <c r="HY181" s="103"/>
      <c r="HZ181" s="103"/>
      <c r="IA181" s="103"/>
      <c r="IB181" s="103"/>
      <c r="IC181" s="103"/>
      <c r="ID181" s="103"/>
      <c r="IE181" s="103"/>
      <c r="IF181" s="103"/>
      <c r="IG181" s="103"/>
      <c r="IH181" s="103"/>
      <c r="II181" s="103"/>
      <c r="IJ181" s="103"/>
      <c r="IK181" s="103"/>
      <c r="IL181" s="103"/>
      <c r="IM181" s="103"/>
      <c r="IN181" s="103"/>
      <c r="IO181" s="103"/>
      <c r="IP181" s="103"/>
      <c r="IQ181" s="103"/>
      <c r="IR181" s="103"/>
      <c r="IS181" s="103"/>
      <c r="IT181" s="103"/>
      <c r="IU181" s="103"/>
      <c r="IV181" s="103"/>
    </row>
    <row r="182" spans="1:256" s="233" customFormat="1" ht="12.75">
      <c r="A182" s="78"/>
      <c r="B182" s="78"/>
      <c r="C182" s="448"/>
      <c r="D182" s="391"/>
      <c r="E182" s="391"/>
      <c r="G182" s="436"/>
      <c r="I182" s="428"/>
      <c r="J182" s="429"/>
      <c r="K182" s="274"/>
      <c r="L182" s="271"/>
      <c r="M182" s="280"/>
      <c r="N182" s="280"/>
      <c r="O182" s="280"/>
      <c r="P182" s="280"/>
      <c r="Q182" s="280"/>
      <c r="R182" s="280"/>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c r="AO182" s="103"/>
      <c r="AP182" s="103"/>
      <c r="AQ182" s="103"/>
      <c r="AR182" s="103"/>
      <c r="AS182" s="103"/>
      <c r="AT182" s="103"/>
      <c r="AU182" s="103"/>
      <c r="AV182" s="103"/>
      <c r="AW182" s="103"/>
      <c r="AX182" s="103"/>
      <c r="AY182" s="103"/>
      <c r="AZ182" s="103"/>
      <c r="BA182" s="103"/>
      <c r="BB182" s="103"/>
      <c r="BC182" s="103"/>
      <c r="BD182" s="103"/>
      <c r="BE182" s="103"/>
      <c r="BF182" s="103"/>
      <c r="BG182" s="103"/>
      <c r="BH182" s="103"/>
      <c r="BI182" s="103"/>
      <c r="BJ182" s="103"/>
      <c r="BK182" s="103"/>
      <c r="BL182" s="103"/>
      <c r="BM182" s="103"/>
      <c r="BN182" s="103"/>
      <c r="BO182" s="103"/>
      <c r="BP182" s="103"/>
      <c r="BQ182" s="103"/>
      <c r="BR182" s="103"/>
      <c r="BS182" s="103"/>
      <c r="BT182" s="103"/>
      <c r="BU182" s="103"/>
      <c r="BV182" s="103"/>
      <c r="BW182" s="103"/>
      <c r="BX182" s="103"/>
      <c r="BY182" s="103"/>
      <c r="BZ182" s="103"/>
      <c r="CA182" s="103"/>
      <c r="CB182" s="103"/>
      <c r="CC182" s="103"/>
      <c r="CD182" s="103"/>
      <c r="CE182" s="103"/>
      <c r="CF182" s="103"/>
      <c r="CG182" s="103"/>
      <c r="CH182" s="103"/>
      <c r="CI182" s="103"/>
      <c r="CJ182" s="103"/>
      <c r="CK182" s="103"/>
      <c r="CL182" s="103"/>
      <c r="CM182" s="103"/>
      <c r="CN182" s="103"/>
      <c r="CO182" s="103"/>
      <c r="CP182" s="103"/>
      <c r="CQ182" s="103"/>
      <c r="CR182" s="103"/>
      <c r="CS182" s="103"/>
      <c r="CT182" s="103"/>
      <c r="CU182" s="103"/>
      <c r="CV182" s="103"/>
      <c r="CW182" s="103"/>
      <c r="CX182" s="103"/>
      <c r="CY182" s="103"/>
      <c r="CZ182" s="103"/>
      <c r="DA182" s="103"/>
      <c r="DB182" s="103"/>
      <c r="DC182" s="103"/>
      <c r="DD182" s="103"/>
      <c r="DE182" s="103"/>
      <c r="DF182" s="103"/>
      <c r="DG182" s="103"/>
      <c r="DH182" s="103"/>
      <c r="DI182" s="103"/>
      <c r="DJ182" s="103"/>
      <c r="DK182" s="103"/>
      <c r="DL182" s="103"/>
      <c r="DM182" s="103"/>
      <c r="DN182" s="103"/>
      <c r="DO182" s="103"/>
      <c r="DP182" s="103"/>
      <c r="DQ182" s="103"/>
      <c r="DR182" s="103"/>
      <c r="DS182" s="103"/>
      <c r="DT182" s="103"/>
      <c r="DU182" s="103"/>
      <c r="DV182" s="103"/>
      <c r="DW182" s="103"/>
      <c r="DX182" s="103"/>
      <c r="DY182" s="103"/>
      <c r="DZ182" s="103"/>
      <c r="EA182" s="103"/>
      <c r="EB182" s="103"/>
      <c r="EC182" s="103"/>
      <c r="ED182" s="103"/>
      <c r="EE182" s="103"/>
      <c r="EF182" s="103"/>
      <c r="EG182" s="103"/>
      <c r="EH182" s="103"/>
      <c r="EI182" s="103"/>
      <c r="EJ182" s="103"/>
      <c r="EK182" s="103"/>
      <c r="EL182" s="103"/>
      <c r="EM182" s="103"/>
      <c r="EN182" s="103"/>
      <c r="EO182" s="103"/>
      <c r="EP182" s="103"/>
      <c r="EQ182" s="103"/>
      <c r="ER182" s="103"/>
      <c r="ES182" s="103"/>
      <c r="ET182" s="103"/>
      <c r="EU182" s="103"/>
      <c r="EV182" s="103"/>
      <c r="EW182" s="103"/>
      <c r="EX182" s="103"/>
      <c r="EY182" s="103"/>
      <c r="EZ182" s="103"/>
      <c r="FA182" s="103"/>
      <c r="FB182" s="103"/>
      <c r="FC182" s="103"/>
      <c r="FD182" s="103"/>
      <c r="FE182" s="103"/>
      <c r="FF182" s="103"/>
      <c r="FG182" s="103"/>
      <c r="FH182" s="103"/>
      <c r="FI182" s="103"/>
      <c r="FJ182" s="103"/>
      <c r="FK182" s="103"/>
      <c r="FL182" s="103"/>
      <c r="FM182" s="103"/>
      <c r="FN182" s="103"/>
      <c r="FO182" s="103"/>
      <c r="FP182" s="103"/>
      <c r="FQ182" s="103"/>
      <c r="FR182" s="103"/>
      <c r="FS182" s="103"/>
      <c r="FT182" s="103"/>
      <c r="FU182" s="103"/>
      <c r="FV182" s="103"/>
      <c r="FW182" s="103"/>
      <c r="FX182" s="103"/>
      <c r="FY182" s="103"/>
      <c r="FZ182" s="103"/>
      <c r="GA182" s="103"/>
      <c r="GB182" s="103"/>
      <c r="GC182" s="103"/>
      <c r="GD182" s="103"/>
      <c r="GE182" s="103"/>
      <c r="GF182" s="103"/>
      <c r="GG182" s="103"/>
      <c r="GH182" s="103"/>
      <c r="GI182" s="103"/>
      <c r="GJ182" s="103"/>
      <c r="GK182" s="103"/>
      <c r="GL182" s="103"/>
      <c r="GM182" s="103"/>
      <c r="GN182" s="103"/>
      <c r="GO182" s="103"/>
      <c r="GP182" s="103"/>
      <c r="GQ182" s="103"/>
      <c r="GR182" s="103"/>
      <c r="GS182" s="103"/>
      <c r="GT182" s="103"/>
      <c r="GU182" s="103"/>
      <c r="GV182" s="103"/>
      <c r="GW182" s="103"/>
      <c r="GX182" s="103"/>
      <c r="GY182" s="103"/>
      <c r="GZ182" s="103"/>
      <c r="HA182" s="103"/>
      <c r="HB182" s="103"/>
      <c r="HC182" s="103"/>
      <c r="HD182" s="103"/>
      <c r="HE182" s="103"/>
      <c r="HF182" s="103"/>
      <c r="HG182" s="103"/>
      <c r="HH182" s="103"/>
      <c r="HI182" s="103"/>
      <c r="HJ182" s="103"/>
      <c r="HK182" s="103"/>
      <c r="HL182" s="103"/>
      <c r="HM182" s="103"/>
      <c r="HN182" s="103"/>
      <c r="HO182" s="103"/>
      <c r="HP182" s="103"/>
      <c r="HQ182" s="103"/>
      <c r="HR182" s="103"/>
      <c r="HS182" s="103"/>
      <c r="HT182" s="103"/>
      <c r="HU182" s="103"/>
      <c r="HV182" s="103"/>
      <c r="HW182" s="103"/>
      <c r="HX182" s="103"/>
      <c r="HY182" s="103"/>
      <c r="HZ182" s="103"/>
      <c r="IA182" s="103"/>
      <c r="IB182" s="103"/>
      <c r="IC182" s="103"/>
      <c r="ID182" s="103"/>
      <c r="IE182" s="103"/>
      <c r="IF182" s="103"/>
      <c r="IG182" s="103"/>
      <c r="IH182" s="103"/>
      <c r="II182" s="103"/>
      <c r="IJ182" s="103"/>
      <c r="IK182" s="103"/>
      <c r="IL182" s="103"/>
      <c r="IM182" s="103"/>
      <c r="IN182" s="103"/>
      <c r="IO182" s="103"/>
      <c r="IP182" s="103"/>
      <c r="IQ182" s="103"/>
      <c r="IR182" s="103"/>
      <c r="IS182" s="103"/>
      <c r="IT182" s="103"/>
      <c r="IU182" s="103"/>
      <c r="IV182" s="103"/>
    </row>
    <row r="183" spans="1:256" s="233" customFormat="1" ht="12.75">
      <c r="A183" s="78"/>
      <c r="B183" s="78"/>
      <c r="C183" s="448"/>
      <c r="D183" s="391"/>
      <c r="E183" s="391"/>
      <c r="G183" s="436"/>
      <c r="I183" s="428"/>
      <c r="J183" s="429"/>
      <c r="K183" s="274"/>
      <c r="L183" s="271"/>
      <c r="M183" s="280"/>
      <c r="N183" s="280"/>
      <c r="O183" s="280"/>
      <c r="P183" s="280"/>
      <c r="Q183" s="280"/>
      <c r="R183" s="280"/>
      <c r="S183" s="103"/>
      <c r="T183" s="103"/>
      <c r="U183" s="103"/>
      <c r="V183" s="103"/>
      <c r="W183" s="103"/>
      <c r="X183" s="103"/>
      <c r="Y183" s="103"/>
      <c r="Z183" s="103"/>
      <c r="AA183" s="103"/>
      <c r="AB183" s="103"/>
      <c r="AC183" s="103"/>
      <c r="AD183" s="103"/>
      <c r="AE183" s="103"/>
      <c r="AF183" s="103"/>
      <c r="AG183" s="103"/>
      <c r="AH183" s="103"/>
      <c r="AI183" s="103"/>
      <c r="AJ183" s="103"/>
      <c r="AK183" s="103"/>
      <c r="AL183" s="103"/>
      <c r="AM183" s="103"/>
      <c r="AN183" s="103"/>
      <c r="AO183" s="103"/>
      <c r="AP183" s="103"/>
      <c r="AQ183" s="103"/>
      <c r="AR183" s="103"/>
      <c r="AS183" s="103"/>
      <c r="AT183" s="103"/>
      <c r="AU183" s="103"/>
      <c r="AV183" s="103"/>
      <c r="AW183" s="103"/>
      <c r="AX183" s="103"/>
      <c r="AY183" s="103"/>
      <c r="AZ183" s="103"/>
      <c r="BA183" s="103"/>
      <c r="BB183" s="103"/>
      <c r="BC183" s="103"/>
      <c r="BD183" s="103"/>
      <c r="BE183" s="103"/>
      <c r="BF183" s="103"/>
      <c r="BG183" s="103"/>
      <c r="BH183" s="103"/>
      <c r="BI183" s="103"/>
      <c r="BJ183" s="103"/>
      <c r="BK183" s="103"/>
      <c r="BL183" s="103"/>
      <c r="BM183" s="103"/>
      <c r="BN183" s="103"/>
      <c r="BO183" s="103"/>
      <c r="BP183" s="103"/>
      <c r="BQ183" s="103"/>
      <c r="BR183" s="103"/>
      <c r="BS183" s="103"/>
      <c r="BT183" s="103"/>
      <c r="BU183" s="103"/>
      <c r="BV183" s="103"/>
      <c r="BW183" s="103"/>
      <c r="BX183" s="103"/>
      <c r="BY183" s="103"/>
      <c r="BZ183" s="103"/>
      <c r="CA183" s="103"/>
      <c r="CB183" s="103"/>
      <c r="CC183" s="103"/>
      <c r="CD183" s="103"/>
      <c r="CE183" s="103"/>
      <c r="CF183" s="103"/>
      <c r="CG183" s="103"/>
      <c r="CH183" s="103"/>
      <c r="CI183" s="103"/>
      <c r="CJ183" s="103"/>
      <c r="CK183" s="103"/>
      <c r="CL183" s="103"/>
      <c r="CM183" s="103"/>
      <c r="CN183" s="103"/>
      <c r="CO183" s="103"/>
      <c r="CP183" s="103"/>
      <c r="CQ183" s="103"/>
      <c r="CR183" s="103"/>
      <c r="CS183" s="103"/>
      <c r="CT183" s="103"/>
      <c r="CU183" s="103"/>
      <c r="CV183" s="103"/>
      <c r="CW183" s="103"/>
      <c r="CX183" s="103"/>
      <c r="CY183" s="103"/>
      <c r="CZ183" s="103"/>
      <c r="DA183" s="103"/>
      <c r="DB183" s="103"/>
      <c r="DC183" s="103"/>
      <c r="DD183" s="103"/>
      <c r="DE183" s="103"/>
      <c r="DF183" s="103"/>
      <c r="DG183" s="103"/>
      <c r="DH183" s="103"/>
      <c r="DI183" s="103"/>
      <c r="DJ183" s="103"/>
      <c r="DK183" s="103"/>
      <c r="DL183" s="103"/>
      <c r="DM183" s="103"/>
      <c r="DN183" s="103"/>
      <c r="DO183" s="103"/>
      <c r="DP183" s="103"/>
      <c r="DQ183" s="103"/>
      <c r="DR183" s="103"/>
      <c r="DS183" s="103"/>
      <c r="DT183" s="103"/>
      <c r="DU183" s="103"/>
      <c r="DV183" s="103"/>
      <c r="DW183" s="103"/>
      <c r="DX183" s="103"/>
      <c r="DY183" s="103"/>
      <c r="DZ183" s="103"/>
      <c r="EA183" s="103"/>
      <c r="EB183" s="103"/>
      <c r="EC183" s="103"/>
      <c r="ED183" s="103"/>
      <c r="EE183" s="103"/>
      <c r="EF183" s="103"/>
      <c r="EG183" s="103"/>
      <c r="EH183" s="103"/>
      <c r="EI183" s="103"/>
      <c r="EJ183" s="103"/>
      <c r="EK183" s="103"/>
      <c r="EL183" s="103"/>
      <c r="EM183" s="103"/>
      <c r="EN183" s="103"/>
      <c r="EO183" s="103"/>
      <c r="EP183" s="103"/>
      <c r="EQ183" s="103"/>
      <c r="ER183" s="103"/>
      <c r="ES183" s="103"/>
      <c r="ET183" s="103"/>
      <c r="EU183" s="103"/>
      <c r="EV183" s="103"/>
      <c r="EW183" s="103"/>
      <c r="EX183" s="103"/>
      <c r="EY183" s="103"/>
      <c r="EZ183" s="103"/>
      <c r="FA183" s="103"/>
      <c r="FB183" s="103"/>
      <c r="FC183" s="103"/>
      <c r="FD183" s="103"/>
      <c r="FE183" s="103"/>
      <c r="FF183" s="103"/>
      <c r="FG183" s="103"/>
      <c r="FH183" s="103"/>
      <c r="FI183" s="103"/>
      <c r="FJ183" s="103"/>
      <c r="FK183" s="103"/>
      <c r="FL183" s="103"/>
      <c r="FM183" s="103"/>
      <c r="FN183" s="103"/>
      <c r="FO183" s="103"/>
      <c r="FP183" s="103"/>
      <c r="FQ183" s="103"/>
      <c r="FR183" s="103"/>
      <c r="FS183" s="103"/>
      <c r="FT183" s="103"/>
      <c r="FU183" s="103"/>
      <c r="FV183" s="103"/>
      <c r="FW183" s="103"/>
      <c r="FX183" s="103"/>
      <c r="FY183" s="103"/>
      <c r="FZ183" s="103"/>
      <c r="GA183" s="103"/>
      <c r="GB183" s="103"/>
      <c r="GC183" s="103"/>
      <c r="GD183" s="103"/>
      <c r="GE183" s="103"/>
      <c r="GF183" s="103"/>
      <c r="GG183" s="103"/>
      <c r="GH183" s="103"/>
      <c r="GI183" s="103"/>
      <c r="GJ183" s="103"/>
      <c r="GK183" s="103"/>
      <c r="GL183" s="103"/>
      <c r="GM183" s="103"/>
      <c r="GN183" s="103"/>
      <c r="GO183" s="103"/>
      <c r="GP183" s="103"/>
      <c r="GQ183" s="103"/>
      <c r="GR183" s="103"/>
      <c r="GS183" s="103"/>
      <c r="GT183" s="103"/>
      <c r="GU183" s="103"/>
      <c r="GV183" s="103"/>
      <c r="GW183" s="103"/>
      <c r="GX183" s="103"/>
      <c r="GY183" s="103"/>
      <c r="GZ183" s="103"/>
      <c r="HA183" s="103"/>
      <c r="HB183" s="103"/>
      <c r="HC183" s="103"/>
      <c r="HD183" s="103"/>
      <c r="HE183" s="103"/>
      <c r="HF183" s="103"/>
      <c r="HG183" s="103"/>
      <c r="HH183" s="103"/>
      <c r="HI183" s="103"/>
      <c r="HJ183" s="103"/>
      <c r="HK183" s="103"/>
      <c r="HL183" s="103"/>
      <c r="HM183" s="103"/>
      <c r="HN183" s="103"/>
      <c r="HO183" s="103"/>
      <c r="HP183" s="103"/>
      <c r="HQ183" s="103"/>
      <c r="HR183" s="103"/>
      <c r="HS183" s="103"/>
      <c r="HT183" s="103"/>
      <c r="HU183" s="103"/>
      <c r="HV183" s="103"/>
      <c r="HW183" s="103"/>
      <c r="HX183" s="103"/>
      <c r="HY183" s="103"/>
      <c r="HZ183" s="103"/>
      <c r="IA183" s="103"/>
      <c r="IB183" s="103"/>
      <c r="IC183" s="103"/>
      <c r="ID183" s="103"/>
      <c r="IE183" s="103"/>
      <c r="IF183" s="103"/>
      <c r="IG183" s="103"/>
      <c r="IH183" s="103"/>
      <c r="II183" s="103"/>
      <c r="IJ183" s="103"/>
      <c r="IK183" s="103"/>
      <c r="IL183" s="103"/>
      <c r="IM183" s="103"/>
      <c r="IN183" s="103"/>
      <c r="IO183" s="103"/>
      <c r="IP183" s="103"/>
      <c r="IQ183" s="103"/>
      <c r="IR183" s="103"/>
      <c r="IS183" s="103"/>
      <c r="IT183" s="103"/>
      <c r="IU183" s="103"/>
      <c r="IV183" s="103"/>
    </row>
    <row r="184" spans="1:256" s="233" customFormat="1" ht="12.75">
      <c r="A184" s="78"/>
      <c r="B184" s="78"/>
      <c r="C184" s="448"/>
      <c r="D184" s="391"/>
      <c r="E184" s="391"/>
      <c r="G184" s="436"/>
      <c r="I184" s="428"/>
      <c r="J184" s="429"/>
      <c r="K184" s="274"/>
      <c r="L184" s="271"/>
      <c r="M184" s="280"/>
      <c r="N184" s="280"/>
      <c r="O184" s="280"/>
      <c r="P184" s="280"/>
      <c r="Q184" s="280"/>
      <c r="R184" s="280"/>
      <c r="S184" s="103"/>
      <c r="T184" s="103"/>
      <c r="U184" s="103"/>
      <c r="V184" s="103"/>
      <c r="W184" s="103"/>
      <c r="X184" s="103"/>
      <c r="Y184" s="103"/>
      <c r="Z184" s="103"/>
      <c r="AA184" s="103"/>
      <c r="AB184" s="103"/>
      <c r="AC184" s="103"/>
      <c r="AD184" s="103"/>
      <c r="AE184" s="103"/>
      <c r="AF184" s="103"/>
      <c r="AG184" s="103"/>
      <c r="AH184" s="103"/>
      <c r="AI184" s="103"/>
      <c r="AJ184" s="103"/>
      <c r="AK184" s="103"/>
      <c r="AL184" s="103"/>
      <c r="AM184" s="103"/>
      <c r="AN184" s="103"/>
      <c r="AO184" s="103"/>
      <c r="AP184" s="103"/>
      <c r="AQ184" s="103"/>
      <c r="AR184" s="103"/>
      <c r="AS184" s="103"/>
      <c r="AT184" s="103"/>
      <c r="AU184" s="103"/>
      <c r="AV184" s="103"/>
      <c r="AW184" s="103"/>
      <c r="AX184" s="103"/>
      <c r="AY184" s="103"/>
      <c r="AZ184" s="103"/>
      <c r="BA184" s="103"/>
      <c r="BB184" s="103"/>
      <c r="BC184" s="103"/>
      <c r="BD184" s="103"/>
      <c r="BE184" s="103"/>
      <c r="BF184" s="103"/>
      <c r="BG184" s="103"/>
      <c r="BH184" s="103"/>
      <c r="BI184" s="103"/>
      <c r="BJ184" s="103"/>
      <c r="BK184" s="103"/>
      <c r="BL184" s="103"/>
      <c r="BM184" s="103"/>
      <c r="BN184" s="103"/>
      <c r="BO184" s="103"/>
      <c r="BP184" s="103"/>
      <c r="BQ184" s="103"/>
      <c r="BR184" s="103"/>
      <c r="BS184" s="103"/>
      <c r="BT184" s="103"/>
      <c r="BU184" s="103"/>
      <c r="BV184" s="103"/>
      <c r="BW184" s="103"/>
      <c r="BX184" s="103"/>
      <c r="BY184" s="103"/>
      <c r="BZ184" s="103"/>
      <c r="CA184" s="103"/>
      <c r="CB184" s="103"/>
      <c r="CC184" s="103"/>
      <c r="CD184" s="103"/>
      <c r="CE184" s="103"/>
      <c r="CF184" s="103"/>
      <c r="CG184" s="103"/>
      <c r="CH184" s="103"/>
      <c r="CI184" s="103"/>
      <c r="CJ184" s="103"/>
      <c r="CK184" s="103"/>
      <c r="CL184" s="103"/>
      <c r="CM184" s="103"/>
      <c r="CN184" s="103"/>
      <c r="CO184" s="103"/>
      <c r="CP184" s="103"/>
      <c r="CQ184" s="103"/>
      <c r="CR184" s="103"/>
      <c r="CS184" s="103"/>
      <c r="CT184" s="103"/>
      <c r="CU184" s="103"/>
      <c r="CV184" s="103"/>
      <c r="CW184" s="103"/>
      <c r="CX184" s="103"/>
      <c r="CY184" s="103"/>
      <c r="CZ184" s="103"/>
      <c r="DA184" s="103"/>
      <c r="DB184" s="103"/>
      <c r="DC184" s="103"/>
      <c r="DD184" s="103"/>
      <c r="DE184" s="103"/>
      <c r="DF184" s="103"/>
      <c r="DG184" s="103"/>
      <c r="DH184" s="103"/>
      <c r="DI184" s="103"/>
      <c r="DJ184" s="103"/>
      <c r="DK184" s="103"/>
      <c r="DL184" s="103"/>
      <c r="DM184" s="103"/>
      <c r="DN184" s="103"/>
      <c r="DO184" s="103"/>
      <c r="DP184" s="103"/>
      <c r="DQ184" s="103"/>
      <c r="DR184" s="103"/>
      <c r="DS184" s="103"/>
      <c r="DT184" s="103"/>
      <c r="DU184" s="103"/>
      <c r="DV184" s="103"/>
      <c r="DW184" s="103"/>
      <c r="DX184" s="103"/>
      <c r="DY184" s="103"/>
      <c r="DZ184" s="103"/>
      <c r="EA184" s="103"/>
      <c r="EB184" s="103"/>
      <c r="EC184" s="103"/>
      <c r="ED184" s="103"/>
      <c r="EE184" s="103"/>
      <c r="EF184" s="103"/>
      <c r="EG184" s="103"/>
      <c r="EH184" s="103"/>
      <c r="EI184" s="103"/>
      <c r="EJ184" s="103"/>
      <c r="EK184" s="103"/>
      <c r="EL184" s="103"/>
      <c r="EM184" s="103"/>
      <c r="EN184" s="103"/>
      <c r="EO184" s="103"/>
      <c r="EP184" s="103"/>
      <c r="EQ184" s="103"/>
      <c r="ER184" s="103"/>
      <c r="ES184" s="103"/>
      <c r="ET184" s="103"/>
      <c r="EU184" s="103"/>
      <c r="EV184" s="103"/>
      <c r="EW184" s="103"/>
      <c r="EX184" s="103"/>
      <c r="EY184" s="103"/>
      <c r="EZ184" s="103"/>
      <c r="FA184" s="103"/>
      <c r="FB184" s="103"/>
      <c r="FC184" s="103"/>
      <c r="FD184" s="103"/>
      <c r="FE184" s="103"/>
      <c r="FF184" s="103"/>
      <c r="FG184" s="103"/>
      <c r="FH184" s="103"/>
      <c r="FI184" s="103"/>
      <c r="FJ184" s="103"/>
      <c r="FK184" s="103"/>
      <c r="FL184" s="103"/>
      <c r="FM184" s="103"/>
      <c r="FN184" s="103"/>
      <c r="FO184" s="103"/>
      <c r="FP184" s="103"/>
      <c r="FQ184" s="103"/>
      <c r="FR184" s="103"/>
      <c r="FS184" s="103"/>
      <c r="FT184" s="103"/>
      <c r="FU184" s="103"/>
      <c r="FV184" s="103"/>
      <c r="FW184" s="103"/>
      <c r="FX184" s="103"/>
      <c r="FY184" s="103"/>
      <c r="FZ184" s="103"/>
      <c r="GA184" s="103"/>
      <c r="GB184" s="103"/>
      <c r="GC184" s="103"/>
      <c r="GD184" s="103"/>
      <c r="GE184" s="103"/>
      <c r="GF184" s="103"/>
      <c r="GG184" s="103"/>
      <c r="GH184" s="103"/>
      <c r="GI184" s="103"/>
      <c r="GJ184" s="103"/>
      <c r="GK184" s="103"/>
      <c r="GL184" s="103"/>
      <c r="GM184" s="103"/>
      <c r="GN184" s="103"/>
      <c r="GO184" s="103"/>
      <c r="GP184" s="103"/>
      <c r="GQ184" s="103"/>
      <c r="GR184" s="103"/>
      <c r="GS184" s="103"/>
      <c r="GT184" s="103"/>
      <c r="GU184" s="103"/>
      <c r="GV184" s="103"/>
      <c r="GW184" s="103"/>
      <c r="GX184" s="103"/>
      <c r="GY184" s="103"/>
      <c r="GZ184" s="103"/>
      <c r="HA184" s="103"/>
      <c r="HB184" s="103"/>
      <c r="HC184" s="103"/>
      <c r="HD184" s="103"/>
      <c r="HE184" s="103"/>
      <c r="HF184" s="103"/>
      <c r="HG184" s="103"/>
      <c r="HH184" s="103"/>
      <c r="HI184" s="103"/>
      <c r="HJ184" s="103"/>
      <c r="HK184" s="103"/>
      <c r="HL184" s="103"/>
      <c r="HM184" s="103"/>
      <c r="HN184" s="103"/>
      <c r="HO184" s="103"/>
      <c r="HP184" s="103"/>
      <c r="HQ184" s="103"/>
      <c r="HR184" s="103"/>
      <c r="HS184" s="103"/>
      <c r="HT184" s="103"/>
      <c r="HU184" s="103"/>
      <c r="HV184" s="103"/>
      <c r="HW184" s="103"/>
      <c r="HX184" s="103"/>
      <c r="HY184" s="103"/>
      <c r="HZ184" s="103"/>
      <c r="IA184" s="103"/>
      <c r="IB184" s="103"/>
      <c r="IC184" s="103"/>
      <c r="ID184" s="103"/>
      <c r="IE184" s="103"/>
      <c r="IF184" s="103"/>
      <c r="IG184" s="103"/>
      <c r="IH184" s="103"/>
      <c r="II184" s="103"/>
      <c r="IJ184" s="103"/>
      <c r="IK184" s="103"/>
      <c r="IL184" s="103"/>
      <c r="IM184" s="103"/>
      <c r="IN184" s="103"/>
      <c r="IO184" s="103"/>
      <c r="IP184" s="103"/>
      <c r="IQ184" s="103"/>
      <c r="IR184" s="103"/>
      <c r="IS184" s="103"/>
      <c r="IT184" s="103"/>
      <c r="IU184" s="103"/>
      <c r="IV184" s="103"/>
    </row>
    <row r="185" spans="1:256" s="233" customFormat="1" ht="12.75">
      <c r="A185" s="78"/>
      <c r="B185" s="78"/>
      <c r="C185" s="448"/>
      <c r="D185" s="391"/>
      <c r="E185" s="391"/>
      <c r="G185" s="436"/>
      <c r="I185" s="428"/>
      <c r="J185" s="429"/>
      <c r="K185" s="274"/>
      <c r="L185" s="271"/>
      <c r="M185" s="280"/>
      <c r="N185" s="280"/>
      <c r="O185" s="280"/>
      <c r="P185" s="280"/>
      <c r="Q185" s="280"/>
      <c r="R185" s="280"/>
      <c r="S185" s="103"/>
      <c r="T185" s="103"/>
      <c r="U185" s="103"/>
      <c r="V185" s="103"/>
      <c r="W185" s="103"/>
      <c r="X185" s="103"/>
      <c r="Y185" s="103"/>
      <c r="Z185" s="103"/>
      <c r="AA185" s="103"/>
      <c r="AB185" s="103"/>
      <c r="AC185" s="103"/>
      <c r="AD185" s="103"/>
      <c r="AE185" s="103"/>
      <c r="AF185" s="103"/>
      <c r="AG185" s="103"/>
      <c r="AH185" s="103"/>
      <c r="AI185" s="103"/>
      <c r="AJ185" s="103"/>
      <c r="AK185" s="103"/>
      <c r="AL185" s="103"/>
      <c r="AM185" s="103"/>
      <c r="AN185" s="103"/>
      <c r="AO185" s="103"/>
      <c r="AP185" s="103"/>
      <c r="AQ185" s="103"/>
      <c r="AR185" s="103"/>
      <c r="AS185" s="103"/>
      <c r="AT185" s="103"/>
      <c r="AU185" s="103"/>
      <c r="AV185" s="103"/>
      <c r="AW185" s="103"/>
      <c r="AX185" s="103"/>
      <c r="AY185" s="103"/>
      <c r="AZ185" s="103"/>
      <c r="BA185" s="103"/>
      <c r="BB185" s="103"/>
      <c r="BC185" s="103"/>
      <c r="BD185" s="103"/>
      <c r="BE185" s="103"/>
      <c r="BF185" s="103"/>
      <c r="BG185" s="103"/>
      <c r="BH185" s="103"/>
      <c r="BI185" s="103"/>
      <c r="BJ185" s="103"/>
      <c r="BK185" s="103"/>
      <c r="BL185" s="103"/>
      <c r="BM185" s="103"/>
      <c r="BN185" s="103"/>
      <c r="BO185" s="103"/>
      <c r="BP185" s="103"/>
      <c r="BQ185" s="103"/>
      <c r="BR185" s="103"/>
      <c r="BS185" s="103"/>
      <c r="BT185" s="103"/>
      <c r="BU185" s="103"/>
      <c r="BV185" s="103"/>
      <c r="BW185" s="103"/>
      <c r="BX185" s="103"/>
      <c r="BY185" s="103"/>
      <c r="BZ185" s="103"/>
      <c r="CA185" s="103"/>
      <c r="CB185" s="103"/>
      <c r="CC185" s="103"/>
      <c r="CD185" s="103"/>
      <c r="CE185" s="103"/>
      <c r="CF185" s="103"/>
      <c r="CG185" s="103"/>
      <c r="CH185" s="103"/>
      <c r="CI185" s="103"/>
      <c r="CJ185" s="103"/>
      <c r="CK185" s="103"/>
      <c r="CL185" s="103"/>
      <c r="CM185" s="103"/>
      <c r="CN185" s="103"/>
      <c r="CO185" s="103"/>
      <c r="CP185" s="103"/>
      <c r="CQ185" s="103"/>
      <c r="CR185" s="103"/>
      <c r="CS185" s="103"/>
      <c r="CT185" s="103"/>
      <c r="CU185" s="103"/>
      <c r="CV185" s="103"/>
      <c r="CW185" s="103"/>
      <c r="CX185" s="103"/>
      <c r="CY185" s="103"/>
      <c r="CZ185" s="103"/>
      <c r="DA185" s="103"/>
      <c r="DB185" s="103"/>
      <c r="DC185" s="103"/>
      <c r="DD185" s="103"/>
      <c r="DE185" s="103"/>
      <c r="DF185" s="103"/>
      <c r="DG185" s="103"/>
      <c r="DH185" s="103"/>
      <c r="DI185" s="103"/>
      <c r="DJ185" s="103"/>
      <c r="DK185" s="103"/>
      <c r="DL185" s="103"/>
      <c r="DM185" s="103"/>
      <c r="DN185" s="103"/>
      <c r="DO185" s="103"/>
      <c r="DP185" s="103"/>
      <c r="DQ185" s="103"/>
      <c r="DR185" s="103"/>
      <c r="DS185" s="103"/>
      <c r="DT185" s="103"/>
      <c r="DU185" s="103"/>
      <c r="DV185" s="103"/>
      <c r="DW185" s="103"/>
      <c r="DX185" s="103"/>
      <c r="DY185" s="103"/>
      <c r="DZ185" s="103"/>
      <c r="EA185" s="103"/>
      <c r="EB185" s="103"/>
      <c r="EC185" s="103"/>
      <c r="ED185" s="103"/>
      <c r="EE185" s="103"/>
      <c r="EF185" s="103"/>
      <c r="EG185" s="103"/>
      <c r="EH185" s="103"/>
      <c r="EI185" s="103"/>
      <c r="EJ185" s="103"/>
      <c r="EK185" s="103"/>
      <c r="EL185" s="103"/>
      <c r="EM185" s="103"/>
      <c r="EN185" s="103"/>
      <c r="EO185" s="103"/>
      <c r="EP185" s="103"/>
      <c r="EQ185" s="103"/>
      <c r="ER185" s="103"/>
      <c r="ES185" s="103"/>
      <c r="ET185" s="103"/>
      <c r="EU185" s="103"/>
      <c r="EV185" s="103"/>
      <c r="EW185" s="103"/>
      <c r="EX185" s="103"/>
      <c r="EY185" s="103"/>
      <c r="EZ185" s="103"/>
      <c r="FA185" s="103"/>
      <c r="FB185" s="103"/>
      <c r="FC185" s="103"/>
      <c r="FD185" s="103"/>
      <c r="FE185" s="103"/>
      <c r="FF185" s="103"/>
      <c r="FG185" s="103"/>
      <c r="FH185" s="103"/>
      <c r="FI185" s="103"/>
      <c r="FJ185" s="103"/>
      <c r="FK185" s="103"/>
      <c r="FL185" s="103"/>
      <c r="FM185" s="103"/>
      <c r="FN185" s="103"/>
      <c r="FO185" s="103"/>
      <c r="FP185" s="103"/>
      <c r="FQ185" s="103"/>
      <c r="FR185" s="103"/>
      <c r="FS185" s="103"/>
      <c r="FT185" s="103"/>
      <c r="FU185" s="103"/>
      <c r="FV185" s="103"/>
      <c r="FW185" s="103"/>
      <c r="FX185" s="103"/>
      <c r="FY185" s="103"/>
      <c r="FZ185" s="103"/>
      <c r="GA185" s="103"/>
      <c r="GB185" s="103"/>
      <c r="GC185" s="103"/>
      <c r="GD185" s="103"/>
      <c r="GE185" s="103"/>
      <c r="GF185" s="103"/>
      <c r="GG185" s="103"/>
      <c r="GH185" s="103"/>
      <c r="GI185" s="103"/>
      <c r="GJ185" s="103"/>
      <c r="GK185" s="103"/>
      <c r="GL185" s="103"/>
      <c r="GM185" s="103"/>
      <c r="GN185" s="103"/>
      <c r="GO185" s="103"/>
      <c r="GP185" s="103"/>
      <c r="GQ185" s="103"/>
      <c r="GR185" s="103"/>
      <c r="GS185" s="103"/>
      <c r="GT185" s="103"/>
      <c r="GU185" s="103"/>
      <c r="GV185" s="103"/>
      <c r="GW185" s="103"/>
      <c r="GX185" s="103"/>
      <c r="GY185" s="103"/>
      <c r="GZ185" s="103"/>
      <c r="HA185" s="103"/>
      <c r="HB185" s="103"/>
      <c r="HC185" s="103"/>
      <c r="HD185" s="103"/>
      <c r="HE185" s="103"/>
      <c r="HF185" s="103"/>
      <c r="HG185" s="103"/>
      <c r="HH185" s="103"/>
      <c r="HI185" s="103"/>
      <c r="HJ185" s="103"/>
      <c r="HK185" s="103"/>
      <c r="HL185" s="103"/>
      <c r="HM185" s="103"/>
      <c r="HN185" s="103"/>
      <c r="HO185" s="103"/>
      <c r="HP185" s="103"/>
      <c r="HQ185" s="103"/>
      <c r="HR185" s="103"/>
      <c r="HS185" s="103"/>
      <c r="HT185" s="103"/>
      <c r="HU185" s="103"/>
      <c r="HV185" s="103"/>
      <c r="HW185" s="103"/>
      <c r="HX185" s="103"/>
      <c r="HY185" s="103"/>
      <c r="HZ185" s="103"/>
      <c r="IA185" s="103"/>
      <c r="IB185" s="103"/>
      <c r="IC185" s="103"/>
      <c r="ID185" s="103"/>
      <c r="IE185" s="103"/>
      <c r="IF185" s="103"/>
      <c r="IG185" s="103"/>
      <c r="IH185" s="103"/>
      <c r="II185" s="103"/>
      <c r="IJ185" s="103"/>
      <c r="IK185" s="103"/>
      <c r="IL185" s="103"/>
      <c r="IM185" s="103"/>
      <c r="IN185" s="103"/>
      <c r="IO185" s="103"/>
      <c r="IP185" s="103"/>
      <c r="IQ185" s="103"/>
      <c r="IR185" s="103"/>
      <c r="IS185" s="103"/>
      <c r="IT185" s="103"/>
      <c r="IU185" s="103"/>
      <c r="IV185" s="103"/>
    </row>
    <row r="186" spans="1:256" s="233" customFormat="1" ht="12.75">
      <c r="A186" s="78"/>
      <c r="B186" s="78"/>
      <c r="C186" s="448"/>
      <c r="D186" s="391"/>
      <c r="E186" s="391"/>
      <c r="G186" s="436"/>
      <c r="I186" s="428"/>
      <c r="J186" s="429"/>
      <c r="K186" s="274"/>
      <c r="L186" s="271"/>
      <c r="M186" s="280"/>
      <c r="N186" s="280"/>
      <c r="O186" s="280"/>
      <c r="P186" s="280"/>
      <c r="Q186" s="280"/>
      <c r="R186" s="280"/>
      <c r="S186" s="103"/>
      <c r="T186" s="103"/>
      <c r="U186" s="103"/>
      <c r="V186" s="103"/>
      <c r="W186" s="103"/>
      <c r="X186" s="103"/>
      <c r="Y186" s="103"/>
      <c r="Z186" s="103"/>
      <c r="AA186" s="103"/>
      <c r="AB186" s="103"/>
      <c r="AC186" s="103"/>
      <c r="AD186" s="103"/>
      <c r="AE186" s="103"/>
      <c r="AF186" s="103"/>
      <c r="AG186" s="103"/>
      <c r="AH186" s="103"/>
      <c r="AI186" s="103"/>
      <c r="AJ186" s="103"/>
      <c r="AK186" s="103"/>
      <c r="AL186" s="103"/>
      <c r="AM186" s="103"/>
      <c r="AN186" s="103"/>
      <c r="AO186" s="103"/>
      <c r="AP186" s="103"/>
      <c r="AQ186" s="103"/>
      <c r="AR186" s="103"/>
      <c r="AS186" s="103"/>
      <c r="AT186" s="103"/>
      <c r="AU186" s="103"/>
      <c r="AV186" s="103"/>
      <c r="AW186" s="103"/>
      <c r="AX186" s="103"/>
      <c r="AY186" s="103"/>
      <c r="AZ186" s="103"/>
      <c r="BA186" s="103"/>
      <c r="BB186" s="103"/>
      <c r="BC186" s="103"/>
      <c r="BD186" s="103"/>
      <c r="BE186" s="103"/>
      <c r="BF186" s="103"/>
      <c r="BG186" s="103"/>
      <c r="BH186" s="103"/>
      <c r="BI186" s="103"/>
      <c r="BJ186" s="103"/>
      <c r="BK186" s="103"/>
      <c r="BL186" s="103"/>
      <c r="BM186" s="103"/>
      <c r="BN186" s="103"/>
      <c r="BO186" s="103"/>
      <c r="BP186" s="103"/>
      <c r="BQ186" s="103"/>
      <c r="BR186" s="103"/>
      <c r="BS186" s="103"/>
      <c r="BT186" s="103"/>
      <c r="BU186" s="103"/>
      <c r="BV186" s="103"/>
      <c r="BW186" s="103"/>
      <c r="BX186" s="103"/>
      <c r="BY186" s="103"/>
      <c r="BZ186" s="103"/>
      <c r="CA186" s="103"/>
      <c r="CB186" s="103"/>
      <c r="CC186" s="103"/>
      <c r="CD186" s="103"/>
      <c r="CE186" s="103"/>
      <c r="CF186" s="103"/>
      <c r="CG186" s="103"/>
      <c r="CH186" s="103"/>
      <c r="CI186" s="103"/>
      <c r="CJ186" s="103"/>
      <c r="CK186" s="103"/>
      <c r="CL186" s="103"/>
      <c r="CM186" s="103"/>
      <c r="CN186" s="103"/>
      <c r="CO186" s="103"/>
      <c r="CP186" s="103"/>
      <c r="CQ186" s="103"/>
      <c r="CR186" s="103"/>
      <c r="CS186" s="103"/>
      <c r="CT186" s="103"/>
      <c r="CU186" s="103"/>
      <c r="CV186" s="103"/>
      <c r="CW186" s="103"/>
      <c r="CX186" s="103"/>
      <c r="CY186" s="103"/>
      <c r="CZ186" s="103"/>
      <c r="DA186" s="103"/>
      <c r="DB186" s="103"/>
      <c r="DC186" s="103"/>
      <c r="DD186" s="103"/>
      <c r="DE186" s="103"/>
      <c r="DF186" s="103"/>
      <c r="DG186" s="103"/>
      <c r="DH186" s="103"/>
      <c r="DI186" s="103"/>
      <c r="DJ186" s="103"/>
      <c r="DK186" s="103"/>
      <c r="DL186" s="103"/>
      <c r="DM186" s="103"/>
      <c r="DN186" s="103"/>
      <c r="DO186" s="103"/>
      <c r="DP186" s="103"/>
      <c r="DQ186" s="103"/>
      <c r="DR186" s="103"/>
      <c r="DS186" s="103"/>
      <c r="DT186" s="103"/>
      <c r="DU186" s="103"/>
      <c r="DV186" s="103"/>
      <c r="DW186" s="103"/>
      <c r="DX186" s="103"/>
      <c r="DY186" s="103"/>
      <c r="DZ186" s="103"/>
      <c r="EA186" s="103"/>
      <c r="EB186" s="103"/>
      <c r="EC186" s="103"/>
      <c r="ED186" s="103"/>
      <c r="EE186" s="103"/>
      <c r="EF186" s="103"/>
      <c r="EG186" s="103"/>
      <c r="EH186" s="103"/>
      <c r="EI186" s="103"/>
      <c r="EJ186" s="103"/>
      <c r="EK186" s="103"/>
      <c r="EL186" s="103"/>
      <c r="EM186" s="103"/>
      <c r="EN186" s="103"/>
      <c r="EO186" s="103"/>
      <c r="EP186" s="103"/>
      <c r="EQ186" s="103"/>
      <c r="ER186" s="103"/>
      <c r="ES186" s="103"/>
      <c r="ET186" s="103"/>
      <c r="EU186" s="103"/>
      <c r="EV186" s="103"/>
      <c r="EW186" s="103"/>
      <c r="EX186" s="103"/>
      <c r="EY186" s="103"/>
      <c r="EZ186" s="103"/>
      <c r="FA186" s="103"/>
      <c r="FB186" s="103"/>
      <c r="FC186" s="103"/>
      <c r="FD186" s="103"/>
      <c r="FE186" s="103"/>
      <c r="FF186" s="103"/>
      <c r="FG186" s="103"/>
      <c r="FH186" s="103"/>
      <c r="FI186" s="103"/>
      <c r="FJ186" s="103"/>
      <c r="FK186" s="103"/>
      <c r="FL186" s="103"/>
      <c r="FM186" s="103"/>
      <c r="FN186" s="103"/>
      <c r="FO186" s="103"/>
      <c r="FP186" s="103"/>
      <c r="FQ186" s="103"/>
      <c r="FR186" s="103"/>
      <c r="FS186" s="103"/>
      <c r="FT186" s="103"/>
      <c r="FU186" s="103"/>
      <c r="FV186" s="103"/>
      <c r="FW186" s="103"/>
      <c r="FX186" s="103"/>
      <c r="FY186" s="103"/>
      <c r="FZ186" s="103"/>
      <c r="GA186" s="103"/>
      <c r="GB186" s="103"/>
      <c r="GC186" s="103"/>
      <c r="GD186" s="103"/>
      <c r="GE186" s="103"/>
      <c r="GF186" s="103"/>
      <c r="GG186" s="103"/>
      <c r="GH186" s="103"/>
      <c r="GI186" s="103"/>
      <c r="GJ186" s="103"/>
      <c r="GK186" s="103"/>
      <c r="GL186" s="103"/>
      <c r="GM186" s="103"/>
      <c r="GN186" s="103"/>
      <c r="GO186" s="103"/>
      <c r="GP186" s="103"/>
      <c r="GQ186" s="103"/>
      <c r="GR186" s="103"/>
      <c r="GS186" s="103"/>
      <c r="GT186" s="103"/>
      <c r="GU186" s="103"/>
      <c r="GV186" s="103"/>
      <c r="GW186" s="103"/>
      <c r="GX186" s="103"/>
      <c r="GY186" s="103"/>
      <c r="GZ186" s="103"/>
      <c r="HA186" s="103"/>
      <c r="HB186" s="103"/>
      <c r="HC186" s="103"/>
      <c r="HD186" s="103"/>
      <c r="HE186" s="103"/>
      <c r="HF186" s="103"/>
      <c r="HG186" s="103"/>
      <c r="HH186" s="103"/>
      <c r="HI186" s="103"/>
      <c r="HJ186" s="103"/>
      <c r="HK186" s="103"/>
      <c r="HL186" s="103"/>
      <c r="HM186" s="103"/>
      <c r="HN186" s="103"/>
      <c r="HO186" s="103"/>
      <c r="HP186" s="103"/>
      <c r="HQ186" s="103"/>
      <c r="HR186" s="103"/>
      <c r="HS186" s="103"/>
      <c r="HT186" s="103"/>
      <c r="HU186" s="103"/>
      <c r="HV186" s="103"/>
      <c r="HW186" s="103"/>
      <c r="HX186" s="103"/>
      <c r="HY186" s="103"/>
      <c r="HZ186" s="103"/>
      <c r="IA186" s="103"/>
      <c r="IB186" s="103"/>
      <c r="IC186" s="103"/>
      <c r="ID186" s="103"/>
      <c r="IE186" s="103"/>
      <c r="IF186" s="103"/>
      <c r="IG186" s="103"/>
      <c r="IH186" s="103"/>
      <c r="II186" s="103"/>
      <c r="IJ186" s="103"/>
      <c r="IK186" s="103"/>
      <c r="IL186" s="103"/>
      <c r="IM186" s="103"/>
      <c r="IN186" s="103"/>
      <c r="IO186" s="103"/>
      <c r="IP186" s="103"/>
      <c r="IQ186" s="103"/>
      <c r="IR186" s="103"/>
      <c r="IS186" s="103"/>
      <c r="IT186" s="103"/>
      <c r="IU186" s="103"/>
      <c r="IV186" s="103"/>
    </row>
    <row r="187" spans="1:256" s="233" customFormat="1" ht="12.75">
      <c r="A187" s="78"/>
      <c r="B187" s="78"/>
      <c r="C187" s="448"/>
      <c r="D187" s="391"/>
      <c r="E187" s="391"/>
      <c r="G187" s="436"/>
      <c r="I187" s="428"/>
      <c r="J187" s="429"/>
      <c r="K187" s="274"/>
      <c r="L187" s="271"/>
      <c r="M187" s="280"/>
      <c r="N187" s="280"/>
      <c r="O187" s="280"/>
      <c r="P187" s="280"/>
      <c r="Q187" s="280"/>
      <c r="R187" s="280"/>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3"/>
      <c r="AY187" s="103"/>
      <c r="AZ187" s="103"/>
      <c r="BA187" s="103"/>
      <c r="BB187" s="103"/>
      <c r="BC187" s="103"/>
      <c r="BD187" s="103"/>
      <c r="BE187" s="103"/>
      <c r="BF187" s="103"/>
      <c r="BG187" s="103"/>
      <c r="BH187" s="103"/>
      <c r="BI187" s="103"/>
      <c r="BJ187" s="103"/>
      <c r="BK187" s="103"/>
      <c r="BL187" s="103"/>
      <c r="BM187" s="103"/>
      <c r="BN187" s="103"/>
      <c r="BO187" s="103"/>
      <c r="BP187" s="103"/>
      <c r="BQ187" s="103"/>
      <c r="BR187" s="103"/>
      <c r="BS187" s="103"/>
      <c r="BT187" s="103"/>
      <c r="BU187" s="103"/>
      <c r="BV187" s="103"/>
      <c r="BW187" s="103"/>
      <c r="BX187" s="103"/>
      <c r="BY187" s="103"/>
      <c r="BZ187" s="103"/>
      <c r="CA187" s="103"/>
      <c r="CB187" s="103"/>
      <c r="CC187" s="103"/>
      <c r="CD187" s="103"/>
      <c r="CE187" s="103"/>
      <c r="CF187" s="103"/>
      <c r="CG187" s="103"/>
      <c r="CH187" s="103"/>
      <c r="CI187" s="103"/>
      <c r="CJ187" s="103"/>
      <c r="CK187" s="103"/>
      <c r="CL187" s="103"/>
      <c r="CM187" s="103"/>
      <c r="CN187" s="103"/>
      <c r="CO187" s="103"/>
      <c r="CP187" s="103"/>
      <c r="CQ187" s="103"/>
      <c r="CR187" s="103"/>
      <c r="CS187" s="103"/>
      <c r="CT187" s="103"/>
      <c r="CU187" s="103"/>
      <c r="CV187" s="103"/>
      <c r="CW187" s="103"/>
      <c r="CX187" s="103"/>
      <c r="CY187" s="103"/>
      <c r="CZ187" s="103"/>
      <c r="DA187" s="103"/>
      <c r="DB187" s="103"/>
      <c r="DC187" s="103"/>
      <c r="DD187" s="103"/>
      <c r="DE187" s="103"/>
      <c r="DF187" s="103"/>
      <c r="DG187" s="103"/>
      <c r="DH187" s="103"/>
      <c r="DI187" s="103"/>
      <c r="DJ187" s="103"/>
      <c r="DK187" s="103"/>
      <c r="DL187" s="103"/>
      <c r="DM187" s="103"/>
      <c r="DN187" s="103"/>
      <c r="DO187" s="103"/>
      <c r="DP187" s="103"/>
      <c r="DQ187" s="103"/>
      <c r="DR187" s="103"/>
      <c r="DS187" s="103"/>
      <c r="DT187" s="103"/>
      <c r="DU187" s="103"/>
      <c r="DV187" s="103"/>
      <c r="DW187" s="103"/>
      <c r="DX187" s="103"/>
      <c r="DY187" s="103"/>
      <c r="DZ187" s="103"/>
      <c r="EA187" s="103"/>
      <c r="EB187" s="103"/>
      <c r="EC187" s="103"/>
      <c r="ED187" s="103"/>
      <c r="EE187" s="103"/>
      <c r="EF187" s="103"/>
      <c r="EG187" s="103"/>
      <c r="EH187" s="103"/>
      <c r="EI187" s="103"/>
      <c r="EJ187" s="103"/>
      <c r="EK187" s="103"/>
      <c r="EL187" s="103"/>
      <c r="EM187" s="103"/>
      <c r="EN187" s="103"/>
      <c r="EO187" s="103"/>
      <c r="EP187" s="103"/>
      <c r="EQ187" s="103"/>
      <c r="ER187" s="103"/>
      <c r="ES187" s="103"/>
      <c r="ET187" s="103"/>
      <c r="EU187" s="103"/>
      <c r="EV187" s="103"/>
      <c r="EW187" s="103"/>
      <c r="EX187" s="103"/>
      <c r="EY187" s="103"/>
      <c r="EZ187" s="103"/>
      <c r="FA187" s="103"/>
      <c r="FB187" s="103"/>
      <c r="FC187" s="103"/>
      <c r="FD187" s="103"/>
      <c r="FE187" s="103"/>
      <c r="FF187" s="103"/>
      <c r="FG187" s="103"/>
      <c r="FH187" s="103"/>
      <c r="FI187" s="103"/>
      <c r="FJ187" s="103"/>
      <c r="FK187" s="103"/>
      <c r="FL187" s="103"/>
      <c r="FM187" s="103"/>
      <c r="FN187" s="103"/>
      <c r="FO187" s="103"/>
      <c r="FP187" s="103"/>
      <c r="FQ187" s="103"/>
      <c r="FR187" s="103"/>
      <c r="FS187" s="103"/>
      <c r="FT187" s="103"/>
      <c r="FU187" s="103"/>
      <c r="FV187" s="103"/>
      <c r="FW187" s="103"/>
      <c r="FX187" s="103"/>
      <c r="FY187" s="103"/>
      <c r="FZ187" s="103"/>
      <c r="GA187" s="103"/>
      <c r="GB187" s="103"/>
      <c r="GC187" s="103"/>
      <c r="GD187" s="103"/>
      <c r="GE187" s="103"/>
      <c r="GF187" s="103"/>
      <c r="GG187" s="103"/>
      <c r="GH187" s="103"/>
      <c r="GI187" s="103"/>
      <c r="GJ187" s="103"/>
      <c r="GK187" s="103"/>
      <c r="GL187" s="103"/>
      <c r="GM187" s="103"/>
      <c r="GN187" s="103"/>
      <c r="GO187" s="103"/>
      <c r="GP187" s="103"/>
      <c r="GQ187" s="103"/>
      <c r="GR187" s="103"/>
      <c r="GS187" s="103"/>
      <c r="GT187" s="103"/>
      <c r="GU187" s="103"/>
      <c r="GV187" s="103"/>
      <c r="GW187" s="103"/>
      <c r="GX187" s="103"/>
      <c r="GY187" s="103"/>
      <c r="GZ187" s="103"/>
      <c r="HA187" s="103"/>
      <c r="HB187" s="103"/>
      <c r="HC187" s="103"/>
      <c r="HD187" s="103"/>
      <c r="HE187" s="103"/>
      <c r="HF187" s="103"/>
      <c r="HG187" s="103"/>
      <c r="HH187" s="103"/>
      <c r="HI187" s="103"/>
      <c r="HJ187" s="103"/>
      <c r="HK187" s="103"/>
      <c r="HL187" s="103"/>
      <c r="HM187" s="103"/>
      <c r="HN187" s="103"/>
      <c r="HO187" s="103"/>
      <c r="HP187" s="103"/>
      <c r="HQ187" s="103"/>
      <c r="HR187" s="103"/>
      <c r="HS187" s="103"/>
      <c r="HT187" s="103"/>
      <c r="HU187" s="103"/>
      <c r="HV187" s="103"/>
      <c r="HW187" s="103"/>
      <c r="HX187" s="103"/>
      <c r="HY187" s="103"/>
      <c r="HZ187" s="103"/>
      <c r="IA187" s="103"/>
      <c r="IB187" s="103"/>
      <c r="IC187" s="103"/>
      <c r="ID187" s="103"/>
      <c r="IE187" s="103"/>
      <c r="IF187" s="103"/>
      <c r="IG187" s="103"/>
      <c r="IH187" s="103"/>
      <c r="II187" s="103"/>
      <c r="IJ187" s="103"/>
      <c r="IK187" s="103"/>
      <c r="IL187" s="103"/>
      <c r="IM187" s="103"/>
      <c r="IN187" s="103"/>
      <c r="IO187" s="103"/>
      <c r="IP187" s="103"/>
      <c r="IQ187" s="103"/>
      <c r="IR187" s="103"/>
      <c r="IS187" s="103"/>
      <c r="IT187" s="103"/>
      <c r="IU187" s="103"/>
      <c r="IV187" s="103"/>
    </row>
    <row r="188" spans="1:256" s="233" customFormat="1" ht="12.75">
      <c r="A188" s="78"/>
      <c r="B188" s="78"/>
      <c r="C188" s="448"/>
      <c r="D188" s="391"/>
      <c r="E188" s="391"/>
      <c r="G188" s="436"/>
      <c r="I188" s="428"/>
      <c r="J188" s="429"/>
      <c r="K188" s="274"/>
      <c r="L188" s="271"/>
      <c r="M188" s="280"/>
      <c r="N188" s="280"/>
      <c r="O188" s="280"/>
      <c r="P188" s="280"/>
      <c r="Q188" s="280"/>
      <c r="R188" s="280"/>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03"/>
      <c r="AY188" s="103"/>
      <c r="AZ188" s="103"/>
      <c r="BA188" s="103"/>
      <c r="BB188" s="103"/>
      <c r="BC188" s="103"/>
      <c r="BD188" s="103"/>
      <c r="BE188" s="103"/>
      <c r="BF188" s="103"/>
      <c r="BG188" s="103"/>
      <c r="BH188" s="103"/>
      <c r="BI188" s="103"/>
      <c r="BJ188" s="103"/>
      <c r="BK188" s="103"/>
      <c r="BL188" s="103"/>
      <c r="BM188" s="103"/>
      <c r="BN188" s="103"/>
      <c r="BO188" s="103"/>
      <c r="BP188" s="103"/>
      <c r="BQ188" s="103"/>
      <c r="BR188" s="103"/>
      <c r="BS188" s="103"/>
      <c r="BT188" s="103"/>
      <c r="BU188" s="103"/>
      <c r="BV188" s="103"/>
      <c r="BW188" s="103"/>
      <c r="BX188" s="103"/>
      <c r="BY188" s="103"/>
      <c r="BZ188" s="103"/>
      <c r="CA188" s="103"/>
      <c r="CB188" s="103"/>
      <c r="CC188" s="103"/>
      <c r="CD188" s="103"/>
      <c r="CE188" s="103"/>
      <c r="CF188" s="103"/>
      <c r="CG188" s="103"/>
      <c r="CH188" s="103"/>
      <c r="CI188" s="103"/>
      <c r="CJ188" s="103"/>
      <c r="CK188" s="103"/>
      <c r="CL188" s="103"/>
      <c r="CM188" s="103"/>
      <c r="CN188" s="103"/>
      <c r="CO188" s="103"/>
      <c r="CP188" s="103"/>
      <c r="CQ188" s="103"/>
      <c r="CR188" s="103"/>
      <c r="CS188" s="103"/>
      <c r="CT188" s="103"/>
      <c r="CU188" s="103"/>
      <c r="CV188" s="103"/>
      <c r="CW188" s="103"/>
      <c r="CX188" s="103"/>
      <c r="CY188" s="103"/>
      <c r="CZ188" s="103"/>
      <c r="DA188" s="103"/>
      <c r="DB188" s="103"/>
      <c r="DC188" s="103"/>
      <c r="DD188" s="103"/>
      <c r="DE188" s="103"/>
      <c r="DF188" s="103"/>
      <c r="DG188" s="103"/>
      <c r="DH188" s="103"/>
      <c r="DI188" s="103"/>
      <c r="DJ188" s="103"/>
      <c r="DK188" s="103"/>
      <c r="DL188" s="103"/>
      <c r="DM188" s="103"/>
      <c r="DN188" s="103"/>
      <c r="DO188" s="103"/>
      <c r="DP188" s="103"/>
      <c r="DQ188" s="103"/>
      <c r="DR188" s="103"/>
      <c r="DS188" s="103"/>
      <c r="DT188" s="103"/>
      <c r="DU188" s="103"/>
      <c r="DV188" s="103"/>
      <c r="DW188" s="103"/>
      <c r="DX188" s="103"/>
      <c r="DY188" s="103"/>
      <c r="DZ188" s="103"/>
      <c r="EA188" s="103"/>
      <c r="EB188" s="103"/>
      <c r="EC188" s="103"/>
      <c r="ED188" s="103"/>
      <c r="EE188" s="103"/>
      <c r="EF188" s="103"/>
      <c r="EG188" s="103"/>
      <c r="EH188" s="103"/>
      <c r="EI188" s="103"/>
      <c r="EJ188" s="103"/>
      <c r="EK188" s="103"/>
      <c r="EL188" s="103"/>
      <c r="EM188" s="103"/>
      <c r="EN188" s="103"/>
      <c r="EO188" s="103"/>
      <c r="EP188" s="103"/>
      <c r="EQ188" s="103"/>
      <c r="ER188" s="103"/>
      <c r="ES188" s="103"/>
      <c r="ET188" s="103"/>
      <c r="EU188" s="103"/>
      <c r="EV188" s="103"/>
      <c r="EW188" s="103"/>
      <c r="EX188" s="103"/>
      <c r="EY188" s="103"/>
      <c r="EZ188" s="103"/>
      <c r="FA188" s="103"/>
      <c r="FB188" s="103"/>
      <c r="FC188" s="103"/>
      <c r="FD188" s="103"/>
      <c r="FE188" s="103"/>
      <c r="FF188" s="103"/>
      <c r="FG188" s="103"/>
      <c r="FH188" s="103"/>
      <c r="FI188" s="103"/>
      <c r="FJ188" s="103"/>
      <c r="FK188" s="103"/>
      <c r="FL188" s="103"/>
      <c r="FM188" s="103"/>
      <c r="FN188" s="103"/>
      <c r="FO188" s="103"/>
      <c r="FP188" s="103"/>
      <c r="FQ188" s="103"/>
      <c r="FR188" s="103"/>
      <c r="FS188" s="103"/>
      <c r="FT188" s="103"/>
      <c r="FU188" s="103"/>
      <c r="FV188" s="103"/>
      <c r="FW188" s="103"/>
      <c r="FX188" s="103"/>
      <c r="FY188" s="103"/>
      <c r="FZ188" s="103"/>
      <c r="GA188" s="103"/>
      <c r="GB188" s="103"/>
      <c r="GC188" s="103"/>
      <c r="GD188" s="103"/>
      <c r="GE188" s="103"/>
      <c r="GF188" s="103"/>
      <c r="GG188" s="103"/>
      <c r="GH188" s="103"/>
      <c r="GI188" s="103"/>
      <c r="GJ188" s="103"/>
      <c r="GK188" s="103"/>
      <c r="GL188" s="103"/>
      <c r="GM188" s="103"/>
      <c r="GN188" s="103"/>
      <c r="GO188" s="103"/>
      <c r="GP188" s="103"/>
      <c r="GQ188" s="103"/>
      <c r="GR188" s="103"/>
      <c r="GS188" s="103"/>
      <c r="GT188" s="103"/>
      <c r="GU188" s="103"/>
      <c r="GV188" s="103"/>
      <c r="GW188" s="103"/>
      <c r="GX188" s="103"/>
      <c r="GY188" s="103"/>
      <c r="GZ188" s="103"/>
      <c r="HA188" s="103"/>
      <c r="HB188" s="103"/>
      <c r="HC188" s="103"/>
      <c r="HD188" s="103"/>
      <c r="HE188" s="103"/>
      <c r="HF188" s="103"/>
      <c r="HG188" s="103"/>
      <c r="HH188" s="103"/>
      <c r="HI188" s="103"/>
      <c r="HJ188" s="103"/>
      <c r="HK188" s="103"/>
      <c r="HL188" s="103"/>
      <c r="HM188" s="103"/>
      <c r="HN188" s="103"/>
      <c r="HO188" s="103"/>
      <c r="HP188" s="103"/>
      <c r="HQ188" s="103"/>
      <c r="HR188" s="103"/>
      <c r="HS188" s="103"/>
      <c r="HT188" s="103"/>
      <c r="HU188" s="103"/>
      <c r="HV188" s="103"/>
      <c r="HW188" s="103"/>
      <c r="HX188" s="103"/>
      <c r="HY188" s="103"/>
      <c r="HZ188" s="103"/>
      <c r="IA188" s="103"/>
      <c r="IB188" s="103"/>
      <c r="IC188" s="103"/>
      <c r="ID188" s="103"/>
      <c r="IE188" s="103"/>
      <c r="IF188" s="103"/>
      <c r="IG188" s="103"/>
      <c r="IH188" s="103"/>
      <c r="II188" s="103"/>
      <c r="IJ188" s="103"/>
      <c r="IK188" s="103"/>
      <c r="IL188" s="103"/>
      <c r="IM188" s="103"/>
      <c r="IN188" s="103"/>
      <c r="IO188" s="103"/>
      <c r="IP188" s="103"/>
      <c r="IQ188" s="103"/>
      <c r="IR188" s="103"/>
      <c r="IS188" s="103"/>
      <c r="IT188" s="103"/>
      <c r="IU188" s="103"/>
      <c r="IV188" s="103"/>
    </row>
    <row r="189" spans="1:256" s="233" customFormat="1" ht="12.75">
      <c r="A189" s="78"/>
      <c r="B189" s="78"/>
      <c r="C189" s="448"/>
      <c r="D189" s="391"/>
      <c r="E189" s="391"/>
      <c r="G189" s="436"/>
      <c r="I189" s="428"/>
      <c r="J189" s="429"/>
      <c r="K189" s="274"/>
      <c r="L189" s="271"/>
      <c r="M189" s="280"/>
      <c r="N189" s="280"/>
      <c r="O189" s="280"/>
      <c r="P189" s="280"/>
      <c r="Q189" s="280"/>
      <c r="R189" s="280"/>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3"/>
      <c r="AY189" s="103"/>
      <c r="AZ189" s="103"/>
      <c r="BA189" s="103"/>
      <c r="BB189" s="103"/>
      <c r="BC189" s="103"/>
      <c r="BD189" s="103"/>
      <c r="BE189" s="103"/>
      <c r="BF189" s="103"/>
      <c r="BG189" s="103"/>
      <c r="BH189" s="103"/>
      <c r="BI189" s="103"/>
      <c r="BJ189" s="103"/>
      <c r="BK189" s="103"/>
      <c r="BL189" s="103"/>
      <c r="BM189" s="103"/>
      <c r="BN189" s="103"/>
      <c r="BO189" s="103"/>
      <c r="BP189" s="103"/>
      <c r="BQ189" s="103"/>
      <c r="BR189" s="103"/>
      <c r="BS189" s="103"/>
      <c r="BT189" s="103"/>
      <c r="BU189" s="103"/>
      <c r="BV189" s="103"/>
      <c r="BW189" s="103"/>
      <c r="BX189" s="103"/>
      <c r="BY189" s="103"/>
      <c r="BZ189" s="103"/>
      <c r="CA189" s="103"/>
      <c r="CB189" s="103"/>
      <c r="CC189" s="103"/>
      <c r="CD189" s="103"/>
      <c r="CE189" s="103"/>
      <c r="CF189" s="103"/>
      <c r="CG189" s="103"/>
      <c r="CH189" s="103"/>
      <c r="CI189" s="103"/>
      <c r="CJ189" s="103"/>
      <c r="CK189" s="103"/>
      <c r="CL189" s="103"/>
      <c r="CM189" s="103"/>
      <c r="CN189" s="103"/>
      <c r="CO189" s="103"/>
      <c r="CP189" s="103"/>
      <c r="CQ189" s="103"/>
      <c r="CR189" s="103"/>
      <c r="CS189" s="103"/>
      <c r="CT189" s="103"/>
      <c r="CU189" s="103"/>
      <c r="CV189" s="103"/>
      <c r="CW189" s="103"/>
      <c r="CX189" s="103"/>
      <c r="CY189" s="103"/>
      <c r="CZ189" s="103"/>
      <c r="DA189" s="103"/>
      <c r="DB189" s="103"/>
      <c r="DC189" s="103"/>
      <c r="DD189" s="103"/>
      <c r="DE189" s="103"/>
      <c r="DF189" s="103"/>
      <c r="DG189" s="103"/>
      <c r="DH189" s="103"/>
      <c r="DI189" s="103"/>
      <c r="DJ189" s="103"/>
      <c r="DK189" s="103"/>
      <c r="DL189" s="103"/>
      <c r="DM189" s="103"/>
      <c r="DN189" s="103"/>
      <c r="DO189" s="103"/>
      <c r="DP189" s="103"/>
      <c r="DQ189" s="103"/>
      <c r="DR189" s="103"/>
      <c r="DS189" s="103"/>
      <c r="DT189" s="103"/>
      <c r="DU189" s="103"/>
      <c r="DV189" s="103"/>
      <c r="DW189" s="103"/>
      <c r="DX189" s="103"/>
      <c r="DY189" s="103"/>
      <c r="DZ189" s="103"/>
      <c r="EA189" s="103"/>
      <c r="EB189" s="103"/>
      <c r="EC189" s="103"/>
      <c r="ED189" s="103"/>
      <c r="EE189" s="103"/>
      <c r="EF189" s="103"/>
      <c r="EG189" s="103"/>
      <c r="EH189" s="103"/>
      <c r="EI189" s="103"/>
      <c r="EJ189" s="103"/>
      <c r="EK189" s="103"/>
      <c r="EL189" s="103"/>
      <c r="EM189" s="103"/>
      <c r="EN189" s="103"/>
      <c r="EO189" s="103"/>
      <c r="EP189" s="103"/>
      <c r="EQ189" s="103"/>
      <c r="ER189" s="103"/>
      <c r="ES189" s="103"/>
      <c r="ET189" s="103"/>
      <c r="EU189" s="103"/>
      <c r="EV189" s="103"/>
      <c r="EW189" s="103"/>
      <c r="EX189" s="103"/>
      <c r="EY189" s="103"/>
      <c r="EZ189" s="103"/>
      <c r="FA189" s="103"/>
      <c r="FB189" s="103"/>
      <c r="FC189" s="103"/>
      <c r="FD189" s="103"/>
      <c r="FE189" s="103"/>
      <c r="FF189" s="103"/>
      <c r="FG189" s="103"/>
      <c r="FH189" s="103"/>
      <c r="FI189" s="103"/>
      <c r="FJ189" s="103"/>
      <c r="FK189" s="103"/>
      <c r="FL189" s="103"/>
      <c r="FM189" s="103"/>
      <c r="FN189" s="103"/>
      <c r="FO189" s="103"/>
      <c r="FP189" s="103"/>
      <c r="FQ189" s="103"/>
      <c r="FR189" s="103"/>
      <c r="FS189" s="103"/>
      <c r="FT189" s="103"/>
      <c r="FU189" s="103"/>
      <c r="FV189" s="103"/>
      <c r="FW189" s="103"/>
      <c r="FX189" s="103"/>
      <c r="FY189" s="103"/>
      <c r="FZ189" s="103"/>
      <c r="GA189" s="103"/>
      <c r="GB189" s="103"/>
      <c r="GC189" s="103"/>
      <c r="GD189" s="103"/>
      <c r="GE189" s="103"/>
      <c r="GF189" s="103"/>
      <c r="GG189" s="103"/>
      <c r="GH189" s="103"/>
      <c r="GI189" s="103"/>
      <c r="GJ189" s="103"/>
      <c r="GK189" s="103"/>
      <c r="GL189" s="103"/>
      <c r="GM189" s="103"/>
      <c r="GN189" s="103"/>
      <c r="GO189" s="103"/>
      <c r="GP189" s="103"/>
      <c r="GQ189" s="103"/>
      <c r="GR189" s="103"/>
      <c r="GS189" s="103"/>
      <c r="GT189" s="103"/>
      <c r="GU189" s="103"/>
      <c r="GV189" s="103"/>
      <c r="GW189" s="103"/>
      <c r="GX189" s="103"/>
      <c r="GY189" s="103"/>
      <c r="GZ189" s="103"/>
      <c r="HA189" s="103"/>
      <c r="HB189" s="103"/>
      <c r="HC189" s="103"/>
      <c r="HD189" s="103"/>
      <c r="HE189" s="103"/>
      <c r="HF189" s="103"/>
      <c r="HG189" s="103"/>
      <c r="HH189" s="103"/>
      <c r="HI189" s="103"/>
      <c r="HJ189" s="103"/>
      <c r="HK189" s="103"/>
      <c r="HL189" s="103"/>
      <c r="HM189" s="103"/>
      <c r="HN189" s="103"/>
      <c r="HO189" s="103"/>
      <c r="HP189" s="103"/>
      <c r="HQ189" s="103"/>
      <c r="HR189" s="103"/>
      <c r="HS189" s="103"/>
      <c r="HT189" s="103"/>
      <c r="HU189" s="103"/>
      <c r="HV189" s="103"/>
      <c r="HW189" s="103"/>
      <c r="HX189" s="103"/>
      <c r="HY189" s="103"/>
      <c r="HZ189" s="103"/>
      <c r="IA189" s="103"/>
      <c r="IB189" s="103"/>
      <c r="IC189" s="103"/>
      <c r="ID189" s="103"/>
      <c r="IE189" s="103"/>
      <c r="IF189" s="103"/>
      <c r="IG189" s="103"/>
      <c r="IH189" s="103"/>
      <c r="II189" s="103"/>
      <c r="IJ189" s="103"/>
      <c r="IK189" s="103"/>
      <c r="IL189" s="103"/>
      <c r="IM189" s="103"/>
      <c r="IN189" s="103"/>
      <c r="IO189" s="103"/>
      <c r="IP189" s="103"/>
      <c r="IQ189" s="103"/>
      <c r="IR189" s="103"/>
      <c r="IS189" s="103"/>
      <c r="IT189" s="103"/>
      <c r="IU189" s="103"/>
      <c r="IV189" s="103"/>
    </row>
    <row r="190" spans="1:256" s="233" customFormat="1" ht="12.75">
      <c r="A190" s="78"/>
      <c r="B190" s="78"/>
      <c r="C190" s="448"/>
      <c r="D190" s="391"/>
      <c r="E190" s="391"/>
      <c r="G190" s="436"/>
      <c r="I190" s="428"/>
      <c r="J190" s="429"/>
      <c r="K190" s="274"/>
      <c r="L190" s="271"/>
      <c r="M190" s="280"/>
      <c r="N190" s="280"/>
      <c r="O190" s="280"/>
      <c r="P190" s="280"/>
      <c r="Q190" s="280"/>
      <c r="R190" s="280"/>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103"/>
      <c r="AQ190" s="103"/>
      <c r="AR190" s="103"/>
      <c r="AS190" s="103"/>
      <c r="AT190" s="103"/>
      <c r="AU190" s="103"/>
      <c r="AV190" s="103"/>
      <c r="AW190" s="103"/>
      <c r="AX190" s="103"/>
      <c r="AY190" s="103"/>
      <c r="AZ190" s="103"/>
      <c r="BA190" s="103"/>
      <c r="BB190" s="103"/>
      <c r="BC190" s="103"/>
      <c r="BD190" s="103"/>
      <c r="BE190" s="103"/>
      <c r="BF190" s="103"/>
      <c r="BG190" s="103"/>
      <c r="BH190" s="103"/>
      <c r="BI190" s="103"/>
      <c r="BJ190" s="103"/>
      <c r="BK190" s="103"/>
      <c r="BL190" s="103"/>
      <c r="BM190" s="103"/>
      <c r="BN190" s="103"/>
      <c r="BO190" s="103"/>
      <c r="BP190" s="103"/>
      <c r="BQ190" s="103"/>
      <c r="BR190" s="103"/>
      <c r="BS190" s="103"/>
      <c r="BT190" s="103"/>
      <c r="BU190" s="103"/>
      <c r="BV190" s="103"/>
      <c r="BW190" s="103"/>
      <c r="BX190" s="103"/>
      <c r="BY190" s="103"/>
      <c r="BZ190" s="103"/>
      <c r="CA190" s="103"/>
      <c r="CB190" s="103"/>
      <c r="CC190" s="103"/>
      <c r="CD190" s="103"/>
      <c r="CE190" s="103"/>
      <c r="CF190" s="103"/>
      <c r="CG190" s="103"/>
      <c r="CH190" s="103"/>
      <c r="CI190" s="103"/>
      <c r="CJ190" s="103"/>
      <c r="CK190" s="103"/>
      <c r="CL190" s="103"/>
      <c r="CM190" s="103"/>
      <c r="CN190" s="103"/>
      <c r="CO190" s="103"/>
      <c r="CP190" s="103"/>
      <c r="CQ190" s="103"/>
      <c r="CR190" s="103"/>
      <c r="CS190" s="103"/>
      <c r="CT190" s="103"/>
      <c r="CU190" s="103"/>
      <c r="CV190" s="103"/>
      <c r="CW190" s="103"/>
      <c r="CX190" s="103"/>
      <c r="CY190" s="103"/>
      <c r="CZ190" s="103"/>
      <c r="DA190" s="103"/>
      <c r="DB190" s="103"/>
      <c r="DC190" s="103"/>
      <c r="DD190" s="103"/>
      <c r="DE190" s="103"/>
      <c r="DF190" s="103"/>
      <c r="DG190" s="103"/>
      <c r="DH190" s="103"/>
      <c r="DI190" s="103"/>
      <c r="DJ190" s="103"/>
      <c r="DK190" s="103"/>
      <c r="DL190" s="103"/>
      <c r="DM190" s="103"/>
      <c r="DN190" s="103"/>
      <c r="DO190" s="103"/>
      <c r="DP190" s="103"/>
      <c r="DQ190" s="103"/>
      <c r="DR190" s="103"/>
      <c r="DS190" s="103"/>
      <c r="DT190" s="103"/>
      <c r="DU190" s="103"/>
      <c r="DV190" s="103"/>
      <c r="DW190" s="103"/>
      <c r="DX190" s="103"/>
      <c r="DY190" s="103"/>
      <c r="DZ190" s="103"/>
      <c r="EA190" s="103"/>
      <c r="EB190" s="103"/>
      <c r="EC190" s="103"/>
      <c r="ED190" s="103"/>
      <c r="EE190" s="103"/>
      <c r="EF190" s="103"/>
      <c r="EG190" s="103"/>
      <c r="EH190" s="103"/>
      <c r="EI190" s="103"/>
      <c r="EJ190" s="103"/>
      <c r="EK190" s="103"/>
      <c r="EL190" s="103"/>
      <c r="EM190" s="103"/>
      <c r="EN190" s="103"/>
      <c r="EO190" s="103"/>
      <c r="EP190" s="103"/>
      <c r="EQ190" s="103"/>
      <c r="ER190" s="103"/>
      <c r="ES190" s="103"/>
      <c r="ET190" s="103"/>
      <c r="EU190" s="103"/>
      <c r="EV190" s="103"/>
      <c r="EW190" s="103"/>
      <c r="EX190" s="103"/>
      <c r="EY190" s="103"/>
      <c r="EZ190" s="103"/>
      <c r="FA190" s="103"/>
      <c r="FB190" s="103"/>
      <c r="FC190" s="103"/>
      <c r="FD190" s="103"/>
      <c r="FE190" s="103"/>
      <c r="FF190" s="103"/>
      <c r="FG190" s="103"/>
      <c r="FH190" s="103"/>
      <c r="FI190" s="103"/>
      <c r="FJ190" s="103"/>
      <c r="FK190" s="103"/>
      <c r="FL190" s="103"/>
      <c r="FM190" s="103"/>
      <c r="FN190" s="103"/>
      <c r="FO190" s="103"/>
      <c r="FP190" s="103"/>
      <c r="FQ190" s="103"/>
      <c r="FR190" s="103"/>
      <c r="FS190" s="103"/>
      <c r="FT190" s="103"/>
      <c r="FU190" s="103"/>
      <c r="FV190" s="103"/>
      <c r="FW190" s="103"/>
      <c r="FX190" s="103"/>
      <c r="FY190" s="103"/>
      <c r="FZ190" s="103"/>
      <c r="GA190" s="103"/>
      <c r="GB190" s="103"/>
      <c r="GC190" s="103"/>
      <c r="GD190" s="103"/>
      <c r="GE190" s="103"/>
      <c r="GF190" s="103"/>
      <c r="GG190" s="103"/>
      <c r="GH190" s="103"/>
      <c r="GI190" s="103"/>
      <c r="GJ190" s="103"/>
      <c r="GK190" s="103"/>
      <c r="GL190" s="103"/>
      <c r="GM190" s="103"/>
      <c r="GN190" s="103"/>
      <c r="GO190" s="103"/>
      <c r="GP190" s="103"/>
      <c r="GQ190" s="103"/>
      <c r="GR190" s="103"/>
      <c r="GS190" s="103"/>
      <c r="GT190" s="103"/>
      <c r="GU190" s="103"/>
      <c r="GV190" s="103"/>
      <c r="GW190" s="103"/>
      <c r="GX190" s="103"/>
      <c r="GY190" s="103"/>
      <c r="GZ190" s="103"/>
      <c r="HA190" s="103"/>
      <c r="HB190" s="103"/>
      <c r="HC190" s="103"/>
      <c r="HD190" s="103"/>
      <c r="HE190" s="103"/>
      <c r="HF190" s="103"/>
      <c r="HG190" s="103"/>
      <c r="HH190" s="103"/>
      <c r="HI190" s="103"/>
      <c r="HJ190" s="103"/>
      <c r="HK190" s="103"/>
      <c r="HL190" s="103"/>
      <c r="HM190" s="103"/>
      <c r="HN190" s="103"/>
      <c r="HO190" s="103"/>
      <c r="HP190" s="103"/>
      <c r="HQ190" s="103"/>
      <c r="HR190" s="103"/>
      <c r="HS190" s="103"/>
      <c r="HT190" s="103"/>
      <c r="HU190" s="103"/>
      <c r="HV190" s="103"/>
      <c r="HW190" s="103"/>
      <c r="HX190" s="103"/>
      <c r="HY190" s="103"/>
      <c r="HZ190" s="103"/>
      <c r="IA190" s="103"/>
      <c r="IB190" s="103"/>
      <c r="IC190" s="103"/>
      <c r="ID190" s="103"/>
      <c r="IE190" s="103"/>
      <c r="IF190" s="103"/>
      <c r="IG190" s="103"/>
      <c r="IH190" s="103"/>
      <c r="II190" s="103"/>
      <c r="IJ190" s="103"/>
      <c r="IK190" s="103"/>
      <c r="IL190" s="103"/>
      <c r="IM190" s="103"/>
      <c r="IN190" s="103"/>
      <c r="IO190" s="103"/>
      <c r="IP190" s="103"/>
      <c r="IQ190" s="103"/>
      <c r="IR190" s="103"/>
      <c r="IS190" s="103"/>
      <c r="IT190" s="103"/>
      <c r="IU190" s="103"/>
      <c r="IV190" s="103"/>
    </row>
    <row r="191" spans="1:256" s="233" customFormat="1" ht="12.75">
      <c r="A191" s="78"/>
      <c r="B191" s="78"/>
      <c r="C191" s="448"/>
      <c r="D191" s="391"/>
      <c r="E191" s="391"/>
      <c r="G191" s="436"/>
      <c r="I191" s="428"/>
      <c r="J191" s="429"/>
      <c r="K191" s="274"/>
      <c r="L191" s="271"/>
      <c r="M191" s="280"/>
      <c r="N191" s="280"/>
      <c r="O191" s="280"/>
      <c r="P191" s="280"/>
      <c r="Q191" s="280"/>
      <c r="R191" s="280"/>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c r="AP191" s="103"/>
      <c r="AQ191" s="103"/>
      <c r="AR191" s="103"/>
      <c r="AS191" s="103"/>
      <c r="AT191" s="103"/>
      <c r="AU191" s="103"/>
      <c r="AV191" s="103"/>
      <c r="AW191" s="103"/>
      <c r="AX191" s="103"/>
      <c r="AY191" s="103"/>
      <c r="AZ191" s="103"/>
      <c r="BA191" s="103"/>
      <c r="BB191" s="103"/>
      <c r="BC191" s="103"/>
      <c r="BD191" s="103"/>
      <c r="BE191" s="103"/>
      <c r="BF191" s="103"/>
      <c r="BG191" s="103"/>
      <c r="BH191" s="103"/>
      <c r="BI191" s="103"/>
      <c r="BJ191" s="103"/>
      <c r="BK191" s="103"/>
      <c r="BL191" s="103"/>
      <c r="BM191" s="103"/>
      <c r="BN191" s="103"/>
      <c r="BO191" s="103"/>
      <c r="BP191" s="103"/>
      <c r="BQ191" s="103"/>
      <c r="BR191" s="103"/>
      <c r="BS191" s="103"/>
      <c r="BT191" s="103"/>
      <c r="BU191" s="103"/>
      <c r="BV191" s="103"/>
      <c r="BW191" s="103"/>
      <c r="BX191" s="103"/>
      <c r="BY191" s="103"/>
      <c r="BZ191" s="103"/>
      <c r="CA191" s="103"/>
      <c r="CB191" s="103"/>
      <c r="CC191" s="103"/>
      <c r="CD191" s="103"/>
      <c r="CE191" s="103"/>
      <c r="CF191" s="103"/>
      <c r="CG191" s="103"/>
      <c r="CH191" s="103"/>
      <c r="CI191" s="103"/>
      <c r="CJ191" s="103"/>
      <c r="CK191" s="103"/>
      <c r="CL191" s="103"/>
      <c r="CM191" s="103"/>
      <c r="CN191" s="103"/>
      <c r="CO191" s="103"/>
      <c r="CP191" s="103"/>
      <c r="CQ191" s="103"/>
      <c r="CR191" s="103"/>
      <c r="CS191" s="103"/>
      <c r="CT191" s="103"/>
      <c r="CU191" s="103"/>
      <c r="CV191" s="103"/>
      <c r="CW191" s="103"/>
      <c r="CX191" s="103"/>
      <c r="CY191" s="103"/>
      <c r="CZ191" s="103"/>
      <c r="DA191" s="103"/>
      <c r="DB191" s="103"/>
      <c r="DC191" s="103"/>
      <c r="DD191" s="103"/>
      <c r="DE191" s="103"/>
      <c r="DF191" s="103"/>
      <c r="DG191" s="103"/>
      <c r="DH191" s="103"/>
      <c r="DI191" s="103"/>
      <c r="DJ191" s="103"/>
      <c r="DK191" s="103"/>
      <c r="DL191" s="103"/>
      <c r="DM191" s="103"/>
      <c r="DN191" s="103"/>
      <c r="DO191" s="103"/>
      <c r="DP191" s="103"/>
      <c r="DQ191" s="103"/>
      <c r="DR191" s="103"/>
      <c r="DS191" s="103"/>
      <c r="DT191" s="103"/>
      <c r="DU191" s="103"/>
      <c r="DV191" s="103"/>
      <c r="DW191" s="103"/>
      <c r="DX191" s="103"/>
      <c r="DY191" s="103"/>
      <c r="DZ191" s="103"/>
      <c r="EA191" s="103"/>
      <c r="EB191" s="103"/>
      <c r="EC191" s="103"/>
      <c r="ED191" s="103"/>
      <c r="EE191" s="103"/>
      <c r="EF191" s="103"/>
      <c r="EG191" s="103"/>
      <c r="EH191" s="103"/>
      <c r="EI191" s="103"/>
      <c r="EJ191" s="103"/>
      <c r="EK191" s="103"/>
      <c r="EL191" s="103"/>
      <c r="EM191" s="103"/>
      <c r="EN191" s="103"/>
      <c r="EO191" s="103"/>
      <c r="EP191" s="103"/>
      <c r="EQ191" s="103"/>
      <c r="ER191" s="103"/>
      <c r="ES191" s="103"/>
      <c r="ET191" s="103"/>
      <c r="EU191" s="103"/>
      <c r="EV191" s="103"/>
      <c r="EW191" s="103"/>
      <c r="EX191" s="103"/>
      <c r="EY191" s="103"/>
      <c r="EZ191" s="103"/>
      <c r="FA191" s="103"/>
      <c r="FB191" s="103"/>
      <c r="FC191" s="103"/>
      <c r="FD191" s="103"/>
      <c r="FE191" s="103"/>
      <c r="FF191" s="103"/>
      <c r="FG191" s="103"/>
      <c r="FH191" s="103"/>
      <c r="FI191" s="103"/>
      <c r="FJ191" s="103"/>
      <c r="FK191" s="103"/>
      <c r="FL191" s="103"/>
      <c r="FM191" s="103"/>
      <c r="FN191" s="103"/>
      <c r="FO191" s="103"/>
      <c r="FP191" s="103"/>
      <c r="FQ191" s="103"/>
      <c r="FR191" s="103"/>
      <c r="FS191" s="103"/>
      <c r="FT191" s="103"/>
      <c r="FU191" s="103"/>
      <c r="FV191" s="103"/>
      <c r="FW191" s="103"/>
      <c r="FX191" s="103"/>
      <c r="FY191" s="103"/>
      <c r="FZ191" s="103"/>
      <c r="GA191" s="103"/>
      <c r="GB191" s="103"/>
      <c r="GC191" s="103"/>
      <c r="GD191" s="103"/>
      <c r="GE191" s="103"/>
      <c r="GF191" s="103"/>
      <c r="GG191" s="103"/>
      <c r="GH191" s="103"/>
      <c r="GI191" s="103"/>
      <c r="GJ191" s="103"/>
      <c r="GK191" s="103"/>
      <c r="GL191" s="103"/>
      <c r="GM191" s="103"/>
      <c r="GN191" s="103"/>
      <c r="GO191" s="103"/>
      <c r="GP191" s="103"/>
      <c r="GQ191" s="103"/>
      <c r="GR191" s="103"/>
      <c r="GS191" s="103"/>
      <c r="GT191" s="103"/>
      <c r="GU191" s="103"/>
      <c r="GV191" s="103"/>
      <c r="GW191" s="103"/>
      <c r="GX191" s="103"/>
      <c r="GY191" s="103"/>
      <c r="GZ191" s="103"/>
      <c r="HA191" s="103"/>
      <c r="HB191" s="103"/>
      <c r="HC191" s="103"/>
      <c r="HD191" s="103"/>
      <c r="HE191" s="103"/>
      <c r="HF191" s="103"/>
      <c r="HG191" s="103"/>
      <c r="HH191" s="103"/>
      <c r="HI191" s="103"/>
      <c r="HJ191" s="103"/>
      <c r="HK191" s="103"/>
      <c r="HL191" s="103"/>
      <c r="HM191" s="103"/>
      <c r="HN191" s="103"/>
      <c r="HO191" s="103"/>
      <c r="HP191" s="103"/>
      <c r="HQ191" s="103"/>
      <c r="HR191" s="103"/>
      <c r="HS191" s="103"/>
      <c r="HT191" s="103"/>
      <c r="HU191" s="103"/>
      <c r="HV191" s="103"/>
      <c r="HW191" s="103"/>
      <c r="HX191" s="103"/>
      <c r="HY191" s="103"/>
      <c r="HZ191" s="103"/>
      <c r="IA191" s="103"/>
      <c r="IB191" s="103"/>
      <c r="IC191" s="103"/>
      <c r="ID191" s="103"/>
      <c r="IE191" s="103"/>
      <c r="IF191" s="103"/>
      <c r="IG191" s="103"/>
      <c r="IH191" s="103"/>
      <c r="II191" s="103"/>
      <c r="IJ191" s="103"/>
      <c r="IK191" s="103"/>
      <c r="IL191" s="103"/>
      <c r="IM191" s="103"/>
      <c r="IN191" s="103"/>
      <c r="IO191" s="103"/>
      <c r="IP191" s="103"/>
      <c r="IQ191" s="103"/>
      <c r="IR191" s="103"/>
      <c r="IS191" s="103"/>
      <c r="IT191" s="103"/>
      <c r="IU191" s="103"/>
      <c r="IV191" s="103"/>
    </row>
    <row r="192" spans="1:256" s="233" customFormat="1" ht="12.75">
      <c r="A192" s="78"/>
      <c r="B192" s="78"/>
      <c r="C192" s="448"/>
      <c r="D192" s="391"/>
      <c r="E192" s="391"/>
      <c r="F192" s="436"/>
      <c r="G192" s="436"/>
      <c r="I192" s="428"/>
      <c r="J192" s="429"/>
      <c r="K192" s="274"/>
      <c r="L192" s="271"/>
      <c r="M192" s="280"/>
      <c r="N192" s="280"/>
      <c r="O192" s="280"/>
      <c r="P192" s="280"/>
      <c r="Q192" s="280"/>
      <c r="R192" s="280"/>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c r="AY192" s="103"/>
      <c r="AZ192" s="103"/>
      <c r="BA192" s="103"/>
      <c r="BB192" s="103"/>
      <c r="BC192" s="103"/>
      <c r="BD192" s="103"/>
      <c r="BE192" s="103"/>
      <c r="BF192" s="103"/>
      <c r="BG192" s="103"/>
      <c r="BH192" s="103"/>
      <c r="BI192" s="103"/>
      <c r="BJ192" s="103"/>
      <c r="BK192" s="103"/>
      <c r="BL192" s="103"/>
      <c r="BM192" s="103"/>
      <c r="BN192" s="103"/>
      <c r="BO192" s="103"/>
      <c r="BP192" s="103"/>
      <c r="BQ192" s="103"/>
      <c r="BR192" s="103"/>
      <c r="BS192" s="103"/>
      <c r="BT192" s="103"/>
      <c r="BU192" s="103"/>
      <c r="BV192" s="103"/>
      <c r="BW192" s="103"/>
      <c r="BX192" s="103"/>
      <c r="BY192" s="103"/>
      <c r="BZ192" s="103"/>
      <c r="CA192" s="103"/>
      <c r="CB192" s="103"/>
      <c r="CC192" s="103"/>
      <c r="CD192" s="103"/>
      <c r="CE192" s="103"/>
      <c r="CF192" s="103"/>
      <c r="CG192" s="103"/>
      <c r="CH192" s="103"/>
      <c r="CI192" s="103"/>
      <c r="CJ192" s="103"/>
      <c r="CK192" s="103"/>
      <c r="CL192" s="103"/>
      <c r="CM192" s="103"/>
      <c r="CN192" s="103"/>
      <c r="CO192" s="103"/>
      <c r="CP192" s="103"/>
      <c r="CQ192" s="103"/>
      <c r="CR192" s="103"/>
      <c r="CS192" s="103"/>
      <c r="CT192" s="103"/>
      <c r="CU192" s="103"/>
      <c r="CV192" s="103"/>
      <c r="CW192" s="103"/>
      <c r="CX192" s="103"/>
      <c r="CY192" s="103"/>
      <c r="CZ192" s="103"/>
      <c r="DA192" s="103"/>
      <c r="DB192" s="103"/>
      <c r="DC192" s="103"/>
      <c r="DD192" s="103"/>
      <c r="DE192" s="103"/>
      <c r="DF192" s="103"/>
      <c r="DG192" s="103"/>
      <c r="DH192" s="103"/>
      <c r="DI192" s="103"/>
      <c r="DJ192" s="103"/>
      <c r="DK192" s="103"/>
      <c r="DL192" s="103"/>
      <c r="DM192" s="103"/>
      <c r="DN192" s="103"/>
      <c r="DO192" s="103"/>
      <c r="DP192" s="103"/>
      <c r="DQ192" s="103"/>
      <c r="DR192" s="103"/>
      <c r="DS192" s="103"/>
      <c r="DT192" s="103"/>
      <c r="DU192" s="103"/>
      <c r="DV192" s="103"/>
      <c r="DW192" s="103"/>
      <c r="DX192" s="103"/>
      <c r="DY192" s="103"/>
      <c r="DZ192" s="103"/>
      <c r="EA192" s="103"/>
      <c r="EB192" s="103"/>
      <c r="EC192" s="103"/>
      <c r="ED192" s="103"/>
      <c r="EE192" s="103"/>
      <c r="EF192" s="103"/>
      <c r="EG192" s="103"/>
      <c r="EH192" s="103"/>
      <c r="EI192" s="103"/>
      <c r="EJ192" s="103"/>
      <c r="EK192" s="103"/>
      <c r="EL192" s="103"/>
      <c r="EM192" s="103"/>
      <c r="EN192" s="103"/>
      <c r="EO192" s="103"/>
      <c r="EP192" s="103"/>
      <c r="EQ192" s="103"/>
      <c r="ER192" s="103"/>
      <c r="ES192" s="103"/>
      <c r="ET192" s="103"/>
      <c r="EU192" s="103"/>
      <c r="EV192" s="103"/>
      <c r="EW192" s="103"/>
      <c r="EX192" s="103"/>
      <c r="EY192" s="103"/>
      <c r="EZ192" s="103"/>
      <c r="FA192" s="103"/>
      <c r="FB192" s="103"/>
      <c r="FC192" s="103"/>
      <c r="FD192" s="103"/>
      <c r="FE192" s="103"/>
      <c r="FF192" s="103"/>
      <c r="FG192" s="103"/>
      <c r="FH192" s="103"/>
      <c r="FI192" s="103"/>
      <c r="FJ192" s="103"/>
      <c r="FK192" s="103"/>
      <c r="FL192" s="103"/>
      <c r="FM192" s="103"/>
      <c r="FN192" s="103"/>
      <c r="FO192" s="103"/>
      <c r="FP192" s="103"/>
      <c r="FQ192" s="103"/>
      <c r="FR192" s="103"/>
      <c r="FS192" s="103"/>
      <c r="FT192" s="103"/>
      <c r="FU192" s="103"/>
      <c r="FV192" s="103"/>
      <c r="FW192" s="103"/>
      <c r="FX192" s="103"/>
      <c r="FY192" s="103"/>
      <c r="FZ192" s="103"/>
      <c r="GA192" s="103"/>
      <c r="GB192" s="103"/>
      <c r="GC192" s="103"/>
      <c r="GD192" s="103"/>
      <c r="GE192" s="103"/>
      <c r="GF192" s="103"/>
      <c r="GG192" s="103"/>
      <c r="GH192" s="103"/>
      <c r="GI192" s="103"/>
      <c r="GJ192" s="103"/>
      <c r="GK192" s="103"/>
      <c r="GL192" s="103"/>
      <c r="GM192" s="103"/>
      <c r="GN192" s="103"/>
      <c r="GO192" s="103"/>
      <c r="GP192" s="103"/>
      <c r="GQ192" s="103"/>
      <c r="GR192" s="103"/>
      <c r="GS192" s="103"/>
      <c r="GT192" s="103"/>
      <c r="GU192" s="103"/>
      <c r="GV192" s="103"/>
      <c r="GW192" s="103"/>
      <c r="GX192" s="103"/>
      <c r="GY192" s="103"/>
      <c r="GZ192" s="103"/>
      <c r="HA192" s="103"/>
      <c r="HB192" s="103"/>
      <c r="HC192" s="103"/>
      <c r="HD192" s="103"/>
      <c r="HE192" s="103"/>
      <c r="HF192" s="103"/>
      <c r="HG192" s="103"/>
      <c r="HH192" s="103"/>
      <c r="HI192" s="103"/>
      <c r="HJ192" s="103"/>
      <c r="HK192" s="103"/>
      <c r="HL192" s="103"/>
      <c r="HM192" s="103"/>
      <c r="HN192" s="103"/>
      <c r="HO192" s="103"/>
      <c r="HP192" s="103"/>
      <c r="HQ192" s="103"/>
      <c r="HR192" s="103"/>
      <c r="HS192" s="103"/>
      <c r="HT192" s="103"/>
      <c r="HU192" s="103"/>
      <c r="HV192" s="103"/>
      <c r="HW192" s="103"/>
      <c r="HX192" s="103"/>
      <c r="HY192" s="103"/>
      <c r="HZ192" s="103"/>
      <c r="IA192" s="103"/>
      <c r="IB192" s="103"/>
      <c r="IC192" s="103"/>
      <c r="ID192" s="103"/>
      <c r="IE192" s="103"/>
      <c r="IF192" s="103"/>
      <c r="IG192" s="103"/>
      <c r="IH192" s="103"/>
      <c r="II192" s="103"/>
      <c r="IJ192" s="103"/>
      <c r="IK192" s="103"/>
      <c r="IL192" s="103"/>
      <c r="IM192" s="103"/>
      <c r="IN192" s="103"/>
      <c r="IO192" s="103"/>
      <c r="IP192" s="103"/>
      <c r="IQ192" s="103"/>
      <c r="IR192" s="103"/>
      <c r="IS192" s="103"/>
      <c r="IT192" s="103"/>
      <c r="IU192" s="103"/>
      <c r="IV192" s="103"/>
    </row>
    <row r="193" spans="1:256" s="233" customFormat="1" ht="12.75">
      <c r="A193" s="78"/>
      <c r="B193" s="78"/>
      <c r="C193" s="448"/>
      <c r="D193" s="391"/>
      <c r="E193" s="391"/>
      <c r="F193" s="436"/>
      <c r="G193" s="436"/>
      <c r="I193" s="428"/>
      <c r="J193" s="429"/>
      <c r="K193" s="274"/>
      <c r="L193" s="271"/>
      <c r="M193" s="280"/>
      <c r="N193" s="280"/>
      <c r="O193" s="280"/>
      <c r="P193" s="280"/>
      <c r="Q193" s="280"/>
      <c r="R193" s="280"/>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J193" s="103"/>
      <c r="BK193" s="103"/>
      <c r="BL193" s="103"/>
      <c r="BM193" s="103"/>
      <c r="BN193" s="103"/>
      <c r="BO193" s="103"/>
      <c r="BP193" s="103"/>
      <c r="BQ193" s="103"/>
      <c r="BR193" s="103"/>
      <c r="BS193" s="103"/>
      <c r="BT193" s="103"/>
      <c r="BU193" s="103"/>
      <c r="BV193" s="103"/>
      <c r="BW193" s="103"/>
      <c r="BX193" s="103"/>
      <c r="BY193" s="103"/>
      <c r="BZ193" s="103"/>
      <c r="CA193" s="103"/>
      <c r="CB193" s="103"/>
      <c r="CC193" s="103"/>
      <c r="CD193" s="103"/>
      <c r="CE193" s="103"/>
      <c r="CF193" s="103"/>
      <c r="CG193" s="103"/>
      <c r="CH193" s="103"/>
      <c r="CI193" s="103"/>
      <c r="CJ193" s="103"/>
      <c r="CK193" s="103"/>
      <c r="CL193" s="103"/>
      <c r="CM193" s="103"/>
      <c r="CN193" s="103"/>
      <c r="CO193" s="103"/>
      <c r="CP193" s="103"/>
      <c r="CQ193" s="103"/>
      <c r="CR193" s="103"/>
      <c r="CS193" s="103"/>
      <c r="CT193" s="103"/>
      <c r="CU193" s="103"/>
      <c r="CV193" s="103"/>
      <c r="CW193" s="103"/>
      <c r="CX193" s="103"/>
      <c r="CY193" s="103"/>
      <c r="CZ193" s="103"/>
      <c r="DA193" s="103"/>
      <c r="DB193" s="103"/>
      <c r="DC193" s="103"/>
      <c r="DD193" s="103"/>
      <c r="DE193" s="103"/>
      <c r="DF193" s="103"/>
      <c r="DG193" s="103"/>
      <c r="DH193" s="103"/>
      <c r="DI193" s="103"/>
      <c r="DJ193" s="103"/>
      <c r="DK193" s="103"/>
      <c r="DL193" s="103"/>
      <c r="DM193" s="103"/>
      <c r="DN193" s="103"/>
      <c r="DO193" s="103"/>
      <c r="DP193" s="103"/>
      <c r="DQ193" s="103"/>
      <c r="DR193" s="103"/>
      <c r="DS193" s="103"/>
      <c r="DT193" s="103"/>
      <c r="DU193" s="103"/>
      <c r="DV193" s="103"/>
      <c r="DW193" s="103"/>
      <c r="DX193" s="103"/>
      <c r="DY193" s="103"/>
      <c r="DZ193" s="103"/>
      <c r="EA193" s="103"/>
      <c r="EB193" s="103"/>
      <c r="EC193" s="103"/>
      <c r="ED193" s="103"/>
      <c r="EE193" s="103"/>
      <c r="EF193" s="103"/>
      <c r="EG193" s="103"/>
      <c r="EH193" s="103"/>
      <c r="EI193" s="103"/>
      <c r="EJ193" s="103"/>
      <c r="EK193" s="103"/>
      <c r="EL193" s="103"/>
      <c r="EM193" s="103"/>
      <c r="EN193" s="103"/>
      <c r="EO193" s="103"/>
      <c r="EP193" s="103"/>
      <c r="EQ193" s="103"/>
      <c r="ER193" s="103"/>
      <c r="ES193" s="103"/>
      <c r="ET193" s="103"/>
      <c r="EU193" s="103"/>
      <c r="EV193" s="103"/>
      <c r="EW193" s="103"/>
      <c r="EX193" s="103"/>
      <c r="EY193" s="103"/>
      <c r="EZ193" s="103"/>
      <c r="FA193" s="103"/>
      <c r="FB193" s="103"/>
      <c r="FC193" s="103"/>
      <c r="FD193" s="103"/>
      <c r="FE193" s="103"/>
      <c r="FF193" s="103"/>
      <c r="FG193" s="103"/>
      <c r="FH193" s="103"/>
      <c r="FI193" s="103"/>
      <c r="FJ193" s="103"/>
      <c r="FK193" s="103"/>
      <c r="FL193" s="103"/>
      <c r="FM193" s="103"/>
      <c r="FN193" s="103"/>
      <c r="FO193" s="103"/>
      <c r="FP193" s="103"/>
      <c r="FQ193" s="103"/>
      <c r="FR193" s="103"/>
      <c r="FS193" s="103"/>
      <c r="FT193" s="103"/>
      <c r="FU193" s="103"/>
      <c r="FV193" s="103"/>
      <c r="FW193" s="103"/>
      <c r="FX193" s="103"/>
      <c r="FY193" s="103"/>
      <c r="FZ193" s="103"/>
      <c r="GA193" s="103"/>
      <c r="GB193" s="103"/>
      <c r="GC193" s="103"/>
      <c r="GD193" s="103"/>
      <c r="GE193" s="103"/>
      <c r="GF193" s="103"/>
      <c r="GG193" s="103"/>
      <c r="GH193" s="103"/>
      <c r="GI193" s="103"/>
      <c r="GJ193" s="103"/>
      <c r="GK193" s="103"/>
      <c r="GL193" s="103"/>
      <c r="GM193" s="103"/>
      <c r="GN193" s="103"/>
      <c r="GO193" s="103"/>
      <c r="GP193" s="103"/>
      <c r="GQ193" s="103"/>
      <c r="GR193" s="103"/>
      <c r="GS193" s="103"/>
      <c r="GT193" s="103"/>
      <c r="GU193" s="103"/>
      <c r="GV193" s="103"/>
      <c r="GW193" s="103"/>
      <c r="GX193" s="103"/>
      <c r="GY193" s="103"/>
      <c r="GZ193" s="103"/>
      <c r="HA193" s="103"/>
      <c r="HB193" s="103"/>
      <c r="HC193" s="103"/>
      <c r="HD193" s="103"/>
      <c r="HE193" s="103"/>
      <c r="HF193" s="103"/>
      <c r="HG193" s="103"/>
      <c r="HH193" s="103"/>
      <c r="HI193" s="103"/>
      <c r="HJ193" s="103"/>
      <c r="HK193" s="103"/>
      <c r="HL193" s="103"/>
      <c r="HM193" s="103"/>
      <c r="HN193" s="103"/>
      <c r="HO193" s="103"/>
      <c r="HP193" s="103"/>
      <c r="HQ193" s="103"/>
      <c r="HR193" s="103"/>
      <c r="HS193" s="103"/>
      <c r="HT193" s="103"/>
      <c r="HU193" s="103"/>
      <c r="HV193" s="103"/>
      <c r="HW193" s="103"/>
      <c r="HX193" s="103"/>
      <c r="HY193" s="103"/>
      <c r="HZ193" s="103"/>
      <c r="IA193" s="103"/>
      <c r="IB193" s="103"/>
      <c r="IC193" s="103"/>
      <c r="ID193" s="103"/>
      <c r="IE193" s="103"/>
      <c r="IF193" s="103"/>
      <c r="IG193" s="103"/>
      <c r="IH193" s="103"/>
      <c r="II193" s="103"/>
      <c r="IJ193" s="103"/>
      <c r="IK193" s="103"/>
      <c r="IL193" s="103"/>
      <c r="IM193" s="103"/>
      <c r="IN193" s="103"/>
      <c r="IO193" s="103"/>
      <c r="IP193" s="103"/>
      <c r="IQ193" s="103"/>
      <c r="IR193" s="103"/>
      <c r="IS193" s="103"/>
      <c r="IT193" s="103"/>
      <c r="IU193" s="103"/>
      <c r="IV193" s="103"/>
    </row>
    <row r="194" spans="1:256" s="233" customFormat="1" ht="12.75">
      <c r="A194" s="78"/>
      <c r="B194" s="78"/>
      <c r="C194" s="448"/>
      <c r="D194" s="391"/>
      <c r="E194" s="391"/>
      <c r="F194" s="436"/>
      <c r="G194" s="436"/>
      <c r="I194" s="428"/>
      <c r="J194" s="429"/>
      <c r="K194" s="274"/>
      <c r="L194" s="271"/>
      <c r="M194" s="280"/>
      <c r="N194" s="280"/>
      <c r="O194" s="280"/>
      <c r="P194" s="280"/>
      <c r="Q194" s="280"/>
      <c r="R194" s="280"/>
      <c r="S194" s="103"/>
      <c r="T194" s="103"/>
      <c r="U194" s="103"/>
      <c r="V194" s="103"/>
      <c r="W194" s="103"/>
      <c r="X194" s="103"/>
      <c r="Y194" s="103"/>
      <c r="Z194" s="103"/>
      <c r="AA194" s="103"/>
      <c r="AB194" s="103"/>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J194" s="103"/>
      <c r="BK194" s="103"/>
      <c r="BL194" s="103"/>
      <c r="BM194" s="103"/>
      <c r="BN194" s="103"/>
      <c r="BO194" s="103"/>
      <c r="BP194" s="103"/>
      <c r="BQ194" s="103"/>
      <c r="BR194" s="103"/>
      <c r="BS194" s="103"/>
      <c r="BT194" s="103"/>
      <c r="BU194" s="103"/>
      <c r="BV194" s="103"/>
      <c r="BW194" s="103"/>
      <c r="BX194" s="103"/>
      <c r="BY194" s="103"/>
      <c r="BZ194" s="103"/>
      <c r="CA194" s="103"/>
      <c r="CB194" s="103"/>
      <c r="CC194" s="103"/>
      <c r="CD194" s="103"/>
      <c r="CE194" s="103"/>
      <c r="CF194" s="103"/>
      <c r="CG194" s="103"/>
      <c r="CH194" s="103"/>
      <c r="CI194" s="103"/>
      <c r="CJ194" s="103"/>
      <c r="CK194" s="103"/>
      <c r="CL194" s="103"/>
      <c r="CM194" s="103"/>
      <c r="CN194" s="103"/>
      <c r="CO194" s="103"/>
      <c r="CP194" s="103"/>
      <c r="CQ194" s="103"/>
      <c r="CR194" s="103"/>
      <c r="CS194" s="103"/>
      <c r="CT194" s="103"/>
      <c r="CU194" s="103"/>
      <c r="CV194" s="103"/>
      <c r="CW194" s="103"/>
      <c r="CX194" s="103"/>
      <c r="CY194" s="103"/>
      <c r="CZ194" s="103"/>
      <c r="DA194" s="103"/>
      <c r="DB194" s="103"/>
      <c r="DC194" s="103"/>
      <c r="DD194" s="103"/>
      <c r="DE194" s="103"/>
      <c r="DF194" s="103"/>
      <c r="DG194" s="103"/>
      <c r="DH194" s="103"/>
      <c r="DI194" s="103"/>
      <c r="DJ194" s="103"/>
      <c r="DK194" s="103"/>
      <c r="DL194" s="103"/>
      <c r="DM194" s="103"/>
      <c r="DN194" s="103"/>
      <c r="DO194" s="103"/>
      <c r="DP194" s="103"/>
      <c r="DQ194" s="103"/>
      <c r="DR194" s="103"/>
      <c r="DS194" s="103"/>
      <c r="DT194" s="103"/>
      <c r="DU194" s="103"/>
      <c r="DV194" s="103"/>
      <c r="DW194" s="103"/>
      <c r="DX194" s="103"/>
      <c r="DY194" s="103"/>
      <c r="DZ194" s="103"/>
      <c r="EA194" s="103"/>
      <c r="EB194" s="103"/>
      <c r="EC194" s="103"/>
      <c r="ED194" s="103"/>
      <c r="EE194" s="103"/>
      <c r="EF194" s="103"/>
      <c r="EG194" s="103"/>
      <c r="EH194" s="103"/>
      <c r="EI194" s="103"/>
      <c r="EJ194" s="103"/>
      <c r="EK194" s="103"/>
      <c r="EL194" s="103"/>
      <c r="EM194" s="103"/>
      <c r="EN194" s="103"/>
      <c r="EO194" s="103"/>
      <c r="EP194" s="103"/>
      <c r="EQ194" s="103"/>
      <c r="ER194" s="103"/>
      <c r="ES194" s="103"/>
      <c r="ET194" s="103"/>
      <c r="EU194" s="103"/>
      <c r="EV194" s="103"/>
      <c r="EW194" s="103"/>
      <c r="EX194" s="103"/>
      <c r="EY194" s="103"/>
      <c r="EZ194" s="103"/>
      <c r="FA194" s="103"/>
      <c r="FB194" s="103"/>
      <c r="FC194" s="103"/>
      <c r="FD194" s="103"/>
      <c r="FE194" s="103"/>
      <c r="FF194" s="103"/>
      <c r="FG194" s="103"/>
      <c r="FH194" s="103"/>
      <c r="FI194" s="103"/>
      <c r="FJ194" s="103"/>
      <c r="FK194" s="103"/>
      <c r="FL194" s="103"/>
      <c r="FM194" s="103"/>
      <c r="FN194" s="103"/>
      <c r="FO194" s="103"/>
      <c r="FP194" s="103"/>
      <c r="FQ194" s="103"/>
      <c r="FR194" s="103"/>
      <c r="FS194" s="103"/>
      <c r="FT194" s="103"/>
      <c r="FU194" s="103"/>
      <c r="FV194" s="103"/>
      <c r="FW194" s="103"/>
      <c r="FX194" s="103"/>
      <c r="FY194" s="103"/>
      <c r="FZ194" s="103"/>
      <c r="GA194" s="103"/>
      <c r="GB194" s="103"/>
      <c r="GC194" s="103"/>
      <c r="GD194" s="103"/>
      <c r="GE194" s="103"/>
      <c r="GF194" s="103"/>
      <c r="GG194" s="103"/>
      <c r="GH194" s="103"/>
      <c r="GI194" s="103"/>
      <c r="GJ194" s="103"/>
      <c r="GK194" s="103"/>
      <c r="GL194" s="103"/>
      <c r="GM194" s="103"/>
      <c r="GN194" s="103"/>
      <c r="GO194" s="103"/>
      <c r="GP194" s="103"/>
      <c r="GQ194" s="103"/>
      <c r="GR194" s="103"/>
      <c r="GS194" s="103"/>
      <c r="GT194" s="103"/>
      <c r="GU194" s="103"/>
      <c r="GV194" s="103"/>
      <c r="GW194" s="103"/>
      <c r="GX194" s="103"/>
      <c r="GY194" s="103"/>
      <c r="GZ194" s="103"/>
      <c r="HA194" s="103"/>
      <c r="HB194" s="103"/>
      <c r="HC194" s="103"/>
      <c r="HD194" s="103"/>
      <c r="HE194" s="103"/>
      <c r="HF194" s="103"/>
      <c r="HG194" s="103"/>
      <c r="HH194" s="103"/>
      <c r="HI194" s="103"/>
      <c r="HJ194" s="103"/>
      <c r="HK194" s="103"/>
      <c r="HL194" s="103"/>
      <c r="HM194" s="103"/>
      <c r="HN194" s="103"/>
      <c r="HO194" s="103"/>
      <c r="HP194" s="103"/>
      <c r="HQ194" s="103"/>
      <c r="HR194" s="103"/>
      <c r="HS194" s="103"/>
      <c r="HT194" s="103"/>
      <c r="HU194" s="103"/>
      <c r="HV194" s="103"/>
      <c r="HW194" s="103"/>
      <c r="HX194" s="103"/>
      <c r="HY194" s="103"/>
      <c r="HZ194" s="103"/>
      <c r="IA194" s="103"/>
      <c r="IB194" s="103"/>
      <c r="IC194" s="103"/>
      <c r="ID194" s="103"/>
      <c r="IE194" s="103"/>
      <c r="IF194" s="103"/>
      <c r="IG194" s="103"/>
      <c r="IH194" s="103"/>
      <c r="II194" s="103"/>
      <c r="IJ194" s="103"/>
      <c r="IK194" s="103"/>
      <c r="IL194" s="103"/>
      <c r="IM194" s="103"/>
      <c r="IN194" s="103"/>
      <c r="IO194" s="103"/>
      <c r="IP194" s="103"/>
      <c r="IQ194" s="103"/>
      <c r="IR194" s="103"/>
      <c r="IS194" s="103"/>
      <c r="IT194" s="103"/>
      <c r="IU194" s="103"/>
      <c r="IV194" s="103"/>
    </row>
  </sheetData>
  <sheetProtection/>
  <mergeCells count="1">
    <mergeCell ref="K4:K6"/>
  </mergeCells>
  <printOptions/>
  <pageMargins left="0.984251968503937" right="0.3937007874015748" top="0.984251968503937" bottom="0.7480314960629921" header="0.4330708661417323" footer="0.3937007874015748"/>
  <pageSetup horizontalDpi="300" verticalDpi="300" orientation="portrait" paperSize="9" scale="99" r:id="rId1"/>
  <headerFooter alignWithMargins="0">
    <oddHeader xml:space="preserve">&amp;L
&amp;9&amp;R&amp;"Projekt,Običajno"&amp;72p&amp;"Cambria,Običajno" &amp;"ProArc,Navadno"&amp;18  </oddHeader>
    <oddFooter>&amp;L&amp;9&amp;C&amp;6 &amp; List: &amp;A&amp;R &amp; &amp;9 &amp; Stran: &amp;P</oddFooter>
  </headerFooter>
  <rowBreaks count="6" manualBreakCount="6">
    <brk id="30" max="6" man="1"/>
    <brk id="64" max="6" man="1"/>
    <brk id="73" max="6" man="1"/>
    <brk id="111" max="6" man="1"/>
    <brk id="123" max="6" man="1"/>
    <brk id="148" max="6" man="1"/>
  </rowBreaks>
</worksheet>
</file>

<file path=xl/worksheets/sheet9.xml><?xml version="1.0" encoding="utf-8"?>
<worksheet xmlns="http://schemas.openxmlformats.org/spreadsheetml/2006/main" xmlns:r="http://schemas.openxmlformats.org/officeDocument/2006/relationships">
  <sheetPr codeName="List2"/>
  <dimension ref="A1:G171"/>
  <sheetViews>
    <sheetView view="pageBreakPreview" zoomScaleSheetLayoutView="100" zoomScalePageLayoutView="0" workbookViewId="0" topLeftCell="A1">
      <selection activeCell="A1" sqref="A1"/>
    </sheetView>
  </sheetViews>
  <sheetFormatPr defaultColWidth="9.00390625" defaultRowHeight="12.75"/>
  <cols>
    <col min="1" max="1" width="4.25390625" style="2" customWidth="1"/>
    <col min="2" max="2" width="35.125" style="3" customWidth="1"/>
    <col min="3" max="3" width="4.75390625" style="4" customWidth="1"/>
    <col min="4" max="4" width="5.375" style="5" customWidth="1"/>
    <col min="5" max="5" width="0.6171875" style="5" customWidth="1"/>
    <col min="6" max="6" width="15.25390625" style="6" customWidth="1"/>
    <col min="7" max="7" width="13.375" style="7" customWidth="1"/>
    <col min="8" max="16384" width="9.125" style="5" customWidth="1"/>
  </cols>
  <sheetData>
    <row r="1" spans="1:7" ht="18.75">
      <c r="A1" s="8"/>
      <c r="B1" s="9" t="s">
        <v>10</v>
      </c>
      <c r="C1" s="10"/>
      <c r="D1" s="11"/>
      <c r="E1" s="12"/>
      <c r="F1" s="13"/>
      <c r="G1" s="14"/>
    </row>
    <row r="2" spans="1:7" ht="18.75">
      <c r="A2" s="15"/>
      <c r="B2" s="9" t="s">
        <v>11</v>
      </c>
      <c r="C2" s="10"/>
      <c r="D2" s="11"/>
      <c r="E2" s="12"/>
      <c r="F2" s="13"/>
      <c r="G2" s="14"/>
    </row>
    <row r="3" spans="1:7" ht="18.75">
      <c r="A3" s="15"/>
      <c r="B3" s="16"/>
      <c r="C3" s="10"/>
      <c r="D3" s="11"/>
      <c r="E3" s="12"/>
      <c r="F3" s="13"/>
      <c r="G3" s="14"/>
    </row>
    <row r="4" spans="1:7" ht="12.75">
      <c r="A4" s="17"/>
      <c r="B4" s="18"/>
      <c r="C4" s="19"/>
      <c r="D4" s="20"/>
      <c r="E4" s="12"/>
      <c r="F4" s="21"/>
      <c r="G4" s="22"/>
    </row>
    <row r="5" spans="1:7" ht="45.75">
      <c r="A5" s="23" t="s">
        <v>12</v>
      </c>
      <c r="B5" s="24" t="s">
        <v>13</v>
      </c>
      <c r="C5" s="756" t="s">
        <v>14</v>
      </c>
      <c r="D5" s="756"/>
      <c r="E5" s="25"/>
      <c r="F5" s="26" t="s">
        <v>15</v>
      </c>
      <c r="G5" s="27" t="s">
        <v>16</v>
      </c>
    </row>
    <row r="6" spans="1:7" ht="15.75">
      <c r="A6" s="28">
        <v>1</v>
      </c>
      <c r="B6" s="29"/>
      <c r="C6" s="30"/>
      <c r="D6" s="31"/>
      <c r="E6" s="32"/>
      <c r="F6" s="33"/>
      <c r="G6" s="34"/>
    </row>
    <row r="7" spans="1:7" ht="45.75" customHeight="1">
      <c r="A7" s="35">
        <f>COUNT(A6+1)</f>
        <v>1</v>
      </c>
      <c r="B7" s="36" t="s">
        <v>17</v>
      </c>
      <c r="C7" s="37"/>
      <c r="D7" s="20"/>
      <c r="E7" s="32"/>
      <c r="F7" s="38"/>
      <c r="G7" s="22"/>
    </row>
    <row r="8" spans="1:7" ht="12.75">
      <c r="A8" s="17"/>
      <c r="B8" s="39" t="s">
        <v>18</v>
      </c>
      <c r="C8" s="40"/>
      <c r="D8" s="20" t="s">
        <v>7</v>
      </c>
      <c r="E8" s="41">
        <v>1.06463</v>
      </c>
      <c r="F8" s="42" t="e">
        <f>ROUND(#REF!*#REF!*E8,-1)</f>
        <v>#REF!</v>
      </c>
      <c r="G8" s="43" t="e">
        <f>C8*F8</f>
        <v>#REF!</v>
      </c>
    </row>
    <row r="9" spans="1:7" ht="12.75">
      <c r="A9" s="17"/>
      <c r="B9" s="39" t="s">
        <v>19</v>
      </c>
      <c r="C9" s="40"/>
      <c r="D9" s="20" t="s">
        <v>7</v>
      </c>
      <c r="E9" s="41">
        <v>7.23951</v>
      </c>
      <c r="F9" s="42" t="e">
        <f>ROUND(#REF!*#REF!*E9,-1)</f>
        <v>#REF!</v>
      </c>
      <c r="G9" s="43" t="e">
        <f>C9*F9</f>
        <v>#REF!</v>
      </c>
    </row>
    <row r="10" spans="1:7" ht="12.75">
      <c r="A10" s="17"/>
      <c r="B10" s="39"/>
      <c r="C10" s="40"/>
      <c r="D10" s="20"/>
      <c r="E10" s="41"/>
      <c r="F10" s="42"/>
      <c r="G10" s="43"/>
    </row>
    <row r="11" spans="1:7" ht="57" customHeight="1">
      <c r="A11" s="35">
        <f>COUNT(A7:A10)+1</f>
        <v>2</v>
      </c>
      <c r="B11" s="36" t="s">
        <v>20</v>
      </c>
      <c r="C11" s="37"/>
      <c r="D11" s="20"/>
      <c r="E11" s="41"/>
      <c r="F11" s="42"/>
      <c r="G11" s="22"/>
    </row>
    <row r="12" spans="1:7" ht="12.75">
      <c r="A12" s="17"/>
      <c r="B12" s="39" t="s">
        <v>21</v>
      </c>
      <c r="C12" s="37"/>
      <c r="D12" s="20" t="s">
        <v>7</v>
      </c>
      <c r="E12" s="41">
        <v>4.33756</v>
      </c>
      <c r="F12" s="42" t="e">
        <f>ROUND(#REF!*#REF!*E12,-1)</f>
        <v>#REF!</v>
      </c>
      <c r="G12" s="43" t="e">
        <f>C12*F12</f>
        <v>#REF!</v>
      </c>
    </row>
    <row r="13" spans="1:7" ht="12.75">
      <c r="A13" s="17"/>
      <c r="B13" s="39" t="s">
        <v>22</v>
      </c>
      <c r="C13" s="37"/>
      <c r="D13" s="20" t="s">
        <v>7</v>
      </c>
      <c r="E13" s="41">
        <v>5.85342</v>
      </c>
      <c r="F13" s="42" t="e">
        <f>ROUND(#REF!*#REF!*E13,-1)</f>
        <v>#REF!</v>
      </c>
      <c r="G13" s="43" t="e">
        <f>C13*F13</f>
        <v>#REF!</v>
      </c>
    </row>
    <row r="14" spans="1:7" ht="12.75">
      <c r="A14" s="17"/>
      <c r="B14" s="18"/>
      <c r="C14" s="37"/>
      <c r="D14" s="20"/>
      <c r="E14" s="41"/>
      <c r="F14" s="42"/>
      <c r="G14" s="22"/>
    </row>
    <row r="15" spans="1:6" ht="57" customHeight="1">
      <c r="A15" s="35">
        <f>COUNT(A7:A14)+1</f>
        <v>3</v>
      </c>
      <c r="B15" s="36" t="s">
        <v>23</v>
      </c>
      <c r="E15" s="41"/>
      <c r="F15" s="42"/>
    </row>
    <row r="16" spans="1:6" ht="63.75">
      <c r="A16" s="17"/>
      <c r="B16" s="44" t="s">
        <v>24</v>
      </c>
      <c r="E16" s="41"/>
      <c r="F16" s="42"/>
    </row>
    <row r="17" spans="1:6" ht="38.25">
      <c r="A17" s="17"/>
      <c r="B17" s="44" t="s">
        <v>25</v>
      </c>
      <c r="E17" s="41"/>
      <c r="F17" s="42"/>
    </row>
    <row r="18" spans="1:7" ht="12.75">
      <c r="A18" s="17"/>
      <c r="B18" s="45" t="s">
        <v>26</v>
      </c>
      <c r="D18" s="5" t="s">
        <v>9</v>
      </c>
      <c r="E18" s="41">
        <v>245.12195</v>
      </c>
      <c r="F18" s="42" t="e">
        <f>ROUND(#REF!*#REF!*E18,-1)</f>
        <v>#REF!</v>
      </c>
      <c r="G18" s="46" t="e">
        <f>C18*F18</f>
        <v>#REF!</v>
      </c>
    </row>
    <row r="19" spans="1:7" ht="12.75">
      <c r="A19" s="17"/>
      <c r="B19" s="45" t="s">
        <v>27</v>
      </c>
      <c r="D19" s="5" t="s">
        <v>9</v>
      </c>
      <c r="E19" s="41">
        <v>292.68293</v>
      </c>
      <c r="F19" s="42" t="e">
        <f>ROUND(#REF!*#REF!*E19,-1)</f>
        <v>#REF!</v>
      </c>
      <c r="G19" s="46" t="e">
        <f>C19*F19</f>
        <v>#REF!</v>
      </c>
    </row>
    <row r="20" spans="1:7" ht="12.75">
      <c r="A20" s="17"/>
      <c r="B20" s="45" t="s">
        <v>28</v>
      </c>
      <c r="D20" s="5" t="s">
        <v>9</v>
      </c>
      <c r="E20" s="41">
        <v>392.68293</v>
      </c>
      <c r="F20" s="42" t="e">
        <f>ROUND(#REF!*#REF!*E20,-1)</f>
        <v>#REF!</v>
      </c>
      <c r="G20" s="46" t="e">
        <f>C20*F20</f>
        <v>#REF!</v>
      </c>
    </row>
    <row r="21" spans="1:7" ht="12.75">
      <c r="A21" s="17"/>
      <c r="B21" s="45" t="s">
        <v>29</v>
      </c>
      <c r="D21" s="5" t="s">
        <v>9</v>
      </c>
      <c r="E21" s="41">
        <v>507.31707</v>
      </c>
      <c r="F21" s="42" t="e">
        <f>ROUND(#REF!*#REF!*E21,-1)</f>
        <v>#REF!</v>
      </c>
      <c r="G21" s="46" t="e">
        <f>C21*F21</f>
        <v>#REF!</v>
      </c>
    </row>
    <row r="22" spans="1:7" ht="12.75">
      <c r="A22" s="17"/>
      <c r="B22" s="18"/>
      <c r="C22" s="37"/>
      <c r="D22" s="20"/>
      <c r="E22" s="41"/>
      <c r="F22" s="42"/>
      <c r="G22" s="22"/>
    </row>
    <row r="23" spans="1:6" ht="68.25" customHeight="1">
      <c r="A23" s="35">
        <f>COUNT(A7:A22)+1</f>
        <v>4</v>
      </c>
      <c r="B23" s="36" t="s">
        <v>30</v>
      </c>
      <c r="E23" s="47"/>
      <c r="F23" s="42"/>
    </row>
    <row r="24" spans="1:6" ht="63.75">
      <c r="A24" s="17"/>
      <c r="B24" s="44" t="s">
        <v>31</v>
      </c>
      <c r="E24" s="47"/>
      <c r="F24" s="42"/>
    </row>
    <row r="25" spans="1:7" ht="12.75">
      <c r="A25" s="17"/>
      <c r="B25" s="45" t="s">
        <v>32</v>
      </c>
      <c r="D25" s="5" t="s">
        <v>9</v>
      </c>
      <c r="E25" s="47">
        <v>206</v>
      </c>
      <c r="F25" s="42" t="e">
        <f>ROUND(#REF!*#REF!*E25,-1)</f>
        <v>#REF!</v>
      </c>
      <c r="G25" s="46" t="e">
        <f>C25*F25</f>
        <v>#REF!</v>
      </c>
    </row>
    <row r="26" spans="1:6" ht="12.75">
      <c r="A26" s="17"/>
      <c r="E26" s="47"/>
      <c r="F26" s="42"/>
    </row>
    <row r="27" spans="1:7" ht="23.25" customHeight="1">
      <c r="A27" s="35">
        <f>COUNT(A7:A26)+1</f>
        <v>5</v>
      </c>
      <c r="B27" s="48" t="s">
        <v>33</v>
      </c>
      <c r="C27" s="37"/>
      <c r="D27" s="20"/>
      <c r="E27" s="41"/>
      <c r="F27" s="42"/>
      <c r="G27" s="22"/>
    </row>
    <row r="28" spans="1:7" ht="12.75">
      <c r="A28" s="17"/>
      <c r="B28" s="39" t="s">
        <v>34</v>
      </c>
      <c r="C28" s="40"/>
      <c r="D28" s="20" t="s">
        <v>9</v>
      </c>
      <c r="E28" s="41">
        <v>7.00573</v>
      </c>
      <c r="F28" s="42" t="e">
        <f>ROUND(#REF!*#REF!*E28,-1)</f>
        <v>#REF!</v>
      </c>
      <c r="G28" s="43" t="e">
        <f>C28*F28</f>
        <v>#REF!</v>
      </c>
    </row>
    <row r="29" spans="1:7" ht="12.75">
      <c r="A29" s="17"/>
      <c r="B29" s="39" t="s">
        <v>35</v>
      </c>
      <c r="C29" s="40"/>
      <c r="D29" s="20" t="s">
        <v>9</v>
      </c>
      <c r="E29" s="41">
        <v>27.87736</v>
      </c>
      <c r="F29" s="42" t="e">
        <f>ROUND(#REF!*#REF!*E29,-1)</f>
        <v>#REF!</v>
      </c>
      <c r="G29" s="43" t="e">
        <f>C29*F29</f>
        <v>#REF!</v>
      </c>
    </row>
    <row r="30" spans="1:7" ht="12.75">
      <c r="A30" s="17"/>
      <c r="B30" s="18"/>
      <c r="C30" s="37"/>
      <c r="D30" s="20"/>
      <c r="E30" s="41"/>
      <c r="F30" s="42"/>
      <c r="G30" s="22"/>
    </row>
    <row r="31" spans="1:7" ht="23.25" customHeight="1">
      <c r="A31" s="35">
        <f>COUNT(A7:A30)+1</f>
        <v>6</v>
      </c>
      <c r="B31" s="48" t="s">
        <v>36</v>
      </c>
      <c r="C31" s="37"/>
      <c r="D31" s="20"/>
      <c r="E31" s="41"/>
      <c r="F31" s="42"/>
      <c r="G31" s="22"/>
    </row>
    <row r="32" spans="1:7" ht="12.75">
      <c r="A32" s="17"/>
      <c r="B32" s="39" t="s">
        <v>34</v>
      </c>
      <c r="C32" s="40"/>
      <c r="D32" s="20" t="s">
        <v>9</v>
      </c>
      <c r="E32" s="41">
        <v>6.15659</v>
      </c>
      <c r="F32" s="42" t="e">
        <f>ROUND(#REF!*#REF!*E32,-1)</f>
        <v>#REF!</v>
      </c>
      <c r="G32" s="43" t="e">
        <f>C32*F32</f>
        <v>#REF!</v>
      </c>
    </row>
    <row r="33" spans="1:7" ht="12.75">
      <c r="A33" s="17"/>
      <c r="B33" s="39" t="s">
        <v>35</v>
      </c>
      <c r="C33" s="40"/>
      <c r="D33" s="20" t="s">
        <v>9</v>
      </c>
      <c r="E33" s="41">
        <v>24.13183</v>
      </c>
      <c r="F33" s="42" t="e">
        <f>ROUND(#REF!*#REF!*E33,-1)</f>
        <v>#REF!</v>
      </c>
      <c r="G33" s="43" t="e">
        <f>C33*F33</f>
        <v>#REF!</v>
      </c>
    </row>
    <row r="34" spans="1:7" ht="12.75">
      <c r="A34" s="17"/>
      <c r="B34" s="18" t="s">
        <v>37</v>
      </c>
      <c r="C34" s="37"/>
      <c r="D34" s="20"/>
      <c r="E34" s="41"/>
      <c r="F34" s="42"/>
      <c r="G34" s="22"/>
    </row>
    <row r="35" spans="1:7" ht="23.25" customHeight="1">
      <c r="A35" s="35">
        <f>COUNT(A7:A34)+1</f>
        <v>7</v>
      </c>
      <c r="B35" s="36" t="s">
        <v>38</v>
      </c>
      <c r="C35" s="37"/>
      <c r="D35" s="20"/>
      <c r="E35" s="41"/>
      <c r="F35" s="42"/>
      <c r="G35" s="22"/>
    </row>
    <row r="36" spans="1:7" ht="12.75">
      <c r="A36" s="17"/>
      <c r="B36" s="39" t="s">
        <v>39</v>
      </c>
      <c r="C36" s="40"/>
      <c r="D36" s="20" t="s">
        <v>9</v>
      </c>
      <c r="E36" s="41">
        <v>17.05799</v>
      </c>
      <c r="F36" s="42" t="e">
        <f>ROUND(#REF!*#REF!*E36,-1)</f>
        <v>#REF!</v>
      </c>
      <c r="G36" s="43" t="e">
        <f>C36*F36</f>
        <v>#REF!</v>
      </c>
    </row>
    <row r="37" spans="1:7" ht="12.75">
      <c r="A37" s="17"/>
      <c r="B37" s="39" t="s">
        <v>40</v>
      </c>
      <c r="C37" s="40"/>
      <c r="D37" s="20" t="s">
        <v>9</v>
      </c>
      <c r="E37" s="41">
        <v>30.71346</v>
      </c>
      <c r="F37" s="42" t="e">
        <f>ROUND(#REF!*#REF!*E37,-1)</f>
        <v>#REF!</v>
      </c>
      <c r="G37" s="43" t="e">
        <f>C37*F37</f>
        <v>#REF!</v>
      </c>
    </row>
    <row r="38" spans="1:7" ht="12.75">
      <c r="A38" s="17"/>
      <c r="B38" s="18" t="s">
        <v>37</v>
      </c>
      <c r="C38" s="37"/>
      <c r="D38" s="20"/>
      <c r="E38" s="41"/>
      <c r="F38" s="42"/>
      <c r="G38" s="22"/>
    </row>
    <row r="39" spans="1:7" ht="23.25" customHeight="1">
      <c r="A39" s="35">
        <f>COUNT(A7:A38)+1</f>
        <v>8</v>
      </c>
      <c r="B39" s="36" t="s">
        <v>41</v>
      </c>
      <c r="C39" s="37"/>
      <c r="D39" s="20"/>
      <c r="E39" s="41"/>
      <c r="F39" s="42"/>
      <c r="G39" s="22"/>
    </row>
    <row r="40" spans="1:7" ht="12.75">
      <c r="A40" s="17"/>
      <c r="B40" s="39" t="s">
        <v>42</v>
      </c>
      <c r="C40" s="40"/>
      <c r="D40" s="20" t="s">
        <v>9</v>
      </c>
      <c r="E40" s="41">
        <v>5.72793</v>
      </c>
      <c r="F40" s="42" t="e">
        <f>ROUND(#REF!*#REF!*E40,-1)</f>
        <v>#REF!</v>
      </c>
      <c r="G40" s="43" t="e">
        <f>C40*F40</f>
        <v>#REF!</v>
      </c>
    </row>
    <row r="41" spans="1:7" ht="12.75">
      <c r="A41" s="17"/>
      <c r="B41" s="39" t="s">
        <v>43</v>
      </c>
      <c r="C41" s="40"/>
      <c r="D41" s="20" t="s">
        <v>9</v>
      </c>
      <c r="E41" s="41">
        <v>18.4172</v>
      </c>
      <c r="F41" s="42" t="e">
        <f>ROUND(#REF!*#REF!*E41,-1)</f>
        <v>#REF!</v>
      </c>
      <c r="G41" s="43" t="e">
        <f>C41*F41</f>
        <v>#REF!</v>
      </c>
    </row>
    <row r="42" spans="1:7" ht="12.75">
      <c r="A42" s="17"/>
      <c r="B42" s="18" t="s">
        <v>37</v>
      </c>
      <c r="C42" s="37"/>
      <c r="D42" s="20"/>
      <c r="E42" s="41"/>
      <c r="F42" s="42"/>
      <c r="G42" s="22"/>
    </row>
    <row r="43" spans="1:7" ht="23.25" customHeight="1">
      <c r="A43" s="35">
        <f>COUNT(A7:A42)+1</f>
        <v>9</v>
      </c>
      <c r="B43" s="36" t="s">
        <v>44</v>
      </c>
      <c r="C43" s="37"/>
      <c r="D43" s="20"/>
      <c r="E43" s="41"/>
      <c r="F43" s="42"/>
      <c r="G43" s="22"/>
    </row>
    <row r="44" spans="1:7" ht="12.75">
      <c r="A44" s="17"/>
      <c r="B44" s="39" t="s">
        <v>45</v>
      </c>
      <c r="C44" s="37"/>
      <c r="D44" s="20" t="s">
        <v>9</v>
      </c>
      <c r="E44" s="41">
        <v>10.40244</v>
      </c>
      <c r="F44" s="42" t="e">
        <f>ROUND(#REF!*#REF!*E44,-1)</f>
        <v>#REF!</v>
      </c>
      <c r="G44" s="43" t="e">
        <f>C44*F44</f>
        <v>#REF!</v>
      </c>
    </row>
    <row r="45" spans="1:7" ht="12.75">
      <c r="A45" s="17"/>
      <c r="B45" s="18" t="s">
        <v>37</v>
      </c>
      <c r="C45" s="37"/>
      <c r="D45" s="20"/>
      <c r="E45" s="41"/>
      <c r="F45" s="42"/>
      <c r="G45" s="22"/>
    </row>
    <row r="46" spans="1:7" ht="23.25" customHeight="1">
      <c r="A46" s="35">
        <f>COUNT(A7:A45)+1</f>
        <v>10</v>
      </c>
      <c r="B46" s="36" t="s">
        <v>46</v>
      </c>
      <c r="C46" s="37"/>
      <c r="D46" s="20"/>
      <c r="E46" s="41"/>
      <c r="F46" s="42"/>
      <c r="G46" s="22"/>
    </row>
    <row r="47" spans="1:7" ht="12.75">
      <c r="A47" s="17"/>
      <c r="B47" s="39" t="s">
        <v>47</v>
      </c>
      <c r="C47" s="40"/>
      <c r="D47" s="20" t="s">
        <v>9</v>
      </c>
      <c r="E47" s="41">
        <v>21.91951</v>
      </c>
      <c r="F47" s="42" t="e">
        <f>ROUND(#REF!*#REF!*E47,-1)</f>
        <v>#REF!</v>
      </c>
      <c r="G47" s="43" t="e">
        <f>C47*F47</f>
        <v>#REF!</v>
      </c>
    </row>
    <row r="48" spans="1:7" ht="12.75">
      <c r="A48" s="17"/>
      <c r="B48" s="39" t="s">
        <v>48</v>
      </c>
      <c r="C48" s="40"/>
      <c r="D48" s="20" t="s">
        <v>9</v>
      </c>
      <c r="E48" s="41">
        <v>34.28293</v>
      </c>
      <c r="F48" s="42" t="e">
        <f>ROUND(#REF!*#REF!*E48,-1)</f>
        <v>#REF!</v>
      </c>
      <c r="G48" s="43" t="e">
        <f>C48*F48</f>
        <v>#REF!</v>
      </c>
    </row>
    <row r="49" spans="1:7" ht="12.75">
      <c r="A49" s="17"/>
      <c r="B49" s="18" t="s">
        <v>37</v>
      </c>
      <c r="C49" s="37"/>
      <c r="D49" s="20"/>
      <c r="E49" s="41"/>
      <c r="F49" s="42"/>
      <c r="G49" s="22"/>
    </row>
    <row r="50" spans="1:7" ht="45.75" customHeight="1">
      <c r="A50" s="35">
        <f>COUNT($A$7:A49)+1</f>
        <v>11</v>
      </c>
      <c r="B50" s="36" t="s">
        <v>49</v>
      </c>
      <c r="C50" s="40"/>
      <c r="D50" s="20"/>
      <c r="E50" s="49"/>
      <c r="F50" s="50"/>
      <c r="G50" s="43"/>
    </row>
    <row r="51" spans="1:7" ht="12.75">
      <c r="A51" s="17"/>
      <c r="B51" s="39" t="s">
        <v>50</v>
      </c>
      <c r="C51" s="40"/>
      <c r="D51" s="20" t="s">
        <v>9</v>
      </c>
      <c r="E51" s="49">
        <v>45.73170732</v>
      </c>
      <c r="F51" s="42" t="e">
        <f>ROUND(#REF!*#REF!*E51,-1)</f>
        <v>#REF!</v>
      </c>
      <c r="G51" s="43" t="e">
        <f>C51*F51</f>
        <v>#REF!</v>
      </c>
    </row>
    <row r="52" spans="1:7" ht="12.75">
      <c r="A52" s="17"/>
      <c r="B52" s="18"/>
      <c r="C52" s="40"/>
      <c r="D52" s="20"/>
      <c r="E52" s="49"/>
      <c r="F52" s="50"/>
      <c r="G52" s="43"/>
    </row>
    <row r="53" spans="1:7" ht="34.5" customHeight="1">
      <c r="A53" s="35">
        <f>COUNT($A$7:A52)+1</f>
        <v>12</v>
      </c>
      <c r="B53" s="36" t="s">
        <v>51</v>
      </c>
      <c r="C53" s="37"/>
      <c r="D53" s="20"/>
      <c r="E53" s="41"/>
      <c r="F53" s="42"/>
      <c r="G53" s="22"/>
    </row>
    <row r="54" spans="1:7" ht="12.75">
      <c r="A54" s="17"/>
      <c r="B54" s="39" t="s">
        <v>42</v>
      </c>
      <c r="C54" s="40"/>
      <c r="D54" s="20" t="s">
        <v>9</v>
      </c>
      <c r="E54" s="41">
        <v>8.54427</v>
      </c>
      <c r="F54" s="42" t="e">
        <f>ROUND(#REF!*#REF!*E54,-1)</f>
        <v>#REF!</v>
      </c>
      <c r="G54" s="43" t="e">
        <f>C54*F54</f>
        <v>#REF!</v>
      </c>
    </row>
    <row r="55" spans="1:7" ht="12.75">
      <c r="A55" s="17"/>
      <c r="B55" s="39" t="s">
        <v>43</v>
      </c>
      <c r="C55" s="40"/>
      <c r="D55" s="20" t="s">
        <v>9</v>
      </c>
      <c r="E55" s="41">
        <v>19.24041</v>
      </c>
      <c r="F55" s="42" t="e">
        <f>ROUND(#REF!*#REF!*E55,-1)</f>
        <v>#REF!</v>
      </c>
      <c r="G55" s="43" t="e">
        <f>C55*F55</f>
        <v>#REF!</v>
      </c>
    </row>
    <row r="56" spans="1:7" ht="12.75">
      <c r="A56" s="17"/>
      <c r="B56" s="18" t="s">
        <v>37</v>
      </c>
      <c r="C56" s="37"/>
      <c r="D56" s="20"/>
      <c r="E56" s="41"/>
      <c r="F56" s="42"/>
      <c r="G56" s="22"/>
    </row>
    <row r="57" spans="1:7" ht="34.5" customHeight="1">
      <c r="A57" s="35">
        <f>COUNT($A$7:A56)+1</f>
        <v>13</v>
      </c>
      <c r="B57" s="36" t="s">
        <v>52</v>
      </c>
      <c r="C57" s="37"/>
      <c r="D57" s="20"/>
      <c r="E57" s="41"/>
      <c r="F57" s="42"/>
      <c r="G57" s="22"/>
    </row>
    <row r="58" spans="1:7" ht="12.75">
      <c r="A58" s="17"/>
      <c r="B58" s="39" t="s">
        <v>53</v>
      </c>
      <c r="C58" s="40"/>
      <c r="D58" s="20" t="s">
        <v>9</v>
      </c>
      <c r="E58" s="41">
        <v>65.60976</v>
      </c>
      <c r="F58" s="42" t="e">
        <f>ROUND(#REF!*#REF!*E58,-1)</f>
        <v>#REF!</v>
      </c>
      <c r="G58" s="43" t="e">
        <f>C58*F58</f>
        <v>#REF!</v>
      </c>
    </row>
    <row r="59" spans="1:7" ht="12.75">
      <c r="A59" s="17"/>
      <c r="B59" s="39" t="s">
        <v>54</v>
      </c>
      <c r="C59" s="40"/>
      <c r="D59" s="20" t="s">
        <v>9</v>
      </c>
      <c r="E59" s="41"/>
      <c r="F59" s="42" t="e">
        <f>ROUND(#REF!*#REF!*E59,-1)</f>
        <v>#REF!</v>
      </c>
      <c r="G59" s="43" t="e">
        <f>C59*F59</f>
        <v>#REF!</v>
      </c>
    </row>
    <row r="60" spans="1:7" ht="12.75">
      <c r="A60" s="17"/>
      <c r="B60" s="39" t="s">
        <v>55</v>
      </c>
      <c r="C60" s="40"/>
      <c r="D60" s="20" t="s">
        <v>9</v>
      </c>
      <c r="E60" s="41">
        <v>43.2561</v>
      </c>
      <c r="F60" s="42" t="e">
        <f>ROUND(#REF!*#REF!*E60,-1)</f>
        <v>#REF!</v>
      </c>
      <c r="G60" s="43" t="e">
        <f>C60*F60</f>
        <v>#REF!</v>
      </c>
    </row>
    <row r="61" spans="1:7" ht="12.75">
      <c r="A61" s="17"/>
      <c r="B61" s="18" t="s">
        <v>37</v>
      </c>
      <c r="C61" s="37"/>
      <c r="D61" s="20"/>
      <c r="E61" s="41"/>
      <c r="F61" s="42"/>
      <c r="G61" s="22"/>
    </row>
    <row r="62" spans="1:7" ht="34.5" customHeight="1">
      <c r="A62" s="35">
        <f>COUNT($A$7:A61)+1</f>
        <v>14</v>
      </c>
      <c r="B62" s="36" t="s">
        <v>56</v>
      </c>
      <c r="C62" s="37"/>
      <c r="D62" s="20"/>
      <c r="E62" s="41"/>
      <c r="F62" s="42"/>
      <c r="G62" s="22"/>
    </row>
    <row r="63" spans="1:7" ht="12.75">
      <c r="A63" s="17"/>
      <c r="B63" s="39" t="s">
        <v>45</v>
      </c>
      <c r="C63" s="40"/>
      <c r="D63" s="20" t="s">
        <v>9</v>
      </c>
      <c r="E63" s="41">
        <v>51.43268</v>
      </c>
      <c r="F63" s="42" t="e">
        <f>ROUND(#REF!*#REF!*E63,-1)</f>
        <v>#REF!</v>
      </c>
      <c r="G63" s="43" t="e">
        <f aca="true" t="shared" si="0" ref="G63:G69">C63*F63</f>
        <v>#REF!</v>
      </c>
    </row>
    <row r="64" spans="1:7" ht="12.75">
      <c r="A64" s="17"/>
      <c r="B64" s="39" t="s">
        <v>57</v>
      </c>
      <c r="C64" s="40"/>
      <c r="D64" s="20" t="s">
        <v>9</v>
      </c>
      <c r="E64" s="41">
        <v>67.31634</v>
      </c>
      <c r="F64" s="42" t="e">
        <f>ROUND(#REF!*#REF!*E64,-1)</f>
        <v>#REF!</v>
      </c>
      <c r="G64" s="43" t="e">
        <f t="shared" si="0"/>
        <v>#REF!</v>
      </c>
    </row>
    <row r="65" spans="1:7" ht="12.75">
      <c r="A65" s="17"/>
      <c r="B65" s="39" t="s">
        <v>58</v>
      </c>
      <c r="C65" s="40"/>
      <c r="D65" s="20" t="s">
        <v>9</v>
      </c>
      <c r="E65" s="41">
        <v>114.29512</v>
      </c>
      <c r="F65" s="42" t="e">
        <f>ROUND(#REF!*#REF!*E65,-1)</f>
        <v>#REF!</v>
      </c>
      <c r="G65" s="43" t="e">
        <f t="shared" si="0"/>
        <v>#REF!</v>
      </c>
    </row>
    <row r="66" spans="1:7" ht="12.75">
      <c r="A66" s="17"/>
      <c r="B66" s="39" t="s">
        <v>59</v>
      </c>
      <c r="C66" s="40"/>
      <c r="D66" s="20" t="s">
        <v>9</v>
      </c>
      <c r="E66" s="41">
        <v>179.10976</v>
      </c>
      <c r="F66" s="42" t="e">
        <f>ROUND(#REF!*#REF!*E66,-1)</f>
        <v>#REF!</v>
      </c>
      <c r="G66" s="43" t="e">
        <f t="shared" si="0"/>
        <v>#REF!</v>
      </c>
    </row>
    <row r="67" spans="1:7" ht="12.75">
      <c r="A67" s="17"/>
      <c r="B67" s="39" t="s">
        <v>53</v>
      </c>
      <c r="C67" s="40"/>
      <c r="D67" s="20" t="s">
        <v>9</v>
      </c>
      <c r="E67" s="41">
        <v>108.33317</v>
      </c>
      <c r="F67" s="42" t="e">
        <f>ROUND(#REF!*#REF!*E67,-1)</f>
        <v>#REF!</v>
      </c>
      <c r="G67" s="43" t="e">
        <f t="shared" si="0"/>
        <v>#REF!</v>
      </c>
    </row>
    <row r="68" spans="1:7" ht="12.75">
      <c r="A68" s="17"/>
      <c r="B68" s="39" t="s">
        <v>54</v>
      </c>
      <c r="C68" s="40"/>
      <c r="D68" s="20" t="s">
        <v>9</v>
      </c>
      <c r="E68" s="41">
        <v>140.23646</v>
      </c>
      <c r="F68" s="42" t="e">
        <f>ROUND(#REF!*#REF!*E68,-1)</f>
        <v>#REF!</v>
      </c>
      <c r="G68" s="43" t="e">
        <f t="shared" si="0"/>
        <v>#REF!</v>
      </c>
    </row>
    <row r="69" spans="1:7" ht="12.75">
      <c r="A69" s="17"/>
      <c r="B69" s="39" t="s">
        <v>55</v>
      </c>
      <c r="C69" s="40"/>
      <c r="D69" s="20" t="s">
        <v>9</v>
      </c>
      <c r="E69" s="41">
        <v>169.68293</v>
      </c>
      <c r="F69" s="42" t="e">
        <f>ROUND(#REF!*#REF!*E69,-1)</f>
        <v>#REF!</v>
      </c>
      <c r="G69" s="43" t="e">
        <f t="shared" si="0"/>
        <v>#REF!</v>
      </c>
    </row>
    <row r="70" spans="1:7" ht="12.75">
      <c r="A70" s="17"/>
      <c r="B70" s="18" t="s">
        <v>37</v>
      </c>
      <c r="C70" s="37"/>
      <c r="D70" s="20"/>
      <c r="E70" s="41"/>
      <c r="F70" s="42"/>
      <c r="G70" s="22"/>
    </row>
    <row r="71" spans="1:7" ht="45.75" customHeight="1">
      <c r="A71" s="35">
        <f>COUNT($A$7:A70)+1</f>
        <v>15</v>
      </c>
      <c r="B71" s="36" t="s">
        <v>60</v>
      </c>
      <c r="C71" s="51"/>
      <c r="D71" s="52"/>
      <c r="E71" s="41"/>
      <c r="F71" s="42"/>
      <c r="G71" s="53"/>
    </row>
    <row r="72" spans="1:7" ht="12.75">
      <c r="A72" s="17"/>
      <c r="B72" s="39" t="s">
        <v>61</v>
      </c>
      <c r="C72" s="40"/>
      <c r="D72" s="20" t="s">
        <v>9</v>
      </c>
      <c r="E72" s="41">
        <v>59.4</v>
      </c>
      <c r="F72" s="42" t="e">
        <f>ROUND(#REF!*#REF!*E72,-1)</f>
        <v>#REF!</v>
      </c>
      <c r="G72" s="43" t="e">
        <f>C72*F72</f>
        <v>#REF!</v>
      </c>
    </row>
    <row r="73" spans="1:7" ht="12.75">
      <c r="A73" s="17"/>
      <c r="B73" s="39" t="s">
        <v>62</v>
      </c>
      <c r="C73" s="40"/>
      <c r="D73" s="20" t="s">
        <v>9</v>
      </c>
      <c r="E73" s="41">
        <v>77.7</v>
      </c>
      <c r="F73" s="42" t="e">
        <f>ROUND(#REF!*#REF!*E73,-1)</f>
        <v>#REF!</v>
      </c>
      <c r="G73" s="43" t="e">
        <f>C73*F73</f>
        <v>#REF!</v>
      </c>
    </row>
    <row r="74" spans="1:7" ht="12.75">
      <c r="A74" s="17"/>
      <c r="B74" s="39" t="s">
        <v>63</v>
      </c>
      <c r="C74" s="40"/>
      <c r="D74" s="20" t="s">
        <v>9</v>
      </c>
      <c r="E74" s="41">
        <v>125</v>
      </c>
      <c r="F74" s="42" t="e">
        <f>ROUND(#REF!*#REF!*E74,-1)</f>
        <v>#REF!</v>
      </c>
      <c r="G74" s="43" t="e">
        <f>C74*F74</f>
        <v>#REF!</v>
      </c>
    </row>
    <row r="75" spans="3:7" ht="12.75">
      <c r="C75" s="54"/>
      <c r="E75" s="41"/>
      <c r="F75" s="42"/>
      <c r="G75" s="46"/>
    </row>
    <row r="76" spans="1:7" ht="34.5" customHeight="1">
      <c r="A76" s="35">
        <f>COUNT($A$7:A75)+1</f>
        <v>16</v>
      </c>
      <c r="B76" s="36" t="s">
        <v>64</v>
      </c>
      <c r="C76" s="51"/>
      <c r="D76" s="52"/>
      <c r="E76" s="41"/>
      <c r="F76" s="42"/>
      <c r="G76" s="53"/>
    </row>
    <row r="77" spans="1:7" ht="12.75">
      <c r="A77" s="17"/>
      <c r="B77" s="39" t="s">
        <v>61</v>
      </c>
      <c r="C77" s="40"/>
      <c r="D77" s="20" t="s">
        <v>9</v>
      </c>
      <c r="E77" s="41">
        <v>59.4</v>
      </c>
      <c r="F77" s="42" t="e">
        <f>ROUND(#REF!*#REF!*E77,-1)</f>
        <v>#REF!</v>
      </c>
      <c r="G77" s="43" t="e">
        <f>C77*F77</f>
        <v>#REF!</v>
      </c>
    </row>
    <row r="78" spans="1:7" ht="12.75">
      <c r="A78" s="17"/>
      <c r="B78" s="39" t="s">
        <v>62</v>
      </c>
      <c r="C78" s="40"/>
      <c r="D78" s="20" t="s">
        <v>9</v>
      </c>
      <c r="E78" s="41">
        <v>77.7</v>
      </c>
      <c r="F78" s="42" t="e">
        <f>ROUND(#REF!*#REF!*E78,-1)</f>
        <v>#REF!</v>
      </c>
      <c r="G78" s="43" t="e">
        <f>C78*F78</f>
        <v>#REF!</v>
      </c>
    </row>
    <row r="79" spans="1:7" ht="12.75">
      <c r="A79" s="17"/>
      <c r="B79" s="39" t="s">
        <v>63</v>
      </c>
      <c r="C79" s="40"/>
      <c r="D79" s="20" t="s">
        <v>9</v>
      </c>
      <c r="E79" s="41">
        <v>125</v>
      </c>
      <c r="F79" s="42" t="e">
        <f>ROUND(#REF!*#REF!*E79,-1)</f>
        <v>#REF!</v>
      </c>
      <c r="G79" s="43" t="e">
        <f>C79*F79</f>
        <v>#REF!</v>
      </c>
    </row>
    <row r="80" spans="2:7" ht="12.75">
      <c r="B80" s="18"/>
      <c r="C80" s="37"/>
      <c r="D80" s="20"/>
      <c r="E80" s="41"/>
      <c r="F80" s="42"/>
      <c r="G80" s="22"/>
    </row>
    <row r="81" spans="1:7" ht="57" customHeight="1">
      <c r="A81" s="35">
        <f>COUNT($A$7:A80)+1</f>
        <v>17</v>
      </c>
      <c r="B81" s="36" t="s">
        <v>65</v>
      </c>
      <c r="C81" s="55"/>
      <c r="D81" s="56"/>
      <c r="E81" s="41"/>
      <c r="F81" s="42"/>
      <c r="G81" s="57"/>
    </row>
    <row r="82" spans="1:7" ht="12.75">
      <c r="A82" s="17"/>
      <c r="B82" s="45" t="s">
        <v>66</v>
      </c>
      <c r="C82" s="54"/>
      <c r="D82" s="5" t="s">
        <v>9</v>
      </c>
      <c r="E82" s="41">
        <v>409.96138</v>
      </c>
      <c r="F82" s="42" t="e">
        <f>ROUND(#REF!*#REF!*E82,-1)</f>
        <v>#REF!</v>
      </c>
      <c r="G82" s="46" t="e">
        <f>C82*F82</f>
        <v>#REF!</v>
      </c>
    </row>
    <row r="83" spans="1:7" ht="12.75">
      <c r="A83" s="17"/>
      <c r="B83" s="18"/>
      <c r="C83" s="37"/>
      <c r="D83" s="20"/>
      <c r="E83" s="41"/>
      <c r="F83" s="42"/>
      <c r="G83" s="22"/>
    </row>
    <row r="84" spans="1:7" ht="68.25" customHeight="1">
      <c r="A84" s="35">
        <f>COUNT($A$7:A83)+1</f>
        <v>18</v>
      </c>
      <c r="B84" s="36" t="s">
        <v>67</v>
      </c>
      <c r="C84" s="37"/>
      <c r="D84" s="20"/>
      <c r="E84" s="41"/>
      <c r="F84" s="42"/>
      <c r="G84" s="22"/>
    </row>
    <row r="85" spans="1:7" ht="12.75">
      <c r="A85" s="17"/>
      <c r="B85" s="39" t="s">
        <v>68</v>
      </c>
      <c r="C85" s="37"/>
      <c r="D85" s="20" t="s">
        <v>9</v>
      </c>
      <c r="E85" s="41">
        <v>54.87805</v>
      </c>
      <c r="F85" s="42" t="e">
        <f>ROUND(#REF!*#REF!*E85,-1)</f>
        <v>#REF!</v>
      </c>
      <c r="G85" s="43" t="e">
        <f>C85*F85</f>
        <v>#REF!</v>
      </c>
    </row>
    <row r="86" spans="1:7" ht="12.75">
      <c r="A86" s="17"/>
      <c r="B86" s="39" t="s">
        <v>69</v>
      </c>
      <c r="C86" s="37"/>
      <c r="D86" s="20" t="s">
        <v>9</v>
      </c>
      <c r="E86" s="41">
        <v>67.07317</v>
      </c>
      <c r="F86" s="42" t="e">
        <f>ROUND(#REF!*#REF!*E86,-1)</f>
        <v>#REF!</v>
      </c>
      <c r="G86" s="43" t="e">
        <f>C86*F86</f>
        <v>#REF!</v>
      </c>
    </row>
    <row r="87" spans="1:7" ht="12.75">
      <c r="A87" s="17"/>
      <c r="B87" s="18"/>
      <c r="C87" s="37"/>
      <c r="D87" s="20"/>
      <c r="E87" s="41"/>
      <c r="F87" s="42"/>
      <c r="G87" s="22"/>
    </row>
    <row r="88" spans="1:7" ht="68.25" customHeight="1">
      <c r="A88" s="35">
        <f>COUNT($A$7:A87)+1</f>
        <v>19</v>
      </c>
      <c r="B88" s="36" t="s">
        <v>70</v>
      </c>
      <c r="C88" s="37"/>
      <c r="D88" s="20"/>
      <c r="E88" s="41"/>
      <c r="F88" s="42"/>
      <c r="G88" s="22"/>
    </row>
    <row r="89" spans="1:7" ht="12.75">
      <c r="A89" s="17"/>
      <c r="B89" s="39" t="s">
        <v>68</v>
      </c>
      <c r="C89" s="37"/>
      <c r="D89" s="20" t="s">
        <v>9</v>
      </c>
      <c r="E89" s="41">
        <v>54.87805</v>
      </c>
      <c r="F89" s="42" t="e">
        <f>ROUND(#REF!*#REF!*E89,-1)</f>
        <v>#REF!</v>
      </c>
      <c r="G89" s="43" t="e">
        <f>C89*F89</f>
        <v>#REF!</v>
      </c>
    </row>
    <row r="90" spans="1:7" ht="12.75">
      <c r="A90" s="17"/>
      <c r="B90" s="39" t="s">
        <v>69</v>
      </c>
      <c r="C90" s="37"/>
      <c r="D90" s="20" t="s">
        <v>9</v>
      </c>
      <c r="E90" s="41">
        <v>67.07317</v>
      </c>
      <c r="F90" s="42" t="e">
        <f>ROUND(#REF!*#REF!*E90,-1)</f>
        <v>#REF!</v>
      </c>
      <c r="G90" s="43" t="e">
        <f>C90*F90</f>
        <v>#REF!</v>
      </c>
    </row>
    <row r="91" spans="1:7" ht="12.75">
      <c r="A91" s="17"/>
      <c r="B91" s="18"/>
      <c r="C91" s="37"/>
      <c r="D91" s="20"/>
      <c r="E91" s="41"/>
      <c r="F91" s="42"/>
      <c r="G91" s="22"/>
    </row>
    <row r="92" spans="1:7" ht="68.25" customHeight="1">
      <c r="A92" s="35">
        <f>COUNT($A$7:A91)+1</f>
        <v>20</v>
      </c>
      <c r="B92" s="36" t="s">
        <v>71</v>
      </c>
      <c r="C92" s="37"/>
      <c r="D92" s="20"/>
      <c r="E92" s="41"/>
      <c r="F92" s="42"/>
      <c r="G92" s="22"/>
    </row>
    <row r="93" spans="1:7" ht="12.75">
      <c r="A93" s="17"/>
      <c r="B93" s="39" t="s">
        <v>72</v>
      </c>
      <c r="C93" s="37"/>
      <c r="D93" s="20" t="s">
        <v>9</v>
      </c>
      <c r="E93" s="41">
        <v>20.50244</v>
      </c>
      <c r="F93" s="42" t="e">
        <f>ROUND(#REF!*#REF!*E93,-1)</f>
        <v>#REF!</v>
      </c>
      <c r="G93" s="43" t="e">
        <f>C93*F93</f>
        <v>#REF!</v>
      </c>
    </row>
    <row r="94" spans="1:7" ht="12.75">
      <c r="A94" s="17"/>
      <c r="B94" s="39" t="s">
        <v>66</v>
      </c>
      <c r="C94" s="37"/>
      <c r="D94" s="20" t="s">
        <v>9</v>
      </c>
      <c r="E94" s="41">
        <v>72.71878</v>
      </c>
      <c r="F94" s="42" t="e">
        <f>ROUND(#REF!*#REF!*E94,-1)</f>
        <v>#REF!</v>
      </c>
      <c r="G94" s="43" t="e">
        <f>C94*F94</f>
        <v>#REF!</v>
      </c>
    </row>
    <row r="95" spans="1:7" ht="12.75">
      <c r="A95" s="17"/>
      <c r="B95" s="39"/>
      <c r="C95" s="37"/>
      <c r="D95" s="20"/>
      <c r="E95" s="41"/>
      <c r="F95" s="42"/>
      <c r="G95" s="43"/>
    </row>
    <row r="96" spans="1:7" ht="57" customHeight="1">
      <c r="A96" s="35">
        <f>COUNT($A$7:A95)+1</f>
        <v>21</v>
      </c>
      <c r="B96" s="58" t="s">
        <v>73</v>
      </c>
      <c r="C96" s="1"/>
      <c r="D96" s="59"/>
      <c r="E96" s="60"/>
      <c r="F96" s="61"/>
      <c r="G96" s="62"/>
    </row>
    <row r="97" spans="1:7" ht="16.5" customHeight="1">
      <c r="A97" s="17"/>
      <c r="B97" s="63" t="s">
        <v>74</v>
      </c>
      <c r="C97" s="1"/>
      <c r="D97" s="59"/>
      <c r="E97" s="60"/>
      <c r="F97" s="61"/>
      <c r="G97" s="62"/>
    </row>
    <row r="98" spans="1:7" ht="12.75">
      <c r="A98" s="17"/>
      <c r="B98" s="64"/>
      <c r="C98" s="1"/>
      <c r="D98" s="59" t="s">
        <v>9</v>
      </c>
      <c r="E98" s="60">
        <v>43</v>
      </c>
      <c r="F98" s="65" t="e">
        <f>ROUND((#REF!*#REF!*E98),-1)</f>
        <v>#REF!</v>
      </c>
      <c r="G98" s="66" t="e">
        <f>C98*F98</f>
        <v>#REF!</v>
      </c>
    </row>
    <row r="99" spans="1:7" ht="12.75">
      <c r="A99" s="17"/>
      <c r="B99" s="39"/>
      <c r="C99" s="37"/>
      <c r="D99" s="20"/>
      <c r="E99" s="41"/>
      <c r="F99" s="42"/>
      <c r="G99" s="43"/>
    </row>
    <row r="100" spans="1:7" ht="45.75" customHeight="1">
      <c r="A100" s="35">
        <f>COUNT($A$7:A99)+1</f>
        <v>22</v>
      </c>
      <c r="B100" s="36" t="s">
        <v>75</v>
      </c>
      <c r="C100" s="37"/>
      <c r="D100" s="20"/>
      <c r="E100" s="41"/>
      <c r="F100" s="42"/>
      <c r="G100" s="22"/>
    </row>
    <row r="101" spans="1:7" ht="12.75">
      <c r="A101" s="17"/>
      <c r="B101" s="39" t="s">
        <v>76</v>
      </c>
      <c r="C101" s="40"/>
      <c r="D101" s="20" t="s">
        <v>9</v>
      </c>
      <c r="E101" s="41">
        <v>101.14646</v>
      </c>
      <c r="F101" s="42" t="e">
        <f>ROUND(#REF!*#REF!*E101,-1)</f>
        <v>#REF!</v>
      </c>
      <c r="G101" s="43" t="e">
        <f>C101*F101</f>
        <v>#REF!</v>
      </c>
    </row>
    <row r="102" spans="1:7" ht="12.75">
      <c r="A102" s="17"/>
      <c r="B102" s="18"/>
      <c r="C102" s="37"/>
      <c r="D102" s="20"/>
      <c r="E102" s="41"/>
      <c r="F102" s="42"/>
      <c r="G102" s="22"/>
    </row>
    <row r="103" spans="1:7" ht="45.75" customHeight="1">
      <c r="A103" s="35">
        <f>COUNT($A$7:A102)+1</f>
        <v>23</v>
      </c>
      <c r="B103" s="36" t="s">
        <v>77</v>
      </c>
      <c r="C103" s="37"/>
      <c r="D103" s="20"/>
      <c r="E103" s="41"/>
      <c r="F103" s="42"/>
      <c r="G103" s="22"/>
    </row>
    <row r="104" spans="1:7" ht="12.75">
      <c r="A104" s="17"/>
      <c r="B104" s="39" t="s">
        <v>78</v>
      </c>
      <c r="C104" s="40"/>
      <c r="D104" s="20" t="s">
        <v>9</v>
      </c>
      <c r="E104" s="41">
        <v>12.85598</v>
      </c>
      <c r="F104" s="42" t="e">
        <f>ROUND(#REF!*#REF!*E104,-1)</f>
        <v>#REF!</v>
      </c>
      <c r="G104" s="43" t="e">
        <f>C104*F104</f>
        <v>#REF!</v>
      </c>
    </row>
    <row r="105" spans="1:7" ht="12.75">
      <c r="A105" s="17"/>
      <c r="B105" s="39" t="s">
        <v>79</v>
      </c>
      <c r="C105" s="40"/>
      <c r="D105" s="20" t="s">
        <v>9</v>
      </c>
      <c r="E105" s="41">
        <v>17.88366</v>
      </c>
      <c r="F105" s="42" t="e">
        <f>ROUND(#REF!*#REF!*E105,-1)</f>
        <v>#REF!</v>
      </c>
      <c r="G105" s="43" t="e">
        <f>C105*F105</f>
        <v>#REF!</v>
      </c>
    </row>
    <row r="106" spans="1:7" ht="12.75">
      <c r="A106" s="17"/>
      <c r="B106" s="39" t="s">
        <v>80</v>
      </c>
      <c r="C106" s="40"/>
      <c r="D106" s="20" t="s">
        <v>9</v>
      </c>
      <c r="E106" s="41">
        <v>39.26866</v>
      </c>
      <c r="F106" s="42" t="e">
        <f>ROUND(#REF!*#REF!*E106,-1)</f>
        <v>#REF!</v>
      </c>
      <c r="G106" s="43" t="e">
        <f>C106*F106</f>
        <v>#REF!</v>
      </c>
    </row>
    <row r="107" spans="1:7" ht="12.75">
      <c r="A107" s="17"/>
      <c r="B107" s="39"/>
      <c r="C107" s="37"/>
      <c r="D107" s="20"/>
      <c r="E107" s="41"/>
      <c r="F107" s="42"/>
      <c r="G107" s="22"/>
    </row>
    <row r="108" spans="1:7" ht="45.75" customHeight="1">
      <c r="A108" s="35">
        <f>COUNT($A$7:A107)+1</f>
        <v>24</v>
      </c>
      <c r="B108" s="36" t="s">
        <v>81</v>
      </c>
      <c r="C108" s="37"/>
      <c r="D108" s="20"/>
      <c r="E108" s="41"/>
      <c r="F108" s="42"/>
      <c r="G108" s="22"/>
    </row>
    <row r="109" spans="1:7" ht="12.75">
      <c r="A109" s="17"/>
      <c r="B109" s="39" t="s">
        <v>82</v>
      </c>
      <c r="C109" s="37"/>
      <c r="D109" s="20" t="s">
        <v>9</v>
      </c>
      <c r="E109" s="41">
        <v>39.67813</v>
      </c>
      <c r="F109" s="42" t="e">
        <f>ROUND(#REF!*#REF!*E109,-1)</f>
        <v>#REF!</v>
      </c>
      <c r="G109" s="43" t="e">
        <f>C109*F109</f>
        <v>#REF!</v>
      </c>
    </row>
    <row r="110" spans="1:7" ht="12.75">
      <c r="A110" s="17"/>
      <c r="B110" s="39" t="s">
        <v>83</v>
      </c>
      <c r="C110" s="37"/>
      <c r="D110" s="20" t="s">
        <v>9</v>
      </c>
      <c r="E110" s="41">
        <v>52.73171</v>
      </c>
      <c r="F110" s="42" t="e">
        <f>ROUND(#REF!*#REF!*E110,-1)</f>
        <v>#REF!</v>
      </c>
      <c r="G110" s="43" t="e">
        <f>C110*F110</f>
        <v>#REF!</v>
      </c>
    </row>
    <row r="111" spans="1:7" ht="12.75">
      <c r="A111" s="17"/>
      <c r="B111" s="39" t="s">
        <v>84</v>
      </c>
      <c r="C111" s="37"/>
      <c r="D111" s="20" t="s">
        <v>9</v>
      </c>
      <c r="E111" s="41">
        <v>64.45122</v>
      </c>
      <c r="F111" s="42" t="e">
        <f>ROUND(#REF!*#REF!*E111,-1)</f>
        <v>#REF!</v>
      </c>
      <c r="G111" s="43" t="e">
        <f>C111*F111</f>
        <v>#REF!</v>
      </c>
    </row>
    <row r="112" spans="1:7" ht="12.75">
      <c r="A112" s="17"/>
      <c r="B112" s="18"/>
      <c r="C112" s="37"/>
      <c r="D112" s="20"/>
      <c r="E112" s="41"/>
      <c r="F112" s="42"/>
      <c r="G112" s="22"/>
    </row>
    <row r="113" spans="1:7" ht="68.25" customHeight="1">
      <c r="A113" s="35">
        <f>COUNT($A$7:A112)+1</f>
        <v>25</v>
      </c>
      <c r="B113" s="36" t="s">
        <v>85</v>
      </c>
      <c r="C113" s="37"/>
      <c r="D113" s="20"/>
      <c r="E113" s="41"/>
      <c r="F113" s="42"/>
      <c r="G113" s="22"/>
    </row>
    <row r="114" spans="1:7" ht="12.75">
      <c r="A114" s="17"/>
      <c r="B114" s="18"/>
      <c r="C114" s="37"/>
      <c r="D114" s="20" t="s">
        <v>8</v>
      </c>
      <c r="E114" s="41">
        <v>4.52439</v>
      </c>
      <c r="F114" s="42" t="e">
        <f>ROUND(#REF!*#REF!*E114,-1)</f>
        <v>#REF!</v>
      </c>
      <c r="G114" s="43" t="e">
        <f>C114*F114</f>
        <v>#REF!</v>
      </c>
    </row>
    <row r="115" spans="1:7" ht="12.75">
      <c r="A115" s="17"/>
      <c r="B115" s="18"/>
      <c r="C115" s="37"/>
      <c r="D115" s="20"/>
      <c r="E115" s="41"/>
      <c r="F115" s="42"/>
      <c r="G115" s="22"/>
    </row>
    <row r="116" spans="1:7" ht="57" customHeight="1">
      <c r="A116" s="35">
        <f>COUNT($A$7:A115)+1</f>
        <v>26</v>
      </c>
      <c r="B116" s="36" t="s">
        <v>86</v>
      </c>
      <c r="C116" s="37"/>
      <c r="D116" s="20"/>
      <c r="E116" s="41"/>
      <c r="F116" s="42"/>
      <c r="G116" s="22"/>
    </row>
    <row r="117" spans="1:7" ht="12.75">
      <c r="A117" s="17"/>
      <c r="B117" s="39" t="s">
        <v>87</v>
      </c>
      <c r="C117" s="37"/>
      <c r="D117" s="20" t="s">
        <v>9</v>
      </c>
      <c r="E117" s="41">
        <v>49.14634</v>
      </c>
      <c r="F117" s="42" t="e">
        <f>ROUND(#REF!*#REF!*E117,-1)</f>
        <v>#REF!</v>
      </c>
      <c r="G117" s="43" t="e">
        <f>C117*F117</f>
        <v>#REF!</v>
      </c>
    </row>
    <row r="118" spans="1:7" ht="12.75">
      <c r="A118" s="17"/>
      <c r="B118" s="39" t="s">
        <v>88</v>
      </c>
      <c r="C118" s="37"/>
      <c r="D118" s="20" t="s">
        <v>9</v>
      </c>
      <c r="E118" s="41">
        <v>65</v>
      </c>
      <c r="F118" s="42" t="e">
        <f>ROUND(#REF!*#REF!*E118,-1)</f>
        <v>#REF!</v>
      </c>
      <c r="G118" s="43" t="e">
        <f>C118*F118</f>
        <v>#REF!</v>
      </c>
    </row>
    <row r="119" spans="1:7" ht="12.75">
      <c r="A119" s="17"/>
      <c r="B119" s="18"/>
      <c r="C119" s="37"/>
      <c r="D119" s="20"/>
      <c r="E119" s="41"/>
      <c r="F119" s="42"/>
      <c r="G119" s="22"/>
    </row>
    <row r="120" spans="1:7" ht="57" customHeight="1">
      <c r="A120" s="35">
        <f>COUNT($A$7:A119)+1</f>
        <v>27</v>
      </c>
      <c r="B120" s="36" t="s">
        <v>89</v>
      </c>
      <c r="C120" s="37"/>
      <c r="D120" s="20"/>
      <c r="E120" s="41"/>
      <c r="F120" s="42"/>
      <c r="G120" s="22"/>
    </row>
    <row r="121" spans="1:7" ht="12.75">
      <c r="A121" s="17"/>
      <c r="B121" s="39" t="s">
        <v>87</v>
      </c>
      <c r="C121" s="37"/>
      <c r="D121" s="20" t="s">
        <v>9</v>
      </c>
      <c r="E121" s="41">
        <v>49.14634</v>
      </c>
      <c r="F121" s="42" t="e">
        <f>ROUND(#REF!*#REF!*E121,-1)</f>
        <v>#REF!</v>
      </c>
      <c r="G121" s="43" t="e">
        <f>C121*F121</f>
        <v>#REF!</v>
      </c>
    </row>
    <row r="122" spans="1:7" ht="12.75">
      <c r="A122" s="17"/>
      <c r="B122" s="39" t="s">
        <v>88</v>
      </c>
      <c r="C122" s="37"/>
      <c r="D122" s="20" t="s">
        <v>9</v>
      </c>
      <c r="E122" s="41">
        <v>65</v>
      </c>
      <c r="F122" s="42" t="e">
        <f>ROUND(#REF!*#REF!*E122,-1)</f>
        <v>#REF!</v>
      </c>
      <c r="G122" s="43" t="e">
        <f>C122*F122</f>
        <v>#REF!</v>
      </c>
    </row>
    <row r="123" spans="1:7" ht="12.75">
      <c r="A123" s="17"/>
      <c r="B123" s="18"/>
      <c r="C123" s="37"/>
      <c r="D123" s="20"/>
      <c r="E123" s="41"/>
      <c r="F123" s="42"/>
      <c r="G123" s="22"/>
    </row>
    <row r="124" spans="1:7" ht="45.75" customHeight="1">
      <c r="A124" s="35">
        <f>COUNT($A$7:A123)+1</f>
        <v>28</v>
      </c>
      <c r="B124" s="36" t="s">
        <v>90</v>
      </c>
      <c r="C124" s="37"/>
      <c r="D124" s="20"/>
      <c r="E124" s="41"/>
      <c r="F124" s="42"/>
      <c r="G124" s="22"/>
    </row>
    <row r="125" spans="1:7" ht="15.75">
      <c r="A125" s="17"/>
      <c r="B125" s="18"/>
      <c r="C125" s="37"/>
      <c r="D125" s="20" t="s">
        <v>6</v>
      </c>
      <c r="E125" s="41">
        <v>7.53658</v>
      </c>
      <c r="F125" s="42" t="e">
        <f>ROUND(#REF!*#REF!*E125,-1)</f>
        <v>#REF!</v>
      </c>
      <c r="G125" s="43" t="e">
        <f>C125*F125</f>
        <v>#REF!</v>
      </c>
    </row>
    <row r="126" spans="1:7" ht="12.75">
      <c r="A126" s="17"/>
      <c r="B126" s="18"/>
      <c r="C126" s="37"/>
      <c r="D126" s="20"/>
      <c r="E126" s="41"/>
      <c r="F126" s="42"/>
      <c r="G126" s="22"/>
    </row>
    <row r="127" spans="1:7" ht="57" customHeight="1">
      <c r="A127" s="35">
        <f>COUNT($A$7:A126)+1</f>
        <v>29</v>
      </c>
      <c r="B127" s="36" t="s">
        <v>91</v>
      </c>
      <c r="C127" s="37"/>
      <c r="D127" s="20"/>
      <c r="E127" s="41"/>
      <c r="F127" s="42"/>
      <c r="G127" s="22"/>
    </row>
    <row r="128" spans="1:7" ht="15.75">
      <c r="A128" s="17"/>
      <c r="B128" s="18"/>
      <c r="C128" s="37"/>
      <c r="D128" s="20" t="s">
        <v>6</v>
      </c>
      <c r="E128" s="41">
        <v>14.03659</v>
      </c>
      <c r="F128" s="42" t="e">
        <f>ROUND(#REF!*#REF!*E128,-1)</f>
        <v>#REF!</v>
      </c>
      <c r="G128" s="43" t="e">
        <f>C128*F128</f>
        <v>#REF!</v>
      </c>
    </row>
    <row r="129" spans="1:7" ht="12.75">
      <c r="A129" s="17"/>
      <c r="B129" s="18"/>
      <c r="C129" s="37"/>
      <c r="D129" s="20"/>
      <c r="E129" s="41"/>
      <c r="F129" s="42"/>
      <c r="G129" s="22"/>
    </row>
    <row r="130" spans="1:7" ht="45.75" customHeight="1">
      <c r="A130" s="35">
        <f>COUNT($A$7:A129)+1</f>
        <v>30</v>
      </c>
      <c r="B130" s="36" t="s">
        <v>92</v>
      </c>
      <c r="C130" s="37"/>
      <c r="D130" s="20"/>
      <c r="E130" s="41"/>
      <c r="F130" s="42"/>
      <c r="G130" s="22"/>
    </row>
    <row r="131" spans="1:7" ht="12.75">
      <c r="A131" s="17"/>
      <c r="B131" s="18"/>
      <c r="C131" s="37"/>
      <c r="D131" s="20" t="s">
        <v>9</v>
      </c>
      <c r="E131" s="41">
        <v>35.81496</v>
      </c>
      <c r="F131" s="42" t="e">
        <f>ROUND(#REF!*#REF!*E131,-1)</f>
        <v>#REF!</v>
      </c>
      <c r="G131" s="43" t="e">
        <f>C131*F131</f>
        <v>#REF!</v>
      </c>
    </row>
    <row r="132" spans="1:7" ht="12.75">
      <c r="A132" s="17"/>
      <c r="B132" s="18"/>
      <c r="C132" s="37"/>
      <c r="D132" s="20"/>
      <c r="E132" s="32"/>
      <c r="F132" s="38"/>
      <c r="G132" s="22"/>
    </row>
    <row r="133" spans="1:7" ht="42" customHeight="1">
      <c r="A133" s="35">
        <f>COUNT($A$7:A132)+1</f>
        <v>31</v>
      </c>
      <c r="B133" s="67" t="s">
        <v>93</v>
      </c>
      <c r="C133" s="37"/>
      <c r="D133" s="20"/>
      <c r="E133" s="32"/>
      <c r="F133" s="38"/>
      <c r="G133" s="22"/>
    </row>
    <row r="134" spans="3:7" ht="12.75">
      <c r="C134" s="54"/>
      <c r="D134" s="5" t="s">
        <v>7</v>
      </c>
      <c r="E134" s="41">
        <v>3.23171</v>
      </c>
      <c r="F134" s="42" t="e">
        <f>ROUND(#REF!*#REF!*E134,-1)</f>
        <v>#REF!</v>
      </c>
      <c r="G134" s="46" t="e">
        <f>C134*F134</f>
        <v>#REF!</v>
      </c>
    </row>
    <row r="135" spans="1:7" ht="12.75">
      <c r="A135" s="17"/>
      <c r="B135" s="18"/>
      <c r="C135" s="37"/>
      <c r="D135" s="20"/>
      <c r="E135" s="41"/>
      <c r="F135" s="38"/>
      <c r="G135" s="22"/>
    </row>
    <row r="136" spans="1:7" ht="45.75" customHeight="1">
      <c r="A136" s="35">
        <f>COUNT($A$7:A135)+1</f>
        <v>32</v>
      </c>
      <c r="B136" s="36" t="s">
        <v>94</v>
      </c>
      <c r="C136" s="37"/>
      <c r="D136" s="20"/>
      <c r="E136" s="32"/>
      <c r="F136" s="38"/>
      <c r="G136" s="22"/>
    </row>
    <row r="137" spans="3:7" ht="12.75">
      <c r="C137" s="54"/>
      <c r="D137" s="68" t="s">
        <v>95</v>
      </c>
      <c r="E137" s="41"/>
      <c r="G137" s="46" t="e">
        <f>ROUND(0.03*(SUM(G8:G134)),-1)</f>
        <v>#REF!</v>
      </c>
    </row>
    <row r="138" spans="1:7" ht="12.75">
      <c r="A138" s="17"/>
      <c r="B138" s="18"/>
      <c r="C138" s="37"/>
      <c r="D138" s="20"/>
      <c r="E138" s="32"/>
      <c r="F138" s="38"/>
      <c r="G138" s="22"/>
    </row>
    <row r="139" spans="1:7" ht="45.75" customHeight="1">
      <c r="A139" s="69">
        <f>COUNT($A$7:A138)+1</f>
        <v>33</v>
      </c>
      <c r="B139" s="48" t="s">
        <v>96</v>
      </c>
      <c r="C139" s="54"/>
      <c r="E139" s="41"/>
      <c r="G139" s="46"/>
    </row>
    <row r="140" spans="3:7" ht="12.75">
      <c r="C140" s="54"/>
      <c r="D140" s="68">
        <v>0.06</v>
      </c>
      <c r="E140" s="41"/>
      <c r="G140" s="46" t="e">
        <f>ROUND(D140*(SUM(G8:G134)),-1)</f>
        <v>#REF!</v>
      </c>
    </row>
    <row r="141" spans="1:7" ht="12.75">
      <c r="A141" s="17"/>
      <c r="B141" s="18"/>
      <c r="C141" s="37"/>
      <c r="D141" s="20"/>
      <c r="E141" s="32"/>
      <c r="F141" s="38"/>
      <c r="G141" s="22"/>
    </row>
    <row r="142" spans="1:7" ht="12.75">
      <c r="A142" s="70"/>
      <c r="B142" s="71" t="s">
        <v>97</v>
      </c>
      <c r="C142" s="72"/>
      <c r="D142" s="73"/>
      <c r="E142" s="71" t="s">
        <v>98</v>
      </c>
      <c r="F142" s="74"/>
      <c r="G142" s="75" t="e">
        <f>SUM(G8:G140)</f>
        <v>#REF!</v>
      </c>
    </row>
    <row r="143" ht="12.75">
      <c r="E143" s="18"/>
    </row>
    <row r="144" ht="12.75">
      <c r="E144" s="20"/>
    </row>
    <row r="145" ht="12.75">
      <c r="E145" s="20"/>
    </row>
    <row r="146" ht="12.75">
      <c r="E146" s="20"/>
    </row>
    <row r="147" ht="12.75">
      <c r="E147" s="20"/>
    </row>
    <row r="148" ht="12.75">
      <c r="E148" s="20"/>
    </row>
    <row r="149" ht="12.75">
      <c r="E149" s="20"/>
    </row>
    <row r="150" ht="12.75">
      <c r="E150" s="20"/>
    </row>
    <row r="151" ht="12.75">
      <c r="E151" s="20"/>
    </row>
    <row r="152" ht="12.75">
      <c r="E152" s="20"/>
    </row>
    <row r="153" ht="12.75">
      <c r="E153" s="20"/>
    </row>
    <row r="154" ht="12.75">
      <c r="E154" s="20"/>
    </row>
    <row r="155" ht="12.75">
      <c r="E155" s="20"/>
    </row>
    <row r="156" ht="12.75">
      <c r="E156" s="20"/>
    </row>
    <row r="157" ht="12.75">
      <c r="E157" s="20"/>
    </row>
    <row r="158" ht="12.75">
      <c r="E158" s="20"/>
    </row>
    <row r="159" ht="12.75">
      <c r="E159" s="20"/>
    </row>
    <row r="160" ht="12.75">
      <c r="E160" s="20"/>
    </row>
    <row r="161" ht="12.75">
      <c r="E161" s="20"/>
    </row>
    <row r="162" ht="12.75">
      <c r="E162" s="20"/>
    </row>
    <row r="163" ht="12.75">
      <c r="E163" s="20"/>
    </row>
    <row r="164" ht="12.75">
      <c r="E164" s="20"/>
    </row>
    <row r="165" ht="12.75">
      <c r="E165" s="20"/>
    </row>
    <row r="166" ht="12.75">
      <c r="E166" s="20"/>
    </row>
    <row r="167" ht="12.75">
      <c r="E167" s="20"/>
    </row>
    <row r="168" ht="12.75">
      <c r="E168" s="20"/>
    </row>
    <row r="169" ht="12.75">
      <c r="E169" s="20"/>
    </row>
    <row r="170" spans="5:7" ht="12.75">
      <c r="E170" s="7"/>
      <c r="G170" s="5"/>
    </row>
    <row r="171" spans="5:7" ht="12.75">
      <c r="E171" s="7"/>
      <c r="G171" s="5"/>
    </row>
  </sheetData>
  <sheetProtection/>
  <mergeCells count="1">
    <mergeCell ref="C5:D5"/>
  </mergeCells>
  <printOptions/>
  <pageMargins left="1.3777777777777778" right="0.5902777777777778" top="1.090277777777778" bottom="0.7875000000000001" header="0.5118055555555556" footer="0.5118055555555556"/>
  <pageSetup horizontalDpi="300" verticalDpi="300" orientation="portrait" paperSize="9" r:id="rId1"/>
  <headerFooter alignWithMargins="0">
    <oddHeader xml:space="preserve">&amp;L&amp;8                    Energetika Ljubljana, d.o.o. 
                    RIS-Projektivni oddelek
                    št. projekta: N 16052/20564&amp;R&amp;8    </oddHeader>
    <oddFooter>&amp;C&amp;"Times New Roman CE,Navadno"&amp;P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Projekt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Matjaž Makarovič</dc:creator>
  <cp:keywords/>
  <dc:description/>
  <cp:lastModifiedBy>Boštjan Kravos</cp:lastModifiedBy>
  <cp:lastPrinted>2016-10-18T15:52:36Z</cp:lastPrinted>
  <dcterms:created xsi:type="dcterms:W3CDTF">2007-03-07T06:54:00Z</dcterms:created>
  <dcterms:modified xsi:type="dcterms:W3CDTF">2018-09-19T11:22:59Z</dcterms:modified>
  <cp:category/>
  <cp:version/>
  <cp:contentType/>
  <cp:contentStatus/>
</cp:coreProperties>
</file>