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opis in predracun" sheetId="1" r:id="rId1"/>
  </sheets>
  <definedNames/>
  <calcPr fullCalcOnLoad="1"/>
</workbook>
</file>

<file path=xl/sharedStrings.xml><?xml version="1.0" encoding="utf-8"?>
<sst xmlns="http://schemas.openxmlformats.org/spreadsheetml/2006/main" count="161" uniqueCount="108">
  <si>
    <t xml:space="preserve">R E K A P I T U L A C I J A </t>
  </si>
  <si>
    <t>A.</t>
  </si>
  <si>
    <t>PREDDELA</t>
  </si>
  <si>
    <t>B.</t>
  </si>
  <si>
    <t>C.</t>
  </si>
  <si>
    <t>ZGORNJI USTROJ</t>
  </si>
  <si>
    <t>D.</t>
  </si>
  <si>
    <t>PODPORNI ZIDOVI</t>
  </si>
  <si>
    <t>F.</t>
  </si>
  <si>
    <t>PROMETNA UREDITEV IN URBANA OPREMA</t>
  </si>
  <si>
    <t>G.</t>
  </si>
  <si>
    <t>ZUNANJA KANALIZACIJA</t>
  </si>
  <si>
    <t>SKUPAJ EUR</t>
  </si>
  <si>
    <t>DDV:</t>
  </si>
  <si>
    <t>SKUPAJ Z DDV:</t>
  </si>
  <si>
    <t>z.š.</t>
  </si>
  <si>
    <t>opis</t>
  </si>
  <si>
    <t>enota</t>
  </si>
  <si>
    <t>kol.</t>
  </si>
  <si>
    <t>EUR/enoto</t>
  </si>
  <si>
    <t>skupaj EUR</t>
  </si>
  <si>
    <t>PREDDELA :</t>
  </si>
  <si>
    <t>kos</t>
  </si>
  <si>
    <t xml:space="preserve">Odstranitev dreves, premer 20-40cm z odvozom </t>
  </si>
  <si>
    <t>kom</t>
  </si>
  <si>
    <t>m2</t>
  </si>
  <si>
    <t>m3</t>
  </si>
  <si>
    <t>SKUPAJ  EUR:</t>
  </si>
  <si>
    <t>ZEMELJSKA DELA</t>
  </si>
  <si>
    <t xml:space="preserve">m3 </t>
  </si>
  <si>
    <t>Dobava in vgrajevanje gramoza D32 za tampon deb. 10 cm pod asfaltno površino dostopnih poti in pod obstoječimi asfaltiranimi površinami, pod tlakovanimi površinami, utrjevanje do predpisane zbitosti</t>
  </si>
  <si>
    <t xml:space="preserve">m2 </t>
  </si>
  <si>
    <t>ZGORNJI USTROJ :</t>
  </si>
  <si>
    <t>Izdelava obrabnozaporne plasti bitumizirane zmesi AC 8 surf B50/70 A4, deb. 3cm                                                                         op.: vključno z dobavo, prevozom in vgradnjo</t>
  </si>
  <si>
    <t>Izdelava obrabnozaporne plasti bitumizirane zmesi AC 8 surf B50/70 A4, deb. 5cm  (nepovozne površine)                                                                        op.: vključno z dobavo, prevozom in vgradnjo</t>
  </si>
  <si>
    <t>m1</t>
  </si>
  <si>
    <t>m</t>
  </si>
  <si>
    <t>SKUPAJ:</t>
  </si>
  <si>
    <t>E.</t>
  </si>
  <si>
    <t xml:space="preserve">PODPORNI ZIDOVI </t>
  </si>
  <si>
    <t>Izkop za pasovne temelje v terenu III. kat.</t>
  </si>
  <si>
    <t>Planiranje in utrjevanje dna izkopa za pasovne temelje</t>
  </si>
  <si>
    <t>Dvostranski opaž pasovnih temeljev zidov</t>
  </si>
  <si>
    <t>Dvostranski opaž betonskih zidov do h=1m</t>
  </si>
  <si>
    <t>Dobava in vgrajevanje podložnega betona C 8/10, debeline 10 cm, pod temelji zidov</t>
  </si>
  <si>
    <t>Dobava in vgrajevanje betona pasovnih temeljev beton  C 25/30, XC4, PV-II, prerez 0,20 - 0,30 m3/m1</t>
  </si>
  <si>
    <t>Dobava in vgrajevanje betona zidov, C 25/30, XC4, PV-II</t>
  </si>
  <si>
    <t xml:space="preserve">Dobava in vgrajevanje armature do fi 12 (obračun po dejanskih količinah), kval. S 500b  </t>
  </si>
  <si>
    <t>kg</t>
  </si>
  <si>
    <t xml:space="preserve">Dobava in vgrajevanje armature nad fi 12 (obračun po dejanskih količinah),kval. S 500b  </t>
  </si>
  <si>
    <t xml:space="preserve">Dobava in vgrajevanje armaturnih mrež (obračun po dejanskih količinah), kval. S 500b  </t>
  </si>
  <si>
    <t>Dobava in vgradnja drenažne cevi DN 110</t>
  </si>
  <si>
    <t>Dobava in vgradnja drenažnega zasipa</t>
  </si>
  <si>
    <t>Dobava in vgradnja politlaka med drenažnim zasipom in zasipom iz izkopa</t>
  </si>
  <si>
    <t xml:space="preserve">Dobava in vgradnja vroče cinkane kovinske ograje, višine 1.2m, enostavne izvedbe, iz profila okvirja dim. 25/50mmm dolžine 2.8m, vertikale so iz lamel deb. 5mm, v rastru 12cm. </t>
  </si>
  <si>
    <t>PROMETNA UREDITEV :</t>
  </si>
  <si>
    <t>Dobava in montaža prometnega znaka II-2 (fi 60cm) skupaj s temeljem in drogom l=2.8m</t>
  </si>
  <si>
    <t>Izdelava tankoslojne črte šir.50cm ročno v beli barvi - stop črta</t>
  </si>
  <si>
    <t>Izdelava tankoslojne črte šir.10cm ročno v beli barvi  (parkirišča in rob cestišča)</t>
  </si>
  <si>
    <t>Izdelava tankoslojne talne označbe mesta za invalide (rumena barva znak za invalida in šrafure)</t>
  </si>
  <si>
    <t xml:space="preserve">Zakoličba jaškov </t>
  </si>
  <si>
    <t xml:space="preserve">Planiranje dna jarka po globinski zakoličbi </t>
  </si>
  <si>
    <t>s točnostjo ± 1cm ,s komprimiranjem</t>
  </si>
  <si>
    <t>do zbitosti 97% SPP.</t>
  </si>
  <si>
    <t>a)</t>
  </si>
  <si>
    <t>fi 100</t>
  </si>
  <si>
    <t xml:space="preserve">b) </t>
  </si>
  <si>
    <t>fi 150</t>
  </si>
  <si>
    <t>c)</t>
  </si>
  <si>
    <t>fi 200</t>
  </si>
  <si>
    <t xml:space="preserve">Naprava kompletnih cestnih požiralnikov iz </t>
  </si>
  <si>
    <t xml:space="preserve">PE cevi Ø 50 cm z izvedbo priključkov. </t>
  </si>
  <si>
    <t>Požiralnik z LŽ rešetko 40/40, po standardu</t>
  </si>
  <si>
    <t xml:space="preserve">SIST-EN 124 razred C 400. </t>
  </si>
  <si>
    <t xml:space="preserve">      </t>
  </si>
  <si>
    <t>temenom cevi). Komprimacija z lahkimi</t>
  </si>
  <si>
    <t>komprimacijskimi sredstvi.</t>
  </si>
  <si>
    <t>Dobava in vgradnja jaška za žleb s peskolovom, fi 40cm, vključno s pokrovom</t>
  </si>
  <si>
    <t xml:space="preserve">Preizkus vodotesnosti kanalizacije, </t>
  </si>
  <si>
    <t xml:space="preserve">vključno s cevmi in jaški </t>
  </si>
  <si>
    <t>Dobava in vgrajevanje betonskih robnikov 15/25cm v betonski temelj C 12/15, z izkopom za temelje, podložnim betonom, obbetoniranjem in fugiranjem.</t>
  </si>
  <si>
    <t xml:space="preserve">Fino planiranje tamponskega planuma pred asfaltacijo, </t>
  </si>
  <si>
    <t xml:space="preserve">s točnostjo  ± 0,5 cm in komprimiranje do  </t>
  </si>
  <si>
    <t>predpisane zbitosti.</t>
  </si>
  <si>
    <t xml:space="preserve">Naprava lnijske rešetke (LTŽ širime 15 cm), skupaj z betonskim  </t>
  </si>
  <si>
    <t xml:space="preserve">koritom, izvedba komplet z obbetoniranjem in izvedbo iztoka. </t>
  </si>
  <si>
    <t xml:space="preserve">Izvedba mulde v zelenici vzdolž ob stan. blokih zaradi odvodnje meteornih voda z zelenice. </t>
  </si>
  <si>
    <t>Odstranitev poškodovanih betonskih robnikov dim. 15/25 z nakladanjem in odvozom v trajno deponijo do 10km  vključno z odstranitvijo bet. temelja</t>
  </si>
  <si>
    <t>Demontaža in ponovna montaža poškodovane linije robnikov, ki so bili postavljeni brez fugiranja.</t>
  </si>
  <si>
    <t>Fugiranje že položenih robnikov s fino cementno malto.</t>
  </si>
  <si>
    <t xml:space="preserve">m1    </t>
  </si>
  <si>
    <t>PRESTAVITEV JR</t>
  </si>
  <si>
    <t>KANALIZACIJA</t>
  </si>
  <si>
    <t>Dobava in polaganje PVC kanalizacijskih cevi SN4 vključno s tesnilnim materialom, fazonskimi komadi in vsemi pomožnimi deli (podložni beton in obbetoniranje cevi v deb. 10cm C16/20)</t>
  </si>
  <si>
    <t>Dobava  in vgradnja gramoznega materiala za</t>
  </si>
  <si>
    <t xml:space="preserve"> zasip kanalizacije v coni kanala </t>
  </si>
  <si>
    <t>Priklop PVC kanalzacijskih cevi na obstoječi jažšek meteorne vode.</t>
  </si>
  <si>
    <t>Prestavitev kovinskega droga JR za cca 3,00m (ob nov podporni zid) komplet z vsemi potrebnimi deli: odklop, demontaža, rušenje starega temelja in izvedba novega temelja, podaljšanje cevi, ponovna montaža droga s svetilko in ponovni priklop,…).</t>
  </si>
  <si>
    <t>Betoniranje poškodovanega pločnika ob objektu, komplet s pripravo in utrditvijo podlage in  betoniranjem v deb. 10 cm (pločnik širine 60 cm), skupaj z vsemi potrebnimi deli.</t>
  </si>
  <si>
    <t>Izdelava nosilne plasti bitumizirane zmesi AC 22 base B50/70 A4, deb. 6cm ,                                                                             op.: vključno z dobavo, prevozom in vgradnjo</t>
  </si>
  <si>
    <t>Strojno rušenje obstoječega asfalta debeline do 10cm skupaj z vrtnimi robniki,  z nakladanjem in odvozom v trajno deponijo do 10km vključno z strojnim rezanjem asfalta v potrebni dolžini.</t>
  </si>
  <si>
    <t xml:space="preserve">Dobava in vgradnja humusa v deb. 20 cm, vključno s planiranjem in dvokratno zatravitvijo. </t>
  </si>
  <si>
    <t>Dobava in polaganje pranih plošč 40/40/4 cm na cementni estrih skupaj s fugiranjem, skupaj s predhodno izdelavo betonske podlage na utrjenem tamponskem nasutju, z vsemi potrebnimi deli - za izvedbo pešpoti.</t>
  </si>
  <si>
    <t>Dobava in vgrajevanje ponižanih betonskih robnikov 8/20 cm, vključno z izkopom in temeljenjem, ter obbetoniranjem in fugiranjem.</t>
  </si>
  <si>
    <t>Dvig obstoječih pokrovov jaškov na pravo višino (pred asfaltacijo in v zelenici)</t>
  </si>
  <si>
    <t>D:</t>
  </si>
  <si>
    <t>Strojni izkop jarka za kanale v zemlji III.- IV.ktg. Z nakladanjem in odvozom v stalno deponijo. Globina izkopa od 0,50 do 0,80m.</t>
  </si>
  <si>
    <t xml:space="preserve">PARKIRIŠČA IN ZUNANJA UREDITEV "NA LIVADI" - 2. FAZA 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</si>
</sst>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_-* #,##0.00\ _S_I_T_-;\-* #,##0.00\ _S_I_T_-;_-* \-??\ _S_I_T_-;_-@_-"/>
    <numFmt numFmtId="174" formatCode="_-* #,##0.00\ _€_-;\-* #,##0.00\ _€_-;_-* \-??\ _€_-;_-@_-"/>
    <numFmt numFmtId="175" formatCode="_(* #,##0.00_);_(* \(#,##0.00\);_(* \-??_);_(@_)"/>
  </numFmts>
  <fonts count="23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0">
      <alignment/>
      <protection/>
    </xf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9" fontId="0" fillId="0" borderId="0" applyFill="0" applyBorder="0" applyAlignment="0" applyProtection="0"/>
    <xf numFmtId="0" fontId="0" fillId="5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9" borderId="8" applyNumberFormat="0" applyAlignment="0" applyProtection="0"/>
    <xf numFmtId="0" fontId="20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4" fontId="2" fillId="0" borderId="0">
      <alignment/>
      <protection/>
    </xf>
    <xf numFmtId="169" fontId="0" fillId="0" borderId="0" applyFill="0" applyBorder="0" applyAlignment="0" applyProtection="0"/>
    <xf numFmtId="0" fontId="21" fillId="3" borderId="8" applyNumberFormat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34" applyFont="1" applyAlignment="1">
      <alignment horizontal="center" vertical="top" wrapText="1"/>
      <protection/>
    </xf>
    <xf numFmtId="0" fontId="4" fillId="0" borderId="0" xfId="34" applyFont="1">
      <alignment/>
      <protection/>
    </xf>
    <xf numFmtId="0" fontId="5" fillId="0" borderId="0" xfId="41" applyFont="1">
      <alignment/>
      <protection/>
    </xf>
    <xf numFmtId="0" fontId="1" fillId="0" borderId="0" xfId="41" applyFont="1">
      <alignment/>
      <protection/>
    </xf>
    <xf numFmtId="0" fontId="0" fillId="0" borderId="0" xfId="41" applyFont="1">
      <alignment/>
      <protection/>
    </xf>
    <xf numFmtId="0" fontId="0" fillId="0" borderId="0" xfId="41" applyFont="1" applyFill="1">
      <alignment/>
      <protection/>
    </xf>
    <xf numFmtId="4" fontId="5" fillId="0" borderId="0" xfId="41" applyNumberFormat="1" applyFont="1" applyBorder="1" applyProtection="1">
      <alignment/>
      <protection locked="0"/>
    </xf>
    <xf numFmtId="172" fontId="5" fillId="0" borderId="0" xfId="41" applyNumberFormat="1" applyFont="1" applyAlignment="1" applyProtection="1">
      <alignment horizontal="right"/>
      <protection locked="0"/>
    </xf>
    <xf numFmtId="4" fontId="5" fillId="0" borderId="0" xfId="41" applyNumberFormat="1" applyFont="1" applyProtection="1">
      <alignment/>
      <protection locked="0"/>
    </xf>
    <xf numFmtId="0" fontId="3" fillId="0" borderId="10" xfId="34" applyFont="1" applyBorder="1" applyAlignment="1">
      <alignment horizontal="center" vertical="top" wrapText="1"/>
      <protection/>
    </xf>
    <xf numFmtId="0" fontId="0" fillId="0" borderId="10" xfId="41" applyFont="1" applyFill="1" applyBorder="1">
      <alignment/>
      <protection/>
    </xf>
    <xf numFmtId="0" fontId="1" fillId="0" borderId="10" xfId="41" applyFont="1" applyBorder="1">
      <alignment/>
      <protection/>
    </xf>
    <xf numFmtId="0" fontId="0" fillId="0" borderId="10" xfId="41" applyFont="1" applyBorder="1">
      <alignment/>
      <protection/>
    </xf>
    <xf numFmtId="4" fontId="5" fillId="0" borderId="10" xfId="41" applyNumberFormat="1" applyFont="1" applyBorder="1" applyProtection="1">
      <alignment/>
      <protection locked="0"/>
    </xf>
    <xf numFmtId="172" fontId="5" fillId="0" borderId="10" xfId="41" applyNumberFormat="1" applyFont="1" applyBorder="1" applyAlignment="1" applyProtection="1">
      <alignment horizontal="right"/>
      <protection locked="0"/>
    </xf>
    <xf numFmtId="4" fontId="0" fillId="0" borderId="0" xfId="41" applyNumberFormat="1" applyFont="1" applyProtection="1">
      <alignment/>
      <protection locked="0"/>
    </xf>
    <xf numFmtId="173" fontId="0" fillId="0" borderId="0" xfId="41" applyNumberFormat="1" applyFont="1" applyProtection="1">
      <alignment/>
      <protection locked="0"/>
    </xf>
    <xf numFmtId="4" fontId="0" fillId="0" borderId="0" xfId="41" applyNumberFormat="1" applyFont="1" applyBorder="1" applyProtection="1">
      <alignment/>
      <protection locked="0"/>
    </xf>
    <xf numFmtId="172" fontId="5" fillId="0" borderId="0" xfId="41" applyNumberFormat="1" applyFont="1" applyBorder="1" applyProtection="1">
      <alignment/>
      <protection locked="0"/>
    </xf>
    <xf numFmtId="0" fontId="4" fillId="0" borderId="11" xfId="34" applyFont="1" applyBorder="1">
      <alignment/>
      <protection/>
    </xf>
    <xf numFmtId="0" fontId="5" fillId="0" borderId="12" xfId="41" applyFont="1" applyFill="1" applyBorder="1" applyAlignment="1">
      <alignment horizontal="center" vertical="top" wrapText="1"/>
      <protection/>
    </xf>
    <xf numFmtId="4" fontId="5" fillId="0" borderId="12" xfId="41" applyNumberFormat="1" applyFont="1" applyFill="1" applyBorder="1" applyAlignment="1" applyProtection="1">
      <alignment horizontal="center" vertical="top" wrapText="1"/>
      <protection locked="0"/>
    </xf>
    <xf numFmtId="172" fontId="5" fillId="0" borderId="12" xfId="41" applyNumberFormat="1" applyFont="1" applyFill="1" applyBorder="1" applyAlignment="1" applyProtection="1">
      <alignment horizontal="center" vertical="top" wrapText="1"/>
      <protection locked="0"/>
    </xf>
    <xf numFmtId="0" fontId="3" fillId="0" borderId="0" xfId="34" applyFont="1" applyAlignment="1">
      <alignment vertical="top" wrapText="1"/>
      <protection/>
    </xf>
    <xf numFmtId="0" fontId="3" fillId="0" borderId="0" xfId="34" applyFont="1">
      <alignment/>
      <protection/>
    </xf>
    <xf numFmtId="173" fontId="3" fillId="0" borderId="0" xfId="62" applyNumberFormat="1" applyFont="1" applyFill="1" applyBorder="1" applyAlignment="1" applyProtection="1">
      <alignment horizontal="center"/>
      <protection/>
    </xf>
    <xf numFmtId="0" fontId="3" fillId="0" borderId="13" xfId="34" applyFont="1" applyBorder="1" applyAlignment="1">
      <alignment vertical="top" wrapText="1"/>
      <protection/>
    </xf>
    <xf numFmtId="0" fontId="3" fillId="0" borderId="13" xfId="34" applyFont="1" applyBorder="1">
      <alignment/>
      <protection/>
    </xf>
    <xf numFmtId="173" fontId="3" fillId="0" borderId="13" xfId="62" applyNumberFormat="1" applyFont="1" applyFill="1" applyBorder="1" applyAlignment="1" applyProtection="1">
      <alignment horizontal="center"/>
      <protection/>
    </xf>
    <xf numFmtId="0" fontId="3" fillId="0" borderId="0" xfId="34" applyFont="1" applyBorder="1">
      <alignment/>
      <protection/>
    </xf>
    <xf numFmtId="0" fontId="3" fillId="0" borderId="0" xfId="34" applyFont="1" applyBorder="1" applyAlignment="1">
      <alignment vertical="top" wrapText="1"/>
      <protection/>
    </xf>
    <xf numFmtId="0" fontId="3" fillId="0" borderId="10" xfId="34" applyFont="1" applyBorder="1" applyAlignment="1">
      <alignment vertical="top" wrapText="1"/>
      <protection/>
    </xf>
    <xf numFmtId="0" fontId="4" fillId="0" borderId="13" xfId="34" applyFont="1" applyBorder="1">
      <alignment/>
      <protection/>
    </xf>
    <xf numFmtId="0" fontId="4" fillId="0" borderId="0" xfId="34" applyFont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173" fontId="6" fillId="0" borderId="0" xfId="62" applyNumberFormat="1" applyFont="1" applyFill="1" applyBorder="1" applyAlignment="1" applyProtection="1">
      <alignment horizontal="center"/>
      <protection/>
    </xf>
    <xf numFmtId="175" fontId="4" fillId="0" borderId="0" xfId="34" applyNumberFormat="1" applyFont="1">
      <alignment/>
      <protection/>
    </xf>
    <xf numFmtId="0" fontId="5" fillId="0" borderId="0" xfId="41" applyFont="1" applyFill="1">
      <alignment/>
      <protection/>
    </xf>
    <xf numFmtId="172" fontId="0" fillId="0" borderId="0" xfId="41" applyNumberFormat="1" applyFont="1" applyFill="1" applyAlignment="1" applyProtection="1">
      <alignment horizontal="right" wrapText="1"/>
      <protection locked="0"/>
    </xf>
    <xf numFmtId="173" fontId="3" fillId="0" borderId="0" xfId="62" applyNumberFormat="1" applyFont="1" applyFill="1" applyBorder="1" applyAlignment="1" applyProtection="1">
      <alignment horizontal="left" wrapText="1"/>
      <protection/>
    </xf>
    <xf numFmtId="0" fontId="0" fillId="0" borderId="0" xfId="34" applyFont="1" applyAlignment="1">
      <alignment horizontal="justify" vertical="top" wrapText="1"/>
      <protection/>
    </xf>
    <xf numFmtId="0" fontId="0" fillId="0" borderId="0" xfId="34" applyFont="1" applyAlignment="1">
      <alignment horizontal="center" vertical="top" wrapText="1"/>
      <protection/>
    </xf>
    <xf numFmtId="4" fontId="0" fillId="0" borderId="0" xfId="34" applyNumberFormat="1" applyFont="1" applyAlignment="1">
      <alignment horizontal="center" vertical="top" wrapText="1"/>
      <protection/>
    </xf>
    <xf numFmtId="173" fontId="3" fillId="0" borderId="10" xfId="62" applyNumberFormat="1" applyFont="1" applyFill="1" applyBorder="1" applyAlignment="1" applyProtection="1">
      <alignment horizontal="left" wrapText="1"/>
      <protection/>
    </xf>
    <xf numFmtId="173" fontId="0" fillId="0" borderId="10" xfId="41" applyNumberFormat="1" applyFont="1" applyBorder="1" applyProtection="1">
      <alignment/>
      <protection locked="0"/>
    </xf>
    <xf numFmtId="172" fontId="0" fillId="0" borderId="10" xfId="41" applyNumberFormat="1" applyFont="1" applyFill="1" applyBorder="1" applyAlignment="1" applyProtection="1">
      <alignment horizontal="right" wrapText="1"/>
      <protection locked="0"/>
    </xf>
    <xf numFmtId="173" fontId="5" fillId="0" borderId="0" xfId="41" applyNumberFormat="1" applyFont="1" applyBorder="1" applyProtection="1">
      <alignment/>
      <protection locked="0"/>
    </xf>
    <xf numFmtId="173" fontId="3" fillId="0" borderId="0" xfId="62" applyNumberFormat="1" applyFont="1" applyFill="1" applyBorder="1" applyAlignment="1" applyProtection="1">
      <alignment horizontal="left"/>
      <protection/>
    </xf>
    <xf numFmtId="173" fontId="3" fillId="0" borderId="13" xfId="62" applyNumberFormat="1" applyFont="1" applyFill="1" applyBorder="1" applyAlignment="1" applyProtection="1">
      <alignment horizontal="left" wrapText="1"/>
      <protection/>
    </xf>
    <xf numFmtId="0" fontId="4" fillId="0" borderId="10" xfId="34" applyFont="1" applyBorder="1">
      <alignment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evtralno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9"/>
  <sheetViews>
    <sheetView tabSelected="1" zoomScalePageLayoutView="0" workbookViewId="0" topLeftCell="A19">
      <selection activeCell="A171" sqref="A171"/>
    </sheetView>
  </sheetViews>
  <sheetFormatPr defaultColWidth="9.140625" defaultRowHeight="12.75"/>
  <cols>
    <col min="1" max="1" width="5.7109375" style="1" customWidth="1"/>
    <col min="2" max="2" width="44.00390625" style="2" customWidth="1"/>
    <col min="3" max="3" width="7.421875" style="2" customWidth="1"/>
    <col min="4" max="4" width="11.421875" style="2" customWidth="1"/>
    <col min="5" max="5" width="11.00390625" style="2" customWidth="1"/>
    <col min="6" max="6" width="14.140625" style="2" customWidth="1"/>
    <col min="7" max="9" width="9.140625" style="2" customWidth="1"/>
    <col min="10" max="10" width="56.8515625" style="2" customWidth="1"/>
    <col min="11" max="16384" width="9.140625" style="2" customWidth="1"/>
  </cols>
  <sheetData>
    <row r="4" spans="2:6" ht="15">
      <c r="B4" s="3" t="s">
        <v>0</v>
      </c>
      <c r="C4" s="3"/>
      <c r="D4" s="4"/>
      <c r="E4" s="4"/>
      <c r="F4" s="4"/>
    </row>
    <row r="5" spans="2:6" ht="15">
      <c r="B5" s="5" t="s">
        <v>107</v>
      </c>
      <c r="C5" s="4"/>
      <c r="D5" s="4"/>
      <c r="E5" s="4"/>
      <c r="F5" s="4"/>
    </row>
    <row r="8" spans="1:6" ht="15">
      <c r="A8" s="1" t="s">
        <v>1</v>
      </c>
      <c r="B8" s="6" t="s">
        <v>2</v>
      </c>
      <c r="C8" s="4"/>
      <c r="D8" s="5"/>
      <c r="E8" s="7"/>
      <c r="F8" s="8">
        <f>F43</f>
        <v>0</v>
      </c>
    </row>
    <row r="9" spans="1:6" ht="15">
      <c r="A9" s="1" t="s">
        <v>3</v>
      </c>
      <c r="B9" s="6" t="s">
        <v>28</v>
      </c>
      <c r="C9" s="4"/>
      <c r="D9" s="5"/>
      <c r="E9" s="9"/>
      <c r="F9" s="8">
        <f>F59</f>
        <v>0</v>
      </c>
    </row>
    <row r="10" spans="1:6" ht="15">
      <c r="A10" s="1" t="s">
        <v>4</v>
      </c>
      <c r="B10" s="6" t="s">
        <v>5</v>
      </c>
      <c r="C10" s="4"/>
      <c r="D10" s="5"/>
      <c r="E10" s="9"/>
      <c r="F10" s="8">
        <f>F85</f>
        <v>0</v>
      </c>
    </row>
    <row r="11" spans="1:6" ht="15">
      <c r="A11" s="1" t="s">
        <v>105</v>
      </c>
      <c r="B11" s="6" t="s">
        <v>7</v>
      </c>
      <c r="C11" s="4"/>
      <c r="D11" s="5"/>
      <c r="E11" s="9"/>
      <c r="F11" s="8">
        <f>F118</f>
        <v>0</v>
      </c>
    </row>
    <row r="12" spans="1:6" ht="15">
      <c r="A12" s="1" t="s">
        <v>38</v>
      </c>
      <c r="B12" s="6" t="s">
        <v>9</v>
      </c>
      <c r="C12" s="4"/>
      <c r="D12" s="5"/>
      <c r="E12" s="9"/>
      <c r="F12" s="8">
        <f>F133</f>
        <v>0</v>
      </c>
    </row>
    <row r="13" spans="1:6" ht="15">
      <c r="A13" s="1" t="s">
        <v>8</v>
      </c>
      <c r="B13" s="6" t="s">
        <v>92</v>
      </c>
      <c r="C13" s="4"/>
      <c r="D13" s="5"/>
      <c r="E13" s="9"/>
      <c r="F13" s="8">
        <f>F173</f>
        <v>0</v>
      </c>
    </row>
    <row r="14" spans="1:6" ht="15">
      <c r="A14" s="10" t="s">
        <v>10</v>
      </c>
      <c r="B14" s="11" t="s">
        <v>91</v>
      </c>
      <c r="C14" s="12"/>
      <c r="D14" s="13"/>
      <c r="E14" s="14"/>
      <c r="F14" s="15">
        <f>F179</f>
        <v>0</v>
      </c>
    </row>
    <row r="15" spans="2:6" ht="15">
      <c r="B15" s="4"/>
      <c r="C15" s="4"/>
      <c r="D15" s="4"/>
      <c r="E15" s="16"/>
      <c r="F15" s="17"/>
    </row>
    <row r="16" spans="2:6" ht="15">
      <c r="B16" s="5" t="s">
        <v>12</v>
      </c>
      <c r="C16" s="4"/>
      <c r="D16" s="5"/>
      <c r="E16" s="18"/>
      <c r="F16" s="19">
        <f>SUM(F8:F15)</f>
        <v>0</v>
      </c>
    </row>
    <row r="17" spans="2:6" ht="15">
      <c r="B17" s="5"/>
      <c r="C17" s="4"/>
      <c r="D17" s="5"/>
      <c r="E17" s="18"/>
      <c r="F17" s="19"/>
    </row>
    <row r="18" spans="2:6" ht="15">
      <c r="B18" s="6" t="s">
        <v>13</v>
      </c>
      <c r="F18" s="19">
        <f>F16*0.22</f>
        <v>0</v>
      </c>
    </row>
    <row r="19" spans="2:6" ht="15">
      <c r="B19" s="20"/>
      <c r="C19" s="20"/>
      <c r="D19" s="20"/>
      <c r="E19" s="20"/>
      <c r="F19" s="20"/>
    </row>
    <row r="20" spans="2:6" ht="15">
      <c r="B20" s="6" t="s">
        <v>14</v>
      </c>
      <c r="F20" s="19">
        <f>SUM(F16+F18)</f>
        <v>0</v>
      </c>
    </row>
    <row r="31" spans="1:6" ht="15">
      <c r="A31" s="1" t="s">
        <v>15</v>
      </c>
      <c r="B31" s="21" t="s">
        <v>16</v>
      </c>
      <c r="C31" s="21" t="s">
        <v>17</v>
      </c>
      <c r="D31" s="21" t="s">
        <v>18</v>
      </c>
      <c r="E31" s="22" t="s">
        <v>19</v>
      </c>
      <c r="F31" s="23" t="s">
        <v>20</v>
      </c>
    </row>
    <row r="33" spans="2:6" ht="15">
      <c r="B33" s="24"/>
      <c r="C33" s="25"/>
      <c r="D33" s="26"/>
      <c r="E33" s="26"/>
      <c r="F33" s="26"/>
    </row>
    <row r="34" spans="1:6" ht="15">
      <c r="A34" s="3" t="s">
        <v>1</v>
      </c>
      <c r="B34" s="3" t="s">
        <v>21</v>
      </c>
      <c r="C34" s="25"/>
      <c r="D34" s="26"/>
      <c r="E34" s="26"/>
      <c r="F34" s="26"/>
    </row>
    <row r="35" spans="2:6" ht="15">
      <c r="B35" s="24"/>
      <c r="C35" s="25"/>
      <c r="D35" s="26"/>
      <c r="E35" s="26"/>
      <c r="F35" s="26"/>
    </row>
    <row r="36" spans="2:6" ht="15">
      <c r="B36" s="24"/>
      <c r="F36" s="26"/>
    </row>
    <row r="37" spans="1:6" ht="15">
      <c r="A37" s="1">
        <v>1</v>
      </c>
      <c r="B37" s="24" t="s">
        <v>23</v>
      </c>
      <c r="C37" s="25" t="s">
        <v>24</v>
      </c>
      <c r="D37" s="26">
        <v>3</v>
      </c>
      <c r="E37" s="26"/>
      <c r="F37" s="26">
        <f>E37*D37</f>
        <v>0</v>
      </c>
    </row>
    <row r="38" spans="2:6" ht="15">
      <c r="B38" s="24"/>
      <c r="C38" s="25"/>
      <c r="D38" s="26"/>
      <c r="E38" s="26"/>
      <c r="F38" s="26"/>
    </row>
    <row r="39" spans="1:6" ht="38.25">
      <c r="A39" s="1">
        <v>2</v>
      </c>
      <c r="B39" s="24" t="s">
        <v>100</v>
      </c>
      <c r="C39" s="25" t="s">
        <v>25</v>
      </c>
      <c r="D39" s="26">
        <v>100</v>
      </c>
      <c r="E39" s="26"/>
      <c r="F39" s="26">
        <f>E39*D39</f>
        <v>0</v>
      </c>
    </row>
    <row r="40" spans="2:6" ht="15">
      <c r="B40" s="24"/>
      <c r="C40" s="25"/>
      <c r="D40" s="26"/>
      <c r="E40" s="26"/>
      <c r="F40" s="26"/>
    </row>
    <row r="41" spans="1:6" ht="38.25">
      <c r="A41" s="1">
        <v>3</v>
      </c>
      <c r="B41" s="24" t="s">
        <v>87</v>
      </c>
      <c r="C41" s="25" t="s">
        <v>35</v>
      </c>
      <c r="D41" s="26">
        <v>5</v>
      </c>
      <c r="E41" s="26"/>
      <c r="F41" s="26">
        <f>E41*D41</f>
        <v>0</v>
      </c>
    </row>
    <row r="42" spans="2:6" ht="15">
      <c r="B42" s="24"/>
      <c r="C42" s="25"/>
      <c r="D42" s="26"/>
      <c r="E42" s="26"/>
      <c r="F42" s="26"/>
    </row>
    <row r="43" spans="2:6" ht="15">
      <c r="B43" s="27" t="s">
        <v>27</v>
      </c>
      <c r="C43" s="28"/>
      <c r="D43" s="29"/>
      <c r="E43" s="29"/>
      <c r="F43" s="29">
        <f>SUM(F36:F42)</f>
        <v>0</v>
      </c>
    </row>
    <row r="46" spans="1:6" ht="15">
      <c r="A46" s="3" t="s">
        <v>3</v>
      </c>
      <c r="B46" s="3" t="s">
        <v>28</v>
      </c>
      <c r="C46" s="25"/>
      <c r="D46" s="26"/>
      <c r="E46" s="26"/>
      <c r="F46" s="26"/>
    </row>
    <row r="47" spans="2:6" ht="15">
      <c r="B47" s="24"/>
      <c r="C47" s="25"/>
      <c r="D47" s="26"/>
      <c r="E47" s="26"/>
      <c r="F47" s="26"/>
    </row>
    <row r="48" spans="2:6" ht="15">
      <c r="B48" s="24"/>
      <c r="C48" s="25"/>
      <c r="D48" s="26"/>
      <c r="E48" s="26"/>
      <c r="F48" s="26"/>
    </row>
    <row r="49" spans="1:6" ht="51">
      <c r="A49" s="1">
        <v>1</v>
      </c>
      <c r="B49" s="24" t="s">
        <v>30</v>
      </c>
      <c r="C49" s="25" t="s">
        <v>26</v>
      </c>
      <c r="D49" s="26">
        <v>50</v>
      </c>
      <c r="E49" s="26"/>
      <c r="F49" s="26">
        <f>E49*D49</f>
        <v>0</v>
      </c>
    </row>
    <row r="50" ht="15">
      <c r="B50" s="24"/>
    </row>
    <row r="51" spans="1:6" ht="15">
      <c r="A51" s="1">
        <v>2</v>
      </c>
      <c r="B51" s="24" t="s">
        <v>81</v>
      </c>
      <c r="C51" s="25"/>
      <c r="D51" s="26"/>
      <c r="E51" s="26"/>
      <c r="F51" s="26"/>
    </row>
    <row r="52" spans="2:6" ht="15">
      <c r="B52" s="24" t="s">
        <v>82</v>
      </c>
      <c r="C52" s="25"/>
      <c r="D52" s="26"/>
      <c r="E52" s="26"/>
      <c r="F52" s="26"/>
    </row>
    <row r="53" spans="2:6" ht="15">
      <c r="B53" s="24" t="s">
        <v>83</v>
      </c>
      <c r="C53" s="25" t="s">
        <v>31</v>
      </c>
      <c r="D53" s="26">
        <v>2070</v>
      </c>
      <c r="E53" s="26"/>
      <c r="F53" s="26">
        <f>E53*D53</f>
        <v>0</v>
      </c>
    </row>
    <row r="54" ht="15">
      <c r="B54" s="24"/>
    </row>
    <row r="55" spans="1:6" ht="25.5">
      <c r="A55" s="1">
        <v>3</v>
      </c>
      <c r="B55" s="24" t="s">
        <v>101</v>
      </c>
      <c r="C55" s="25" t="s">
        <v>25</v>
      </c>
      <c r="D55" s="26">
        <v>220</v>
      </c>
      <c r="E55" s="26"/>
      <c r="F55" s="26">
        <f>E55*D55</f>
        <v>0</v>
      </c>
    </row>
    <row r="56" ht="15">
      <c r="B56" s="24"/>
    </row>
    <row r="57" spans="1:6" ht="25.5">
      <c r="A57" s="1">
        <v>4</v>
      </c>
      <c r="B57" s="24" t="s">
        <v>86</v>
      </c>
      <c r="C57" s="25" t="s">
        <v>35</v>
      </c>
      <c r="D57" s="26">
        <v>42</v>
      </c>
      <c r="E57" s="26"/>
      <c r="F57" s="26">
        <f>E57*D57</f>
        <v>0</v>
      </c>
    </row>
    <row r="58" spans="2:6" ht="15">
      <c r="B58" s="24"/>
      <c r="C58" s="25"/>
      <c r="D58" s="26"/>
      <c r="E58" s="26"/>
      <c r="F58" s="26"/>
    </row>
    <row r="59" spans="2:6" ht="15">
      <c r="B59" s="27" t="s">
        <v>27</v>
      </c>
      <c r="C59" s="28"/>
      <c r="D59" s="29"/>
      <c r="E59" s="29"/>
      <c r="F59" s="29">
        <f>SUM(F48:F58)</f>
        <v>0</v>
      </c>
    </row>
    <row r="62" spans="1:6" ht="15">
      <c r="A62" s="3" t="s">
        <v>4</v>
      </c>
      <c r="B62" s="3" t="s">
        <v>32</v>
      </c>
      <c r="C62" s="25"/>
      <c r="D62" s="26"/>
      <c r="E62" s="26"/>
      <c r="F62" s="26"/>
    </row>
    <row r="63" spans="2:6" ht="15">
      <c r="B63" s="24"/>
      <c r="C63" s="25"/>
      <c r="D63" s="26"/>
      <c r="E63" s="26"/>
      <c r="F63" s="26"/>
    </row>
    <row r="64" spans="1:6" ht="38.25">
      <c r="A64" s="1">
        <v>1</v>
      </c>
      <c r="B64" s="24" t="s">
        <v>33</v>
      </c>
      <c r="C64" s="25" t="s">
        <v>25</v>
      </c>
      <c r="D64" s="26">
        <v>1900</v>
      </c>
      <c r="E64" s="26"/>
      <c r="F64" s="26">
        <f>D64*E64</f>
        <v>0</v>
      </c>
    </row>
    <row r="65" spans="2:6" ht="15">
      <c r="B65" s="24"/>
      <c r="C65" s="25"/>
      <c r="D65" s="26"/>
      <c r="E65" s="26"/>
      <c r="F65" s="26"/>
    </row>
    <row r="66" spans="1:6" ht="38.25">
      <c r="A66" s="1">
        <v>2</v>
      </c>
      <c r="B66" s="24" t="s">
        <v>99</v>
      </c>
      <c r="C66" s="25" t="s">
        <v>25</v>
      </c>
      <c r="D66" s="26">
        <v>1900</v>
      </c>
      <c r="E66" s="26"/>
      <c r="F66" s="26">
        <f>D66*E66</f>
        <v>0</v>
      </c>
    </row>
    <row r="67" ht="15">
      <c r="B67" s="24"/>
    </row>
    <row r="68" spans="1:6" ht="38.25">
      <c r="A68" s="1">
        <v>3</v>
      </c>
      <c r="B68" s="24" t="s">
        <v>34</v>
      </c>
      <c r="C68" s="25" t="s">
        <v>25</v>
      </c>
      <c r="D68" s="26">
        <v>170</v>
      </c>
      <c r="E68" s="26"/>
      <c r="F68" s="26">
        <f>D68*E68</f>
        <v>0</v>
      </c>
    </row>
    <row r="69" ht="15">
      <c r="B69" s="24"/>
    </row>
    <row r="70" ht="15">
      <c r="B70" s="24"/>
    </row>
    <row r="71" spans="1:6" ht="57.75" customHeight="1">
      <c r="A71" s="1">
        <v>4</v>
      </c>
      <c r="B71" s="24" t="s">
        <v>102</v>
      </c>
      <c r="C71" s="25" t="s">
        <v>25</v>
      </c>
      <c r="D71" s="26">
        <v>70</v>
      </c>
      <c r="E71" s="26"/>
      <c r="F71" s="26">
        <f>D71*E71</f>
        <v>0</v>
      </c>
    </row>
    <row r="72" ht="15">
      <c r="B72" s="24"/>
    </row>
    <row r="73" spans="2:6" ht="15">
      <c r="B73" s="24"/>
      <c r="C73" s="25"/>
      <c r="D73" s="26"/>
      <c r="E73" s="26"/>
      <c r="F73" s="26"/>
    </row>
    <row r="74" spans="1:6" ht="51.75" customHeight="1">
      <c r="A74" s="1">
        <v>5</v>
      </c>
      <c r="B74" s="24" t="s">
        <v>98</v>
      </c>
      <c r="C74" s="25" t="s">
        <v>25</v>
      </c>
      <c r="D74" s="26">
        <v>10</v>
      </c>
      <c r="E74" s="26"/>
      <c r="F74" s="26">
        <f>D74*E74</f>
        <v>0</v>
      </c>
    </row>
    <row r="75" spans="2:6" ht="14.25" customHeight="1">
      <c r="B75" s="24"/>
      <c r="C75" s="25"/>
      <c r="D75" s="26"/>
      <c r="E75" s="26"/>
      <c r="F75" s="26"/>
    </row>
    <row r="76" spans="1:6" ht="38.25">
      <c r="A76" s="1">
        <v>6</v>
      </c>
      <c r="B76" s="24" t="s">
        <v>80</v>
      </c>
      <c r="C76" s="30" t="s">
        <v>90</v>
      </c>
      <c r="D76" s="26">
        <v>95</v>
      </c>
      <c r="E76" s="26"/>
      <c r="F76" s="26">
        <f>D76*E76</f>
        <v>0</v>
      </c>
    </row>
    <row r="77" ht="15">
      <c r="B77" s="31"/>
    </row>
    <row r="78" spans="1:6" ht="25.5">
      <c r="A78" s="1">
        <v>7</v>
      </c>
      <c r="B78" s="24" t="s">
        <v>88</v>
      </c>
      <c r="C78" s="30" t="s">
        <v>90</v>
      </c>
      <c r="D78" s="26">
        <v>12</v>
      </c>
      <c r="E78" s="26"/>
      <c r="F78" s="26">
        <f>D78*E78</f>
        <v>0</v>
      </c>
    </row>
    <row r="79" spans="2:6" ht="15">
      <c r="B79" s="24"/>
      <c r="C79" s="30"/>
      <c r="D79" s="26"/>
      <c r="E79" s="26"/>
      <c r="F79" s="26"/>
    </row>
    <row r="80" spans="1:6" ht="15">
      <c r="A80" s="1">
        <v>8</v>
      </c>
      <c r="B80" s="24" t="s">
        <v>89</v>
      </c>
      <c r="C80" s="30" t="s">
        <v>90</v>
      </c>
      <c r="D80" s="26">
        <v>50</v>
      </c>
      <c r="E80" s="26"/>
      <c r="F80" s="26">
        <f>D80*E80</f>
        <v>0</v>
      </c>
    </row>
    <row r="81" spans="2:6" ht="15">
      <c r="B81" s="24"/>
      <c r="C81" s="30"/>
      <c r="D81" s="26"/>
      <c r="E81" s="26"/>
      <c r="F81" s="26"/>
    </row>
    <row r="82" spans="1:6" ht="38.25">
      <c r="A82" s="1">
        <v>9</v>
      </c>
      <c r="B82" s="24" t="s">
        <v>103</v>
      </c>
      <c r="C82" s="25" t="s">
        <v>35</v>
      </c>
      <c r="D82" s="26">
        <v>97</v>
      </c>
      <c r="E82" s="26"/>
      <c r="F82" s="26">
        <f>D82*E82</f>
        <v>0</v>
      </c>
    </row>
    <row r="83" ht="15">
      <c r="B83" s="24"/>
    </row>
    <row r="84" spans="1:6" ht="15">
      <c r="A84" s="10"/>
      <c r="B84" s="32"/>
      <c r="C84" s="50"/>
      <c r="D84" s="50"/>
      <c r="E84" s="50"/>
      <c r="F84" s="50"/>
    </row>
    <row r="85" spans="2:6" ht="15">
      <c r="B85" s="24" t="s">
        <v>27</v>
      </c>
      <c r="C85" s="25"/>
      <c r="D85" s="26"/>
      <c r="E85" s="26"/>
      <c r="F85" s="26">
        <f>SUM(F64:F84)</f>
        <v>0</v>
      </c>
    </row>
    <row r="88" spans="1:6" ht="15">
      <c r="A88" s="3" t="s">
        <v>6</v>
      </c>
      <c r="B88" s="3" t="s">
        <v>39</v>
      </c>
      <c r="C88" s="34"/>
      <c r="D88" s="34"/>
      <c r="E88" s="34"/>
      <c r="F88" s="34"/>
    </row>
    <row r="89" spans="3:6" ht="15">
      <c r="C89" s="34"/>
      <c r="D89" s="34"/>
      <c r="E89" s="34"/>
      <c r="F89" s="34"/>
    </row>
    <row r="90" spans="1:6" ht="15">
      <c r="A90" s="1">
        <v>1</v>
      </c>
      <c r="B90" s="24" t="s">
        <v>40</v>
      </c>
      <c r="C90" s="35" t="s">
        <v>26</v>
      </c>
      <c r="D90" s="26">
        <f>0.5*28.2</f>
        <v>14.1</v>
      </c>
      <c r="E90" s="26"/>
      <c r="F90" s="26">
        <f>+D90*E90</f>
        <v>0</v>
      </c>
    </row>
    <row r="92" spans="1:6" ht="15">
      <c r="A92" s="1">
        <f>+A90+1</f>
        <v>2</v>
      </c>
      <c r="B92" s="24" t="s">
        <v>41</v>
      </c>
      <c r="C92" s="35" t="s">
        <v>25</v>
      </c>
      <c r="D92" s="26">
        <f>0.7*28.2</f>
        <v>19.740000000000002</v>
      </c>
      <c r="E92" s="26"/>
      <c r="F92" s="26">
        <f>+D92*E92</f>
        <v>0</v>
      </c>
    </row>
    <row r="94" spans="1:6" ht="15">
      <c r="A94" s="1">
        <f>+A92+1</f>
        <v>3</v>
      </c>
      <c r="B94" s="24" t="s">
        <v>42</v>
      </c>
      <c r="C94" s="35" t="s">
        <v>25</v>
      </c>
      <c r="D94" s="26">
        <f>28.2*0.4*2</f>
        <v>22.560000000000002</v>
      </c>
      <c r="E94" s="26"/>
      <c r="F94" s="26">
        <f>+D94*E94</f>
        <v>0</v>
      </c>
    </row>
    <row r="95" ht="15">
      <c r="B95" s="25"/>
    </row>
    <row r="96" spans="1:6" ht="15">
      <c r="A96" s="1">
        <f>+A94+1</f>
        <v>4</v>
      </c>
      <c r="B96" s="24" t="s">
        <v>43</v>
      </c>
      <c r="C96" s="35" t="s">
        <v>25</v>
      </c>
      <c r="D96" s="26">
        <f>28.2*1.1*2</f>
        <v>62.040000000000006</v>
      </c>
      <c r="E96" s="26"/>
      <c r="F96" s="26">
        <f>+D96*E96</f>
        <v>0</v>
      </c>
    </row>
    <row r="97" ht="15">
      <c r="B97" s="25"/>
    </row>
    <row r="98" spans="1:6" ht="25.5">
      <c r="A98" s="1">
        <v>5</v>
      </c>
      <c r="B98" s="24" t="s">
        <v>44</v>
      </c>
      <c r="C98" s="35" t="s">
        <v>26</v>
      </c>
      <c r="D98" s="26">
        <f>0.1*0.7*28.2</f>
        <v>1.9740000000000002</v>
      </c>
      <c r="E98" s="26"/>
      <c r="F98" s="26">
        <f>+D98*E98</f>
        <v>0</v>
      </c>
    </row>
    <row r="100" spans="1:6" ht="25.5">
      <c r="A100" s="1">
        <f>+A98+1</f>
        <v>6</v>
      </c>
      <c r="B100" s="24" t="s">
        <v>45</v>
      </c>
      <c r="C100" s="35" t="s">
        <v>26</v>
      </c>
      <c r="D100" s="26">
        <f>0.7*0.4*28.2</f>
        <v>7.896000000000001</v>
      </c>
      <c r="E100" s="26"/>
      <c r="F100" s="26">
        <f>+D100*E100</f>
        <v>0</v>
      </c>
    </row>
    <row r="102" spans="1:6" ht="15">
      <c r="A102" s="1">
        <v>7</v>
      </c>
      <c r="B102" s="24" t="s">
        <v>46</v>
      </c>
      <c r="C102" s="35" t="s">
        <v>26</v>
      </c>
      <c r="D102" s="26">
        <f>1.1*0.2*28.2</f>
        <v>6.204000000000001</v>
      </c>
      <c r="E102" s="26"/>
      <c r="F102" s="26">
        <f>+D102*E102</f>
        <v>0</v>
      </c>
    </row>
    <row r="104" spans="1:6" ht="25.5">
      <c r="A104" s="1">
        <f>+A102+1</f>
        <v>8</v>
      </c>
      <c r="B104" s="24" t="s">
        <v>47</v>
      </c>
      <c r="C104" s="35" t="s">
        <v>48</v>
      </c>
      <c r="D104" s="26">
        <v>210</v>
      </c>
      <c r="E104" s="26"/>
      <c r="F104" s="26">
        <f>+D104*E104</f>
        <v>0</v>
      </c>
    </row>
    <row r="106" spans="1:6" ht="25.5">
      <c r="A106" s="1">
        <f>+A104+1</f>
        <v>9</v>
      </c>
      <c r="B106" s="24" t="s">
        <v>49</v>
      </c>
      <c r="C106" s="35" t="s">
        <v>48</v>
      </c>
      <c r="D106" s="26">
        <v>50.1</v>
      </c>
      <c r="E106" s="26"/>
      <c r="F106" s="26">
        <f>+D106*E106</f>
        <v>0</v>
      </c>
    </row>
    <row r="108" spans="1:6" ht="25.5">
      <c r="A108" s="1">
        <f>+A106+1</f>
        <v>10</v>
      </c>
      <c r="B108" s="24" t="s">
        <v>50</v>
      </c>
      <c r="C108" s="35" t="s">
        <v>48</v>
      </c>
      <c r="D108" s="36">
        <v>183.3</v>
      </c>
      <c r="E108" s="26"/>
      <c r="F108" s="26">
        <f>+D108*E108</f>
        <v>0</v>
      </c>
    </row>
    <row r="110" spans="1:6" ht="15">
      <c r="A110" s="1">
        <f>+A108+1</f>
        <v>11</v>
      </c>
      <c r="B110" s="24" t="s">
        <v>51</v>
      </c>
      <c r="C110" s="35" t="s">
        <v>35</v>
      </c>
      <c r="D110" s="26">
        <v>28.5</v>
      </c>
      <c r="E110" s="26"/>
      <c r="F110" s="26">
        <f>+D110*E110</f>
        <v>0</v>
      </c>
    </row>
    <row r="111" spans="2:6" ht="15">
      <c r="B111" s="24"/>
      <c r="C111" s="35"/>
      <c r="D111" s="26"/>
      <c r="E111" s="26"/>
      <c r="F111" s="26"/>
    </row>
    <row r="112" spans="1:6" ht="15">
      <c r="A112" s="1">
        <f>+A110+1</f>
        <v>12</v>
      </c>
      <c r="B112" s="24" t="s">
        <v>52</v>
      </c>
      <c r="C112" s="35" t="s">
        <v>26</v>
      </c>
      <c r="D112" s="26">
        <f>0.1*28.2</f>
        <v>2.8200000000000003</v>
      </c>
      <c r="E112" s="26"/>
      <c r="F112" s="26">
        <f>+D112*E112</f>
        <v>0</v>
      </c>
    </row>
    <row r="113" spans="2:6" ht="15">
      <c r="B113" s="24"/>
      <c r="C113" s="35"/>
      <c r="D113" s="26"/>
      <c r="E113" s="26"/>
      <c r="F113" s="26"/>
    </row>
    <row r="114" spans="1:6" ht="25.5">
      <c r="A114" s="1">
        <f>+A112+1</f>
        <v>13</v>
      </c>
      <c r="B114" s="24" t="s">
        <v>53</v>
      </c>
      <c r="C114" s="35" t="s">
        <v>25</v>
      </c>
      <c r="D114" s="26">
        <f>1*28.2</f>
        <v>28.2</v>
      </c>
      <c r="E114" s="26"/>
      <c r="F114" s="26">
        <f>+D114*E114</f>
        <v>0</v>
      </c>
    </row>
    <row r="115" spans="2:6" ht="15">
      <c r="B115" s="24"/>
      <c r="C115" s="35"/>
      <c r="D115" s="26"/>
      <c r="E115" s="26"/>
      <c r="F115" s="26"/>
    </row>
    <row r="116" spans="1:6" ht="38.25">
      <c r="A116" s="1">
        <v>14</v>
      </c>
      <c r="B116" s="24" t="s">
        <v>54</v>
      </c>
      <c r="C116" s="35" t="s">
        <v>36</v>
      </c>
      <c r="D116" s="26">
        <v>28.5</v>
      </c>
      <c r="E116" s="26"/>
      <c r="F116" s="26">
        <f>D116*E116</f>
        <v>0</v>
      </c>
    </row>
    <row r="117" spans="2:6" ht="15">
      <c r="B117" s="24"/>
      <c r="C117" s="35"/>
      <c r="D117" s="26"/>
      <c r="E117" s="26"/>
      <c r="F117" s="26"/>
    </row>
    <row r="118" spans="2:8" ht="15">
      <c r="B118" s="33" t="s">
        <v>37</v>
      </c>
      <c r="C118" s="33"/>
      <c r="D118" s="29"/>
      <c r="E118" s="29"/>
      <c r="F118" s="29">
        <f>SUM(F90:F117)</f>
        <v>0</v>
      </c>
      <c r="H118" s="37"/>
    </row>
    <row r="121" spans="1:6" ht="15">
      <c r="A121" s="3" t="s">
        <v>38</v>
      </c>
      <c r="B121" s="38" t="s">
        <v>55</v>
      </c>
      <c r="C121" s="38"/>
      <c r="D121" s="4"/>
      <c r="E121" s="17"/>
      <c r="F121" s="39"/>
    </row>
    <row r="122" spans="2:6" ht="15">
      <c r="B122" s="38"/>
      <c r="C122" s="38"/>
      <c r="D122" s="4"/>
      <c r="E122" s="17"/>
      <c r="F122" s="39"/>
    </row>
    <row r="123" spans="1:6" ht="26.25">
      <c r="A123" s="1">
        <v>1</v>
      </c>
      <c r="B123" s="40" t="s">
        <v>56</v>
      </c>
      <c r="C123" s="40" t="s">
        <v>22</v>
      </c>
      <c r="D123" s="40">
        <v>1</v>
      </c>
      <c r="E123" s="26"/>
      <c r="F123" s="26">
        <f>E123*D123</f>
        <v>0</v>
      </c>
    </row>
    <row r="124" ht="15">
      <c r="B124" s="40"/>
    </row>
    <row r="125" spans="1:6" ht="26.25">
      <c r="A125" s="1">
        <v>2</v>
      </c>
      <c r="B125" s="40" t="s">
        <v>57</v>
      </c>
      <c r="C125" s="40" t="s">
        <v>35</v>
      </c>
      <c r="D125" s="40">
        <v>6.5</v>
      </c>
      <c r="E125" s="26"/>
      <c r="F125" s="26">
        <f>E125*D125</f>
        <v>0</v>
      </c>
    </row>
    <row r="126" spans="2:12" ht="15">
      <c r="B126" s="40"/>
      <c r="J126" s="41"/>
      <c r="K126" s="42"/>
      <c r="L126" s="43"/>
    </row>
    <row r="127" spans="1:12" ht="26.25">
      <c r="A127" s="1">
        <v>3</v>
      </c>
      <c r="B127" s="40" t="s">
        <v>58</v>
      </c>
      <c r="C127" s="40" t="s">
        <v>35</v>
      </c>
      <c r="D127" s="40">
        <f>11*6.5+0.5*11+6*5+5*1+74.2+122.5</f>
        <v>308.7</v>
      </c>
      <c r="E127" s="26"/>
      <c r="F127" s="26">
        <f>E127*D127</f>
        <v>0</v>
      </c>
      <c r="J127" s="41"/>
      <c r="K127" s="42"/>
      <c r="L127" s="43"/>
    </row>
    <row r="128" ht="15">
      <c r="B128" s="40"/>
    </row>
    <row r="129" spans="1:6" ht="26.25">
      <c r="A129" s="1">
        <v>4</v>
      </c>
      <c r="B129" s="40" t="s">
        <v>59</v>
      </c>
      <c r="C129" s="40" t="s">
        <v>22</v>
      </c>
      <c r="D129" s="40">
        <v>2</v>
      </c>
      <c r="E129" s="26"/>
      <c r="F129" s="26">
        <f>E129*D129</f>
        <v>0</v>
      </c>
    </row>
    <row r="130" ht="15">
      <c r="B130" s="40"/>
    </row>
    <row r="131" spans="2:6" ht="15">
      <c r="B131" s="40"/>
      <c r="C131" s="40"/>
      <c r="D131" s="40"/>
      <c r="E131" s="26"/>
      <c r="F131" s="26"/>
    </row>
    <row r="132" spans="2:6" ht="15">
      <c r="B132" s="44"/>
      <c r="C132" s="44"/>
      <c r="D132" s="44"/>
      <c r="E132" s="45"/>
      <c r="F132" s="46"/>
    </row>
    <row r="133" spans="2:6" ht="15">
      <c r="B133" s="40" t="s">
        <v>27</v>
      </c>
      <c r="C133" s="40"/>
      <c r="D133" s="40"/>
      <c r="E133" s="47"/>
      <c r="F133" s="26">
        <f>SUM(F123:F131)</f>
        <v>0</v>
      </c>
    </row>
    <row r="136" spans="1:2" ht="15">
      <c r="A136" s="3" t="s">
        <v>8</v>
      </c>
      <c r="B136" s="3" t="s">
        <v>11</v>
      </c>
    </row>
    <row r="138" spans="1:6" ht="15">
      <c r="A138" s="1">
        <v>1</v>
      </c>
      <c r="B138" s="48" t="s">
        <v>60</v>
      </c>
      <c r="C138" s="26" t="s">
        <v>22</v>
      </c>
      <c r="D138" s="26">
        <v>6</v>
      </c>
      <c r="E138" s="26"/>
      <c r="F138" s="26">
        <f>E138*D138</f>
        <v>0</v>
      </c>
    </row>
    <row r="139" spans="2:6" ht="15">
      <c r="B139" s="26"/>
      <c r="C139" s="26"/>
      <c r="D139" s="26"/>
      <c r="E139" s="26"/>
      <c r="F139" s="26"/>
    </row>
    <row r="140" spans="1:6" ht="39">
      <c r="A140" s="1">
        <v>2</v>
      </c>
      <c r="B140" s="40" t="s">
        <v>106</v>
      </c>
      <c r="C140" s="26" t="s">
        <v>29</v>
      </c>
      <c r="D140" s="26">
        <v>30</v>
      </c>
      <c r="E140" s="26"/>
      <c r="F140" s="26">
        <f>E140*D140</f>
        <v>0</v>
      </c>
    </row>
    <row r="141" spans="2:6" ht="15">
      <c r="B141" s="40"/>
      <c r="C141" s="26"/>
      <c r="D141" s="26"/>
      <c r="E141" s="26"/>
      <c r="F141" s="26"/>
    </row>
    <row r="142" spans="1:6" ht="15">
      <c r="A142" s="1">
        <v>3</v>
      </c>
      <c r="B142" s="40" t="s">
        <v>61</v>
      </c>
      <c r="C142" s="26"/>
      <c r="D142" s="26"/>
      <c r="E142" s="26"/>
      <c r="F142" s="26"/>
    </row>
    <row r="143" spans="2:6" ht="15">
      <c r="B143" s="40" t="s">
        <v>62</v>
      </c>
      <c r="C143" s="26"/>
      <c r="D143" s="26"/>
      <c r="E143" s="26"/>
      <c r="F143" s="26"/>
    </row>
    <row r="144" spans="2:6" ht="15">
      <c r="B144" s="40" t="s">
        <v>63</v>
      </c>
      <c r="C144" s="26" t="s">
        <v>31</v>
      </c>
      <c r="D144" s="26">
        <v>40</v>
      </c>
      <c r="E144" s="26"/>
      <c r="F144" s="26">
        <f>E144*D144</f>
        <v>0</v>
      </c>
    </row>
    <row r="145" spans="2:6" ht="15">
      <c r="B145" s="40"/>
      <c r="C145" s="26"/>
      <c r="D145" s="26"/>
      <c r="E145" s="26"/>
      <c r="F145" s="26"/>
    </row>
    <row r="146" spans="1:6" ht="39">
      <c r="A146" s="1">
        <v>4</v>
      </c>
      <c r="B146" s="40" t="s">
        <v>93</v>
      </c>
      <c r="C146" s="26"/>
      <c r="D146" s="26"/>
      <c r="E146" s="26"/>
      <c r="F146" s="26"/>
    </row>
    <row r="147" spans="1:6" ht="15">
      <c r="A147" s="1" t="s">
        <v>64</v>
      </c>
      <c r="B147" s="40" t="s">
        <v>65</v>
      </c>
      <c r="C147" s="26" t="s">
        <v>36</v>
      </c>
      <c r="D147" s="26">
        <v>10</v>
      </c>
      <c r="E147" s="26"/>
      <c r="F147" s="26">
        <f>E147*D147</f>
        <v>0</v>
      </c>
    </row>
    <row r="148" spans="1:6" ht="15">
      <c r="A148" s="1" t="s">
        <v>66</v>
      </c>
      <c r="B148" s="40" t="s">
        <v>67</v>
      </c>
      <c r="C148" s="26" t="s">
        <v>36</v>
      </c>
      <c r="D148" s="26">
        <v>20</v>
      </c>
      <c r="E148" s="26"/>
      <c r="F148" s="26">
        <f>E148*D148</f>
        <v>0</v>
      </c>
    </row>
    <row r="149" spans="1:6" ht="15">
      <c r="A149" s="1" t="s">
        <v>68</v>
      </c>
      <c r="B149" s="40" t="s">
        <v>69</v>
      </c>
      <c r="C149" s="26" t="s">
        <v>36</v>
      </c>
      <c r="D149" s="26">
        <v>90</v>
      </c>
      <c r="E149" s="26"/>
      <c r="F149" s="26">
        <f>E149*D149</f>
        <v>0</v>
      </c>
    </row>
    <row r="150" spans="2:6" ht="15">
      <c r="B150" s="40"/>
      <c r="C150" s="26"/>
      <c r="D150" s="26"/>
      <c r="E150" s="26"/>
      <c r="F150" s="26"/>
    </row>
    <row r="151" spans="1:6" ht="15">
      <c r="A151" s="1">
        <v>5</v>
      </c>
      <c r="B151" s="40" t="s">
        <v>70</v>
      </c>
      <c r="C151" s="26"/>
      <c r="D151" s="26"/>
      <c r="E151" s="26"/>
      <c r="F151" s="26"/>
    </row>
    <row r="152" spans="2:6" ht="15">
      <c r="B152" s="40" t="s">
        <v>71</v>
      </c>
      <c r="C152" s="26"/>
      <c r="D152" s="26"/>
      <c r="E152" s="26"/>
      <c r="F152" s="26"/>
    </row>
    <row r="153" spans="2:6" ht="15">
      <c r="B153" s="40" t="s">
        <v>72</v>
      </c>
      <c r="C153" s="26"/>
      <c r="D153" s="26"/>
      <c r="E153" s="26"/>
      <c r="F153" s="26"/>
    </row>
    <row r="154" spans="2:6" ht="15">
      <c r="B154" s="40" t="s">
        <v>73</v>
      </c>
      <c r="C154" s="26" t="s">
        <v>24</v>
      </c>
      <c r="D154" s="26">
        <v>7</v>
      </c>
      <c r="E154" s="26"/>
      <c r="F154" s="26">
        <f>E154*D154</f>
        <v>0</v>
      </c>
    </row>
    <row r="155" ht="15">
      <c r="B155" s="40"/>
    </row>
    <row r="156" spans="1:6" ht="26.25">
      <c r="A156" s="1">
        <v>6</v>
      </c>
      <c r="B156" s="40" t="s">
        <v>84</v>
      </c>
      <c r="C156" s="26"/>
      <c r="D156" s="26"/>
      <c r="E156" s="26"/>
      <c r="F156" s="26"/>
    </row>
    <row r="157" spans="2:6" ht="15">
      <c r="B157" s="40" t="s">
        <v>85</v>
      </c>
      <c r="C157" s="26" t="s">
        <v>35</v>
      </c>
      <c r="D157" s="26">
        <v>3</v>
      </c>
      <c r="E157" s="26"/>
      <c r="F157" s="26">
        <f>E157*D157</f>
        <v>0</v>
      </c>
    </row>
    <row r="158" spans="2:6" ht="15">
      <c r="B158" s="40"/>
      <c r="C158" s="26"/>
      <c r="D158" s="26"/>
      <c r="E158" s="26"/>
      <c r="F158" s="26"/>
    </row>
    <row r="159" spans="1:6" ht="15">
      <c r="A159" s="1">
        <v>7</v>
      </c>
      <c r="B159" s="40" t="s">
        <v>94</v>
      </c>
      <c r="C159" s="26"/>
      <c r="D159" s="26"/>
      <c r="E159" s="26"/>
      <c r="F159" s="26"/>
    </row>
    <row r="160" spans="2:6" ht="15">
      <c r="B160" s="40" t="s">
        <v>95</v>
      </c>
      <c r="C160" s="26"/>
      <c r="D160" s="26"/>
      <c r="E160" s="26"/>
      <c r="F160" s="26"/>
    </row>
    <row r="161" spans="1:6" ht="15">
      <c r="A161" s="1" t="s">
        <v>74</v>
      </c>
      <c r="B161" s="40" t="s">
        <v>75</v>
      </c>
      <c r="C161" s="26"/>
      <c r="D161" s="26"/>
      <c r="E161" s="26"/>
      <c r="F161" s="26"/>
    </row>
    <row r="162" spans="1:6" ht="15">
      <c r="A162" s="1" t="s">
        <v>74</v>
      </c>
      <c r="B162" s="40" t="s">
        <v>76</v>
      </c>
      <c r="C162" s="26" t="s">
        <v>26</v>
      </c>
      <c r="D162" s="26">
        <v>15</v>
      </c>
      <c r="E162" s="26"/>
      <c r="F162" s="26">
        <f>E162*D162</f>
        <v>0</v>
      </c>
    </row>
    <row r="163" spans="1:6" ht="15">
      <c r="A163" s="1" t="s">
        <v>74</v>
      </c>
      <c r="B163" s="40"/>
      <c r="C163" s="26"/>
      <c r="D163" s="26"/>
      <c r="E163" s="26"/>
      <c r="F163" s="26">
        <f>E163*D163</f>
        <v>0</v>
      </c>
    </row>
    <row r="164" spans="1:6" ht="26.25">
      <c r="A164" s="1">
        <v>8</v>
      </c>
      <c r="B164" s="40" t="s">
        <v>77</v>
      </c>
      <c r="C164" s="26" t="s">
        <v>22</v>
      </c>
      <c r="D164" s="26">
        <v>1</v>
      </c>
      <c r="E164" s="26"/>
      <c r="F164" s="26">
        <f>E164*D164</f>
        <v>0</v>
      </c>
    </row>
    <row r="165" spans="2:6" ht="15">
      <c r="B165" s="40"/>
      <c r="C165" s="26"/>
      <c r="D165" s="26"/>
      <c r="E165" s="26"/>
      <c r="F165" s="26"/>
    </row>
    <row r="166" spans="1:6" ht="26.25">
      <c r="A166" s="1">
        <v>9</v>
      </c>
      <c r="B166" s="40" t="s">
        <v>104</v>
      </c>
      <c r="C166" s="26" t="s">
        <v>22</v>
      </c>
      <c r="D166" s="26">
        <v>20</v>
      </c>
      <c r="E166" s="26"/>
      <c r="F166" s="26">
        <f>E166*D166</f>
        <v>0</v>
      </c>
    </row>
    <row r="167" spans="2:6" ht="15">
      <c r="B167" s="40"/>
      <c r="C167" s="26"/>
      <c r="D167" s="26"/>
      <c r="E167" s="26"/>
      <c r="F167" s="26"/>
    </row>
    <row r="168" spans="1:6" ht="26.25">
      <c r="A168" s="1">
        <v>10</v>
      </c>
      <c r="B168" s="40" t="s">
        <v>96</v>
      </c>
      <c r="C168" s="26" t="s">
        <v>22</v>
      </c>
      <c r="D168" s="26">
        <v>6</v>
      </c>
      <c r="E168" s="26"/>
      <c r="F168" s="26">
        <f>E168*D168</f>
        <v>0</v>
      </c>
    </row>
    <row r="169" spans="2:6" ht="15">
      <c r="B169" s="40"/>
      <c r="C169" s="26"/>
      <c r="D169" s="26"/>
      <c r="E169" s="26"/>
      <c r="F169" s="26"/>
    </row>
    <row r="170" spans="1:6" ht="14.25" customHeight="1">
      <c r="A170" s="1">
        <v>11</v>
      </c>
      <c r="B170" s="40" t="s">
        <v>78</v>
      </c>
      <c r="C170" s="26"/>
      <c r="D170" s="26"/>
      <c r="E170" s="26"/>
      <c r="F170" s="26"/>
    </row>
    <row r="171" spans="2:6" ht="15">
      <c r="B171" s="40" t="s">
        <v>79</v>
      </c>
      <c r="C171" s="26" t="s">
        <v>36</v>
      </c>
      <c r="D171" s="26">
        <v>90</v>
      </c>
      <c r="E171" s="26"/>
      <c r="F171" s="26">
        <f>E171*D171</f>
        <v>0</v>
      </c>
    </row>
    <row r="172" spans="2:6" ht="15">
      <c r="B172" s="40"/>
      <c r="C172" s="26"/>
      <c r="D172" s="26"/>
      <c r="E172" s="26"/>
      <c r="F172" s="26"/>
    </row>
    <row r="173" spans="2:6" ht="15">
      <c r="B173" s="49" t="s">
        <v>37</v>
      </c>
      <c r="C173" s="29"/>
      <c r="D173" s="29"/>
      <c r="E173" s="29"/>
      <c r="F173" s="29">
        <f>SUM(F138:F172)</f>
        <v>0</v>
      </c>
    </row>
    <row r="174" spans="2:6" ht="15">
      <c r="B174" s="40"/>
      <c r="C174" s="26"/>
      <c r="D174" s="26"/>
      <c r="E174" s="26"/>
      <c r="F174" s="26"/>
    </row>
    <row r="175" spans="2:6" ht="15">
      <c r="B175" s="40"/>
      <c r="C175" s="26"/>
      <c r="D175" s="26"/>
      <c r="E175" s="26"/>
      <c r="F175" s="26"/>
    </row>
    <row r="176" spans="1:2" ht="15">
      <c r="A176" s="3" t="s">
        <v>10</v>
      </c>
      <c r="B176" s="3" t="s">
        <v>91</v>
      </c>
    </row>
    <row r="178" spans="1:6" ht="76.5" customHeight="1">
      <c r="A178" s="1">
        <v>1</v>
      </c>
      <c r="B178" s="24" t="s">
        <v>97</v>
      </c>
      <c r="C178" s="25" t="s">
        <v>22</v>
      </c>
      <c r="D178" s="26">
        <v>2</v>
      </c>
      <c r="E178" s="26"/>
      <c r="F178" s="26">
        <f>E178*D178</f>
        <v>0</v>
      </c>
    </row>
    <row r="179" spans="2:6" ht="15">
      <c r="B179" s="49" t="s">
        <v>37</v>
      </c>
      <c r="C179" s="29"/>
      <c r="D179" s="29"/>
      <c r="E179" s="29"/>
      <c r="F179" s="29">
        <f>SUM(F178:F178)</f>
        <v>0</v>
      </c>
    </row>
  </sheetData>
  <sheetProtection selectLockedCells="1" selectUnlockedCells="1"/>
  <printOptions/>
  <pageMargins left="0.7" right="0.2" top="0.75" bottom="0.75" header="0.5118055555555555" footer="0.5118055555555555"/>
  <pageSetup horizontalDpi="600" verticalDpi="600" orientation="portrait" paperSize="9" r:id="rId1"/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 Lavrenčič</dc:creator>
  <cp:keywords/>
  <dc:description/>
  <cp:lastModifiedBy>hsanda</cp:lastModifiedBy>
  <cp:lastPrinted>2015-03-02T12:14:13Z</cp:lastPrinted>
  <dcterms:created xsi:type="dcterms:W3CDTF">2015-02-19T09:56:55Z</dcterms:created>
  <dcterms:modified xsi:type="dcterms:W3CDTF">2015-03-09T07:59:14Z</dcterms:modified>
  <cp:category/>
  <cp:version/>
  <cp:contentType/>
  <cp:contentStatus/>
</cp:coreProperties>
</file>