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400" windowHeight="7875" activeTab="0"/>
  </bookViews>
  <sheets>
    <sheet name="rekapitulacija" sheetId="1" r:id="rId1"/>
    <sheet name="cesta" sheetId="2" r:id="rId2"/>
    <sheet name="meteorna odvodnja" sheetId="3" r:id="rId3"/>
    <sheet name="JR" sheetId="4" r:id="rId4"/>
  </sheets>
  <definedNames>
    <definedName name="_xlnm.Print_Area" localSheetId="0">'rekapitulacija'!$A$1:$B$29</definedName>
  </definedNames>
  <calcPr fullCalcOnLoad="1"/>
</workbook>
</file>

<file path=xl/sharedStrings.xml><?xml version="1.0" encoding="utf-8"?>
<sst xmlns="http://schemas.openxmlformats.org/spreadsheetml/2006/main" count="403" uniqueCount="182">
  <si>
    <t>PREDDELA</t>
  </si>
  <si>
    <t>m</t>
  </si>
  <si>
    <t>1.</t>
  </si>
  <si>
    <t>kos</t>
  </si>
  <si>
    <t>2.</t>
  </si>
  <si>
    <t>3.</t>
  </si>
  <si>
    <t>4.</t>
  </si>
  <si>
    <t>SKUPAJ</t>
  </si>
  <si>
    <t>5.</t>
  </si>
  <si>
    <t>6.</t>
  </si>
  <si>
    <t>7.</t>
  </si>
  <si>
    <t>9.</t>
  </si>
  <si>
    <t>10.</t>
  </si>
  <si>
    <t>11.</t>
  </si>
  <si>
    <t>PROMETNA OPREMA</t>
  </si>
  <si>
    <t>8.</t>
  </si>
  <si>
    <t>12.</t>
  </si>
  <si>
    <t>RUŠITVENA DELA</t>
  </si>
  <si>
    <t>ZEMELJSKA DELA</t>
  </si>
  <si>
    <t>ZEMELJSKA DELA SKUPAJ</t>
  </si>
  <si>
    <t>PREDDELA SKUPAJ</t>
  </si>
  <si>
    <t>MONTAŽNA IN BETONSKA DELA</t>
  </si>
  <si>
    <t>MONTAŽNA IN BETONSKA DELA SKUPAJ</t>
  </si>
  <si>
    <t xml:space="preserve">SKUPAJ </t>
  </si>
  <si>
    <t>VOZIŠČNA KONSTRUKCIJA</t>
  </si>
  <si>
    <t>DDV 20%</t>
  </si>
  <si>
    <t>SKUPAJ Z DDV</t>
  </si>
  <si>
    <t>kpl</t>
  </si>
  <si>
    <t>ODVODNJA METEORNIH VOD IZ CESTE</t>
  </si>
  <si>
    <t>ODVODNJA  METEORNIH VOD IZ CESTE</t>
  </si>
  <si>
    <t>CESTA - ZGORNJI USTROJ</t>
  </si>
  <si>
    <t>Izdelava požiralnika iz PE DN 500, z betonskim temeljem, vtok pod robnikom, obdelavo priključka na odtok, globine 1,5 m, skupaj z dobavo materiala vključno z LTŽ pokrovovom B 125 50/50 cm.</t>
  </si>
  <si>
    <t xml:space="preserve"> PREDDELA SKUPAJ</t>
  </si>
  <si>
    <t>RUŠITVENA DELA SKUPAJ</t>
  </si>
  <si>
    <t>PROMETNA OPREMA SKUPAJ</t>
  </si>
  <si>
    <t>VOZIŠČNA KONSTRUKCIJA SKUPAJ</t>
  </si>
  <si>
    <t>Hladen premaz stikov med starim in novim asfaltom s polimerno emulzijo.</t>
  </si>
  <si>
    <t>REKONSTRUKCIJA KROŽNEGA KRIŽIŠČA Tovarniška - Goriška  v Ajdovščini s priključki</t>
  </si>
  <si>
    <t>Izdelava obrabne in zaporne plasti bituminizirane zmesi  AC 8 surf B 50/70 A3 v debelini 5 cm - pločnik.</t>
  </si>
  <si>
    <t>HORTIKULTURNA UREDITEV</t>
  </si>
  <si>
    <t>HORTIKULTURNA UREDITEV SKUPAJ</t>
  </si>
  <si>
    <t>13.</t>
  </si>
  <si>
    <t>14.</t>
  </si>
  <si>
    <t>15.</t>
  </si>
  <si>
    <t>16.</t>
  </si>
  <si>
    <t>17.</t>
  </si>
  <si>
    <t>VERTIKALNA SIGNALIZACIJA:</t>
  </si>
  <si>
    <t>HORIZONTALNA SIGNALIZACIJA:</t>
  </si>
  <si>
    <t>Dovoz iz gradbiščne deponije in pritrditev prometnega znaka velikosti do vključno 600x600 mm.</t>
  </si>
  <si>
    <t>Dovoz iz gradbiščne deponije in pritrditev prometnega znaka velikosti 30x1000 mm.</t>
  </si>
  <si>
    <t>Dobava in vgraditev stebrička za prometni znak iz vroče cinkane jeklene cevi s premerom 64 mm, dolge 3500 mm.</t>
  </si>
  <si>
    <t>18.</t>
  </si>
  <si>
    <t>Dobava in pritrditev okroglega prometnega znaka, podloga iz aluminijaste pločevine, znak z odsevno folijo 2. vrste, premera 400 mm.</t>
  </si>
  <si>
    <t>Dobava in polaganje tlakovcev za vodenje slepih in slabovidnih, vključno s podlogo 20 cm peščenega nasutja.</t>
  </si>
  <si>
    <t>Odstranjevanje obstoječih LTŽ pokrovov premera 600 mm z odvozom na gradbiščno deponijo za kasnejšo uporabo.</t>
  </si>
  <si>
    <t>Obrizg nosilne plasti bituminizirane zmesi z emulzijo za boljši oprijem nosilne in obrabne plasti.</t>
  </si>
  <si>
    <t>19.</t>
  </si>
  <si>
    <t>Dovoz humusa iz gradbiščne deponije in strojno raztiranje v sloju debeline 15 cm.</t>
  </si>
  <si>
    <t>Dovoz humusa iz gradbiščne deponije in strojno raztiranje v sloju debeline 15 cm (sredinskem otok rondoja).</t>
  </si>
  <si>
    <t>Zakoličba točk osi ceste in robnikov.</t>
  </si>
  <si>
    <t>20.</t>
  </si>
  <si>
    <t>21.</t>
  </si>
  <si>
    <t>Dovoz iz gradbiščne deponije in vgradnja LTŽ pokrovov premera 600 mm na projektirane višine. Postavka zajema tudi izdelavo AB obroča.</t>
  </si>
  <si>
    <t>Dobava in vgradnja pokrova iz litega železa po EN124 D400 vključno z AB razbremenilnim obročem in vencem,  protihrupnim vložkom iz kompozitnega materiala, premera 600mm z odprtinami za prezračevanje. (npr. REXESS CDRK 60EYX44 ali enakovreden).</t>
  </si>
  <si>
    <t>Izdelava dodatnega priključka na obstoječi BC jašek za cev PEHD DN 200.</t>
  </si>
  <si>
    <t>Izdelava dodatnega vtoka in iztoka na BC jašku za obstoječo cev BC DN 40 cm.</t>
  </si>
  <si>
    <t>Izdelava dodatnega vtoka in iztoka na BC jašku za obstoječo cev BC DN 60 cm.</t>
  </si>
  <si>
    <t>Izdelava dodatnega priključka na obstoječi BC jašek za cev PEHD DN 500.</t>
  </si>
  <si>
    <t>Izdelava slepega priključka na obstoječo cev PE DN 200 mm. Postavka zajema tudi ves potrebni tesnilni material ter PE koleno DN 200 mm.</t>
  </si>
  <si>
    <t>Izdelava slepega priključka na obstoječo cev BC DN 40 cm. Postavka zajema tudi ves potrebni tesnilni material ter PE koleno DN 200 mm.</t>
  </si>
  <si>
    <t>Izdelava slepega priključka na obstoječo cev BC DN 60 cm. Postavka zajema tudi ves potrebni tesnilni material ter PE koleno DN 200 mm.</t>
  </si>
  <si>
    <t>Izdelava dodatnega priključka na nov BC jašek za cev PEHD DN 200.</t>
  </si>
  <si>
    <t>Dobava in pritrditev okroglega prometnega znaka, podloga iz aluminijaste pločevine, znak z odsevno folijo 2. vrste, premera 600 mm.</t>
  </si>
  <si>
    <t>Dovoz iz gradbiščne deponije in vgradnja LTŽ rešetke 40/40 cm na projektirano višino.</t>
  </si>
  <si>
    <t>JAVNA RAZSVETLJAVA</t>
  </si>
  <si>
    <t>REKAPITULACIJA</t>
  </si>
  <si>
    <t>Odstranjevanje obstoječih prometnih znakov z skladiščenjem za kasnejšo ponovno montažo.</t>
  </si>
  <si>
    <t>Odstranjevanje obstoječih LTŽ rešetk dim. 40/40cm z odvozom na gradbiščno deponijo za kasnejšo uporabo.</t>
  </si>
  <si>
    <t>Odstranjevanje obstoječih LTŽ rešetk dim. 40/40cm.</t>
  </si>
  <si>
    <r>
      <t>m</t>
    </r>
    <r>
      <rPr>
        <vertAlign val="superscript"/>
        <sz val="11"/>
        <rFont val="Calibri"/>
        <family val="2"/>
      </rPr>
      <t>2</t>
    </r>
  </si>
  <si>
    <r>
      <t>m</t>
    </r>
    <r>
      <rPr>
        <vertAlign val="superscript"/>
        <sz val="11"/>
        <rFont val="Calibri"/>
        <family val="2"/>
      </rPr>
      <t>1</t>
    </r>
  </si>
  <si>
    <r>
      <t>m</t>
    </r>
    <r>
      <rPr>
        <vertAlign val="superscript"/>
        <sz val="11"/>
        <rFont val="Calibri"/>
        <family val="2"/>
      </rPr>
      <t>3</t>
    </r>
  </si>
  <si>
    <r>
      <t>Fino planiranje, odstranjevanje kamna, sejanje travne mešanice 30 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in dodajanje granulat mineralnega gnjojila 30 g/m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 xml:space="preserve"> ter valjanjem s travnim valjarjem.</t>
    </r>
  </si>
  <si>
    <r>
      <t>Fino planiranje, odstranjevanje kamna, sejanje travne mešanice 30 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in dodajanje granulat mineralnega gnjojila 30 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ter valjanjem s travnim valjarjem (sredinski otok rondoja).</t>
    </r>
  </si>
  <si>
    <r>
      <t>Izdelava tankoslojne vzdolžne označbe na vozišču z enokomponentno belo barvo, vključno 250 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posipa z drobci / kroglicami stekla, strojno, debelina plasti suhe snovi 250 μm, tanka neprekinjena bela črta, širina črte je 10 cm   ( V-1), (V1.1).</t>
    </r>
  </si>
  <si>
    <r>
      <t>Izdelava tankoslojne vzdolžne označbe na vozišču z enokomponentno belo barvo, vključno 250 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posipa z drobci / kroglicami stekla, strojno, debelina plasti suhe snovi 250 μm, prekinjena bela črta, širina črte je 10 cm   ( V-4).</t>
    </r>
  </si>
  <si>
    <r>
      <t>Izdelava tankoslojne prečne označbe na vozišču z enokomponentno belo barvo, vključno 250 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posipa z drobci / kroglicami stekla, strojno, debelina plasti suhe snovi 250 μm, širina črte 50 cm ( V-9), (V-16).</t>
    </r>
  </si>
  <si>
    <r>
      <t>Izdelava tankoslojne prečne označbe na vozišču z enokomponentno belo barvo, vključno 250 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posipa z drobci / kroglicami stekla, strojno, debelina plasti suhe snovi 250 μm, dolžina črte 100 cm širina črte 50 cm ( V-10).</t>
    </r>
  </si>
  <si>
    <r>
      <t>Izdelava tankoslojne prečne označbe na vozišču z enokomponentno belo barvo, vključno 250 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posipa z drobci / kroglicami stekla, strojno, debelina plasti suhe snovi 250 μm, dolžina črte 100 cm širina črte 30 cm ( V-5.3).</t>
    </r>
  </si>
  <si>
    <r>
      <t>Izdelava tankoslojne prečne označbe na vozišču z enokomponentno belo barvo, vključno 250 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posipa z drobci / kroglicami stekla, strojno, debelina plasti suhe snovi 250 μm, dolžina črte 50 cm širina črte 50 cm ( V-17-1).</t>
    </r>
  </si>
  <si>
    <r>
      <t>Izdelava tankoslojne prečne označbe na vozišču z enokomponentno belo barvo, vključno 250 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posipa z drobci / kroglicami stekla, strojno, debelina plasti suhe snovi 250 μm, širina črte 20 cm ( V-33).</t>
    </r>
  </si>
  <si>
    <r>
      <t>Izdelava tankoslojne označbe z enokomponentno belo barvo, vključno 250 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posipa z drobci / kroglicami stekla, strojno, debelina plasti suhe snovi 250 μm - opozorilni trikotnik na vozišču V-39.2.</t>
    </r>
  </si>
  <si>
    <r>
      <t>Izdelava tankoslojne označbe z enokomponentno belo barvo, vključno 250 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posipa z drobci / kroglicami stekla, strojno, debelina plasti suhe snovi 250 μm - opozorilni trikotnik na kolesarski stezi.</t>
    </r>
  </si>
  <si>
    <r>
      <t>Izdelava tankoslojne označbe z enokomponentno belo barvo, vključno 250 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posipa z drobci / kroglicami stekla, strojno, debelina plasti suhe snovi 250 μm - zaznamovanje obvezne smeri vožnje kolesarjev.</t>
    </r>
  </si>
  <si>
    <r>
      <t>Izdelava tankoslojne označbe z enokomponentno belo barvo, vključno 250 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posipa z drobci / kroglicami stekla, strojno, debelina plasti suhe snovi 250 μm - simbol za kolesarsko stezo.</t>
    </r>
  </si>
  <si>
    <t>Postavitev in zavarovanje profilov.</t>
  </si>
  <si>
    <t>Rezanje obstoječega asfalta debeline do 15 cm.</t>
  </si>
  <si>
    <t>Rezanje obstoječega asfalta debeline do 5 cm.</t>
  </si>
  <si>
    <t>Rezkanje obstoječih črt.</t>
  </si>
  <si>
    <t>Rušenje obstoječe asfaltne prevleke debeline do vključno 5 cm z nakladanjem na prevozno sredstvo in odvozom na ustrezno deponijo. V ceno vključene tudi vse takse in drugi stroški, ki so povezani s trajnim deponiranjem oziroma recikliranjem.</t>
  </si>
  <si>
    <t>Rušenje obstoječe asfaltne prevleke debeline do 15 cm z nakladanjem na prevozno sredstvo in odvozom na ustrezno deponijo. V ceno vključene tudi vse takse in drugi stroški ki so povezani s trajnim deponiranjem oziroma recikliranjem.</t>
  </si>
  <si>
    <t>Površinski izkop plodne zemljine - 1. kategorije, strojno z nakladanjem in odvozom na gradbiščno deponijo.</t>
  </si>
  <si>
    <t>Dobava drobljenca in izdelava nevezane nosilne plasti enakomerno zrnatega drobljenca, vgrajevanje in zahteve materiala po TSC 06.100:2003 iz kamnine 0-125 mm v debelini do 40 cm.</t>
  </si>
  <si>
    <t>Planiranje in valjanje planuuma temeljnih tal zrnate zemljine 3 ktg. skladno z zahtevami iz tehničnega poročila.</t>
  </si>
  <si>
    <t>Dobava drobljenca in izdelava nevezane nosilne plasti enakomerno zrnatega drobljenca po SIST 13242:2003, vgrajevanje in zahteve materiala po TSC 06.200:2003 iz kamnine 0-32 mm v debelini do 25 cm.</t>
  </si>
  <si>
    <t>Dobava in polaganje betonskih robnikov 8/20 cm na  betonsko posteljico iz C12/15, vključno z obetoniranjem in fugiranjem.</t>
  </si>
  <si>
    <t>Dobava in polaganje pogreznjenih betonskih robnikov 15/25 cm na  betonsko posteljico iz C12/15, vključno z obetoniranjem in fugiranjem.</t>
  </si>
  <si>
    <t>Dobava in polaganje dvignjenih betonskih robnikov 15/25 cm na  betonsko posteljico iz C12/15, vključno z obetoniranjem in fugiranjem.</t>
  </si>
  <si>
    <t>Izdelava obrabne plasti iz granitnih kock velikosti 10/10/10 cm, stiki zaliti s cementno malto vključno s podlogo iz drenažnega betona deb. 15 cm in drenažna malta do 3cm.</t>
  </si>
  <si>
    <t>Zakoličba in zavarovanje zakoličbe osi.</t>
  </si>
  <si>
    <t>Izdelava elaborata ureditve prometa v času gradnje, pridobitev potrebnih soglasij in dovoljenj. Postavitev in odstranitev prometne signalizacije za potrebe urejanja oz. preusmeritve  prometa v času gradnje.</t>
  </si>
  <si>
    <t>Rušenje obstoječih betonskih robnikov do vključno prereza 15/25 cm, z odvozom na trajno deponijo.</t>
  </si>
  <si>
    <t>Široki strojni izkop nasutja pod obstoječim asfaltom v debelini do 40 cm, z nakladanjem na prevozno sredstvo in odvozom na trajno deponijo po izbiri izvajalca, komplet s stroški ravnanja materiala v deponiji. (samo material, ki ni ustrezen za spodnji ustroj) .</t>
  </si>
  <si>
    <t>Dobava drobljenca in izdelava nevezane nosilne plasti enakomerno zrnatega drobljenca po SIST 13242:2003, vgrajevanje in zahteve materiala po TSC 06.200:2003; 0-32 mm iz kamnine v debelini 20 cm (pločnik).</t>
  </si>
  <si>
    <t>Doplačilo za nabavo in dovoz manjkajočega humusa na gradbišče.</t>
  </si>
  <si>
    <t>Izdelava temelja iz cementnega betona C12/15, globine 50 cm, premera 50 cm.</t>
  </si>
  <si>
    <t>Dobava in vgraditev stebrička za prometni znak iz vroče cinkane jeklene cevi s premerom 64 mm, dolge 2000 mm.</t>
  </si>
  <si>
    <t>Zakoličba trase kanalizacije z niveliranjem kanala.</t>
  </si>
  <si>
    <t>Naprava in postavitev gradbenih profilov (na mestih kjer se menja smer ali naklon).</t>
  </si>
  <si>
    <t>Planiranje dna jarka kanalizacije.</t>
  </si>
  <si>
    <t>Zasip kanalizacijskih cevi in jaškov z nevezanim materialom in izvedbo po TSC 06.100:2003, 0-125 mm, vključno z dobavo, ter komprimiranje v plasteh po 30 cm (pod voznimi površinami).</t>
  </si>
  <si>
    <t>Izdelava jaška v sestavi: betonski podstavek C12/15 1,30 x 1,30 m, višine do 0,40 m  na podložni beton d=10 cm, betonska cev fi 80 cm L= 1 m, AB konusni nastavek 80/60 cm, z vsem opažnim in drugim materialom za izvedbo jaška, vključno z izdelavo mulde. Dejanska višina jaška je določena z niveleto kanala in višino terena in se prilagaja z višino in številom betonskih cevi in pokrova. (Svetla višina jaška do 1,5 m).</t>
  </si>
  <si>
    <t>Izdelava jaška v sestavi: betonski podstavek C12/15 0,94 x 0,94 m, višine 0,25 m  na podložni beton d=10 cm, betonska cev fi 60 cm L= 1 m,  z vsem opažnim in drugim materialom za izvedbo jaška, vključno z izdelavo mulde. Dejanska višina jaška je določena z niveleto kanala in višino terena in se prilagaja z višino in številom betonskih cevi in pokrova. (Svetla višina jaška do 1 m).</t>
  </si>
  <si>
    <t>Izdelava požiralnika iz PE DN 500, z betonskim temeljem, vtok preko rešetke, obdelavo priključka na odtok, globine 1,5 m, skupaj z dobavo materiala brez rešetke.</t>
  </si>
  <si>
    <t>GRADBENA DELA  ZA JR</t>
  </si>
  <si>
    <t>ELEKTROMONTAŽNA DELA ZA JR</t>
  </si>
  <si>
    <t>količina</t>
  </si>
  <si>
    <t>A.</t>
  </si>
  <si>
    <t>GRADBENA DELA za JR</t>
  </si>
  <si>
    <t>m2</t>
  </si>
  <si>
    <t xml:space="preserve">   </t>
  </si>
  <si>
    <t>SKUPAJ GRADBENA DELA ZA JR</t>
  </si>
  <si>
    <t>B.</t>
  </si>
  <si>
    <t>ELEKTROMONTAŽNA DELA za JR</t>
  </si>
  <si>
    <t>ur</t>
  </si>
  <si>
    <t>SKUPAJ ELEKTROMONTAŽNA DELA ZA JR</t>
  </si>
  <si>
    <t>EM</t>
  </si>
  <si>
    <t>Zakoličba obstoječih komunalnih naprav na obravnavanem območju.</t>
  </si>
  <si>
    <t>Zakoličba trase novega JR omrežja.</t>
  </si>
  <si>
    <t>cena/EM</t>
  </si>
  <si>
    <t>znesek</t>
  </si>
  <si>
    <t>Izkop in izdelava temelja za drog JR.</t>
  </si>
  <si>
    <t>Izdelava jaška iz B.C. fi80 cm, globine 1,0 m, s pokrovom za težki promet tip IMP art. 203.</t>
  </si>
  <si>
    <t>Izdelava križanj z ostalimi komunalnimi vodi.</t>
  </si>
  <si>
    <t>Izdelava kabelske kanalizacije z 1 x stigmaflex cevjo fi 110 mm, nasutje s peskom granulacije 3-7 mm 10 cm, zasutje s sipkim materialom, z uvaljanjem v plasteh, obbetoniranje z betonom C12/15 0,25m3/m1, odvoz odvečnega materiala v stalno deponijo.</t>
  </si>
  <si>
    <t>Izdelava kabelske kanalizacije z 1 x stigmaflex cevjo fi 110 mm, nasutje s peskom granulacije 3-7 mm 10 cm, zasutje s sipkim materialom, z uvaljanjem v plasteh,  odvoz odvečnega materiala v trajno deponijo.</t>
  </si>
  <si>
    <t>PE cev fi 80 mm.</t>
  </si>
  <si>
    <t>Dobava in postavitev kovinskega kandelabra  vroče cinkan, h=10 m  za cono vetra C (151km/h), opremljen z odprtino, ter s priključno ploščico  PVE-4/5 s 6A varovalko z ožičenjem.</t>
  </si>
  <si>
    <t>Zaščita kandelabra z anzikorozijskim premazom 10 cm nad temeljem.</t>
  </si>
  <si>
    <t>Polaganje opozorilnega traku z napisom "Pozor elektrika" (po celotni trasi).</t>
  </si>
  <si>
    <t>Čiščenje in obnova obstoječih stebrov JR (h=10m).</t>
  </si>
  <si>
    <t>Izdelava osnov za vnos v kataster komunalnih vodov.</t>
  </si>
  <si>
    <t>Priklop na obstoječe JR omrežje v obstoječem stebru JR pri policijski postaji.</t>
  </si>
  <si>
    <t>Odklop in demontaža obstoječih svetilk JR.</t>
  </si>
  <si>
    <t>Dobava in polaganje valjanca FeZn 25 x 4 mm2.</t>
  </si>
  <si>
    <t>Dobava in polaganje kabla  NAYY-J 4x16+2,5mm2.</t>
  </si>
  <si>
    <t>Dobava in polaganje kabla za priključitev svetilke PP00-Y 4x2,5mm2.</t>
  </si>
  <si>
    <t>Izdelava kabelskih končnikov Al/Cu 16/8.</t>
  </si>
  <si>
    <t>Dobava in montaža križne sponke.</t>
  </si>
  <si>
    <t>Izvedba antikorozijske zaščite spoja valjanca v zemlji.</t>
  </si>
  <si>
    <t>Meritve električnih lastnosti na posameznih svetilkah.</t>
  </si>
  <si>
    <t>Sodelovanje s podjetjem  elektrodistributerjem.</t>
  </si>
  <si>
    <t xml:space="preserve">Izdelava podlog za PID projekt. </t>
  </si>
  <si>
    <t>opis postavke</t>
  </si>
  <si>
    <t>Odstranitev grmičevja na gosto porasli površini (nad 50 % pokritega tlorisa), ročno, z odvozom in odlaganjem na stalno deponijo, vključno z plačilom taks.</t>
  </si>
  <si>
    <t>Planiranje in valjanje planuuma temeljnih tal vezljive zemljine 3 ktg., skladno z zahtevami iz tehničnega poročila.</t>
  </si>
  <si>
    <t>Izdelava planuma nevezane nosilne plasti drobljenca za vozišče - podloga za izvedbo zgornje nosilne vezane plasti.</t>
  </si>
  <si>
    <t>Izdelava planuma nevezane nosilne plasti drobljenca za pločnik - podloga za izvedbo vezane obrabne in zaporne plasti.</t>
  </si>
  <si>
    <t>Strojni izkop jarkov v III. in IV. ktg za kanalizacijo v suhem terenu, širine do 1.5 m globine do 2.0 m, naklon brežin 70°, z nakladanjem na prevozno sredstvo in odvozom na trajno deponijo po izbiri izvajalca, komplet s stroški ravnanja na deponiji.</t>
  </si>
  <si>
    <r>
      <t>Dobava in polaganje PEHD kanalizacijskih cevi DN200  na betonsko posteljico C12/15 debeline 10 cm s polnim obbetoniranjem po detajlu (0.17 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/m).</t>
    </r>
  </si>
  <si>
    <r>
      <t>Dobava in polaganje PEHD kanalizacijskih cevi DN500 na betonsko posteljico C12/15 debeline 10 cm s polnim obbetoniranjem po detajlu (0.36 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/m).</t>
    </r>
  </si>
  <si>
    <t>Polaganje plastičnega ščitnika (po celotni trasi).</t>
  </si>
  <si>
    <t>REKONSTRUKCIJA KROŽNEGA KRIŽIŠČA Tovarniška - Goriška v Ajdovščini - JAVNA RAZSVETLJAVA</t>
  </si>
  <si>
    <t>Dobava in montaža svetilke z redukcijo - ustreza tipu  1669 Mini Brera DISANO 50W za sijalko SAP T, opremljena z dušilko, štarterjem in kondenzatorjem. Ohišje z zaščito IP66 ter IK09, iz aluminija z zaščito proti koroziji, kombinaciji grafitne in sive barve dimenzij 550x274x190 mm, s 1280 cm2 površine izpostavljeni zračni upornosti in z montažo na drog. Možnost nastavitve naklona od -15 do 10, nastavitev svetlobne tehnike ter z ravnim steklom je v skladu z Uredbo o mejnih vrednostih svetlobnega onesnaževanja okolja. V kompletu s sistemom redukcije brez krmilnega voda in sistemom vzdrževanja brez orodja skupaj s sijalko SAP-T 50W.</t>
  </si>
  <si>
    <t>Izdelava obrabne plasti bituminizirane zmesi  AC 11 surf B 50/70 A3 v debelini 4 cm.</t>
  </si>
  <si>
    <t>Izdelava nosilne plasti bituminizirane zmesi AC 22 base A4 B 50/70 v debelini 7 cm.</t>
  </si>
  <si>
    <t>Razna nepredvidena dela. Obračun po dejanskih količinah vpisanih v gradbenem dnevniku in potrjenih s strani nadzornega inženirja.</t>
  </si>
  <si>
    <t>KV delavec</t>
  </si>
  <si>
    <t>rovokopač</t>
  </si>
  <si>
    <t>Strojni in deloma ročni izkop kabelskega kanala delno v utrjeni poti, delno v cesti, delno v zelenici, dim. 0,4x1,0m.</t>
  </si>
  <si>
    <t>Humuziranje ter zatravitev.</t>
  </si>
  <si>
    <t>NEPREDVIDENA DELA 10%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</si>
</sst>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  <numFmt numFmtId="173" formatCode="0.0"/>
    <numFmt numFmtId="174" formatCode="0.0%"/>
    <numFmt numFmtId="175" formatCode="#,##0.00\ &quot;€&quot;"/>
    <numFmt numFmtId="176" formatCode="#,##0.00\ [$SIT-424]"/>
    <numFmt numFmtId="177" formatCode="&quot;True&quot;;&quot;True&quot;;&quot;False&quot;"/>
    <numFmt numFmtId="178" formatCode="&quot;On&quot;;&quot;On&quot;;&quot;Off&quot;"/>
    <numFmt numFmtId="179" formatCode="#,##0.00\ [$EUR]"/>
    <numFmt numFmtId="180" formatCode="#,##0.00\ _€"/>
    <numFmt numFmtId="181" formatCode="_-* #,##0.00\ [$€-1]_-;\-* #,##0.00\ [$€-1]_-;_-* &quot;-&quot;??\ [$€-1]_-;_-@_-"/>
  </numFmts>
  <fonts count="47">
    <font>
      <sz val="11"/>
      <name val="Times New Roman"/>
      <family val="0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12"/>
      <name val="SLO Times New Roman"/>
      <family val="0"/>
    </font>
    <font>
      <sz val="10"/>
      <name val="Arial"/>
      <family val="2"/>
    </font>
    <font>
      <sz val="10"/>
      <color indexed="8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sz val="8"/>
      <name val="Times New Roman"/>
      <family val="0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8" fillId="22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Fill="1" applyAlignment="1">
      <alignment horizontal="right" vertical="top"/>
    </xf>
    <xf numFmtId="49" fontId="10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0" fillId="0" borderId="0" xfId="0" applyNumberFormat="1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right"/>
    </xf>
    <xf numFmtId="4" fontId="11" fillId="0" borderId="11" xfId="0" applyNumberFormat="1" applyFont="1" applyBorder="1" applyAlignment="1">
      <alignment/>
    </xf>
    <xf numFmtId="0" fontId="11" fillId="0" borderId="10" xfId="0" applyFont="1" applyBorder="1" applyAlignment="1">
      <alignment horizontal="right"/>
    </xf>
    <xf numFmtId="4" fontId="10" fillId="0" borderId="12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4" fontId="10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justify" vertical="top"/>
    </xf>
    <xf numFmtId="0" fontId="8" fillId="0" borderId="0" xfId="0" applyFont="1" applyFill="1" applyBorder="1" applyAlignment="1">
      <alignment horizontal="justify" vertical="top"/>
    </xf>
    <xf numFmtId="175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4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 wrapText="1"/>
    </xf>
    <xf numFmtId="9" fontId="8" fillId="0" borderId="0" xfId="0" applyNumberFormat="1" applyFont="1" applyFill="1" applyBorder="1" applyAlignment="1">
      <alignment horizontal="left" vertical="top"/>
    </xf>
    <xf numFmtId="0" fontId="8" fillId="0" borderId="0" xfId="0" applyNumberFormat="1" applyFont="1" applyFill="1" applyBorder="1" applyAlignment="1">
      <alignment horizontal="left" vertical="top"/>
    </xf>
    <xf numFmtId="0" fontId="8" fillId="0" borderId="11" xfId="0" applyFont="1" applyFill="1" applyBorder="1" applyAlignment="1">
      <alignment vertical="top"/>
    </xf>
    <xf numFmtId="0" fontId="9" fillId="0" borderId="11" xfId="0" applyFont="1" applyFill="1" applyBorder="1" applyAlignment="1">
      <alignment horizontal="justify" vertical="top"/>
    </xf>
    <xf numFmtId="4" fontId="9" fillId="0" borderId="11" xfId="0" applyNumberFormat="1" applyFont="1" applyFill="1" applyBorder="1" applyAlignment="1">
      <alignment horizontal="justify" vertical="top"/>
    </xf>
    <xf numFmtId="0" fontId="8" fillId="0" borderId="0" xfId="0" applyFont="1" applyFill="1" applyBorder="1" applyAlignment="1">
      <alignment horizontal="right" vertical="top"/>
    </xf>
    <xf numFmtId="0" fontId="8" fillId="0" borderId="0" xfId="0" applyNumberFormat="1" applyFont="1" applyFill="1" applyBorder="1" applyAlignment="1">
      <alignment horizontal="right" vertical="top"/>
    </xf>
    <xf numFmtId="175" fontId="9" fillId="0" borderId="11" xfId="0" applyNumberFormat="1" applyFont="1" applyFill="1" applyBorder="1" applyAlignment="1">
      <alignment horizontal="justify" vertical="top"/>
    </xf>
    <xf numFmtId="0" fontId="8" fillId="0" borderId="0" xfId="0" applyFont="1" applyFill="1" applyAlignment="1">
      <alignment vertical="top"/>
    </xf>
    <xf numFmtId="4" fontId="9" fillId="0" borderId="11" xfId="0" applyNumberFormat="1" applyFont="1" applyFill="1" applyBorder="1" applyAlignment="1">
      <alignment vertical="top"/>
    </xf>
    <xf numFmtId="175" fontId="9" fillId="0" borderId="11" xfId="0" applyNumberFormat="1" applyFont="1" applyFill="1" applyBorder="1" applyAlignment="1">
      <alignment vertical="top"/>
    </xf>
    <xf numFmtId="175" fontId="9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vertical="top"/>
    </xf>
    <xf numFmtId="49" fontId="11" fillId="0" borderId="0" xfId="0" applyNumberFormat="1" applyFont="1" applyFill="1" applyAlignment="1">
      <alignment horizontal="center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11" fillId="0" borderId="0" xfId="0" applyNumberFormat="1" applyFont="1" applyFill="1" applyAlignment="1">
      <alignment horizontal="left" wrapText="1"/>
    </xf>
    <xf numFmtId="49" fontId="11" fillId="0" borderId="0" xfId="0" applyNumberFormat="1" applyFont="1" applyFill="1" applyAlignment="1">
      <alignment wrapText="1"/>
    </xf>
    <xf numFmtId="181" fontId="11" fillId="0" borderId="0" xfId="0" applyNumberFormat="1" applyFont="1" applyFill="1" applyAlignment="1">
      <alignment horizontal="right"/>
    </xf>
    <xf numFmtId="181" fontId="10" fillId="0" borderId="0" xfId="0" applyNumberFormat="1" applyFont="1" applyFill="1" applyAlignment="1">
      <alignment horizontal="right"/>
    </xf>
    <xf numFmtId="181" fontId="11" fillId="0" borderId="0" xfId="0" applyNumberFormat="1" applyFont="1" applyFill="1" applyAlignment="1">
      <alignment horizontal="center"/>
    </xf>
    <xf numFmtId="181" fontId="0" fillId="0" borderId="0" xfId="0" applyNumberFormat="1" applyFill="1" applyAlignment="1">
      <alignment horizontal="right"/>
    </xf>
    <xf numFmtId="181" fontId="10" fillId="0" borderId="0" xfId="0" applyNumberFormat="1" applyFont="1" applyFill="1" applyAlignment="1">
      <alignment/>
    </xf>
    <xf numFmtId="49" fontId="11" fillId="0" borderId="16" xfId="0" applyNumberFormat="1" applyFont="1" applyFill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181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"/>
    </xf>
    <xf numFmtId="0" fontId="10" fillId="0" borderId="0" xfId="48" applyFont="1" applyFill="1" applyAlignment="1" applyProtection="1">
      <alignment horizontal="left" wrapText="1"/>
      <protection/>
    </xf>
    <xf numFmtId="49" fontId="10" fillId="0" borderId="0" xfId="0" applyNumberFormat="1" applyFont="1" applyFill="1" applyBorder="1" applyAlignment="1">
      <alignment horizontal="left" vertical="top" wrapText="1" readingOrder="1"/>
    </xf>
    <xf numFmtId="49" fontId="11" fillId="0" borderId="11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4" fontId="11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vertical="justify" wrapText="1"/>
    </xf>
    <xf numFmtId="0" fontId="10" fillId="0" borderId="0" xfId="43" applyFont="1" applyFill="1" applyAlignment="1">
      <alignment horizontal="center" wrapText="1"/>
      <protection/>
    </xf>
    <xf numFmtId="2" fontId="10" fillId="0" borderId="0" xfId="48" applyNumberFormat="1" applyFont="1" applyFill="1" applyAlignment="1">
      <alignment horizontal="right"/>
      <protection/>
    </xf>
    <xf numFmtId="4" fontId="10" fillId="0" borderId="0" xfId="48" applyNumberFormat="1" applyFont="1" applyFill="1" applyAlignment="1" applyProtection="1">
      <alignment horizontal="right"/>
      <protection locked="0"/>
    </xf>
    <xf numFmtId="2" fontId="10" fillId="0" borderId="0" xfId="48" applyNumberFormat="1" applyFont="1" applyFill="1" applyAlignment="1" applyProtection="1">
      <alignment horizontal="right"/>
      <protection/>
    </xf>
    <xf numFmtId="0" fontId="10" fillId="0" borderId="0" xfId="48" applyFont="1" applyFill="1">
      <alignment/>
      <protection/>
    </xf>
    <xf numFmtId="4" fontId="10" fillId="0" borderId="0" xfId="48" applyNumberFormat="1" applyFont="1" applyFill="1">
      <alignment/>
      <protection/>
    </xf>
    <xf numFmtId="49" fontId="10" fillId="0" borderId="0" xfId="0" applyNumberFormat="1" applyFont="1" applyFill="1" applyAlignment="1">
      <alignment vertical="top" wrapText="1"/>
    </xf>
    <xf numFmtId="49" fontId="10" fillId="0" borderId="0" xfId="0" applyNumberFormat="1" applyFont="1" applyFill="1" applyBorder="1" applyAlignment="1">
      <alignment vertical="top" wrapText="1"/>
    </xf>
    <xf numFmtId="2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9" fontId="10" fillId="0" borderId="0" xfId="0" applyNumberFormat="1" applyFont="1" applyFill="1" applyAlignment="1">
      <alignment wrapText="1"/>
    </xf>
    <xf numFmtId="0" fontId="10" fillId="0" borderId="0" xfId="0" applyNumberFormat="1" applyFont="1" applyFill="1" applyAlignment="1">
      <alignment vertical="justify" wrapText="1"/>
    </xf>
    <xf numFmtId="49" fontId="10" fillId="0" borderId="0" xfId="0" applyNumberFormat="1" applyFont="1" applyFill="1" applyBorder="1" applyAlignment="1">
      <alignment horizontal="left" vertical="distributed" wrapText="1" readingOrder="1"/>
    </xf>
    <xf numFmtId="0" fontId="10" fillId="0" borderId="0" xfId="48" applyFont="1" applyFill="1" applyAlignment="1">
      <alignment horizontal="left" wrapText="1"/>
      <protection/>
    </xf>
    <xf numFmtId="0" fontId="10" fillId="0" borderId="11" xfId="43" applyFont="1" applyFill="1" applyBorder="1" applyAlignment="1">
      <alignment horizontal="center" wrapText="1"/>
      <protection/>
    </xf>
    <xf numFmtId="2" fontId="10" fillId="0" borderId="11" xfId="48" applyNumberFormat="1" applyFont="1" applyFill="1" applyBorder="1" applyAlignment="1">
      <alignment horizontal="right"/>
      <protection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11" fillId="0" borderId="17" xfId="0" applyFont="1" applyFill="1" applyBorder="1" applyAlignment="1">
      <alignment/>
    </xf>
    <xf numFmtId="4" fontId="11" fillId="0" borderId="17" xfId="0" applyNumberFormat="1" applyFont="1" applyFill="1" applyBorder="1" applyAlignment="1">
      <alignment horizontal="right"/>
    </xf>
    <xf numFmtId="4" fontId="11" fillId="0" borderId="17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right" vertical="top"/>
    </xf>
    <xf numFmtId="49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 applyProtection="1">
      <alignment horizontal="right" vertical="top"/>
      <protection locked="0"/>
    </xf>
    <xf numFmtId="49" fontId="10" fillId="0" borderId="18" xfId="0" applyNumberFormat="1" applyFont="1" applyFill="1" applyBorder="1" applyAlignment="1">
      <alignment wrapText="1"/>
    </xf>
    <xf numFmtId="49" fontId="10" fillId="0" borderId="18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 vertical="top"/>
    </xf>
    <xf numFmtId="49" fontId="10" fillId="0" borderId="18" xfId="0" applyNumberFormat="1" applyFont="1" applyFill="1" applyBorder="1" applyAlignment="1">
      <alignment vertical="top" wrapText="1"/>
    </xf>
    <xf numFmtId="0" fontId="10" fillId="0" borderId="18" xfId="0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2" fontId="10" fillId="0" borderId="18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justify" wrapText="1" readingOrder="1"/>
    </xf>
    <xf numFmtId="0" fontId="10" fillId="0" borderId="0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vertical="top"/>
    </xf>
    <xf numFmtId="0" fontId="9" fillId="0" borderId="16" xfId="0" applyFont="1" applyFill="1" applyBorder="1" applyAlignment="1">
      <alignment vertical="top" wrapText="1"/>
    </xf>
    <xf numFmtId="0" fontId="9" fillId="0" borderId="16" xfId="0" applyFont="1" applyFill="1" applyBorder="1" applyAlignment="1">
      <alignment horizontal="justify" vertical="top"/>
    </xf>
    <xf numFmtId="175" fontId="8" fillId="0" borderId="16" xfId="0" applyNumberFormat="1" applyFont="1" applyFill="1" applyBorder="1" applyAlignment="1">
      <alignment vertical="top"/>
    </xf>
    <xf numFmtId="175" fontId="9" fillId="0" borderId="16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14" fillId="0" borderId="19" xfId="0" applyFont="1" applyFill="1" applyBorder="1" applyAlignment="1">
      <alignment vertical="top"/>
    </xf>
    <xf numFmtId="0" fontId="14" fillId="0" borderId="19" xfId="0" applyFont="1" applyFill="1" applyBorder="1" applyAlignment="1">
      <alignment horizontal="center" vertical="top"/>
    </xf>
    <xf numFmtId="175" fontId="14" fillId="0" borderId="19" xfId="0" applyNumberFormat="1" applyFont="1" applyFill="1" applyBorder="1" applyAlignment="1">
      <alignment horizontal="center" vertical="top"/>
    </xf>
    <xf numFmtId="4" fontId="8" fillId="0" borderId="0" xfId="0" applyNumberFormat="1" applyFont="1" applyFill="1" applyBorder="1" applyAlignment="1">
      <alignment vertical="top" wrapText="1"/>
    </xf>
    <xf numFmtId="4" fontId="8" fillId="0" borderId="0" xfId="52" applyNumberFormat="1" applyFont="1" applyFill="1" applyBorder="1" applyAlignment="1">
      <alignment horizontal="right" vertical="top"/>
    </xf>
    <xf numFmtId="0" fontId="9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/>
    </xf>
    <xf numFmtId="0" fontId="8" fillId="0" borderId="0" xfId="50" applyFont="1" applyFill="1" applyBorder="1" applyAlignment="1">
      <alignment vertical="top" wrapText="1"/>
      <protection/>
    </xf>
    <xf numFmtId="3" fontId="8" fillId="0" borderId="0" xfId="0" applyNumberFormat="1" applyFont="1" applyFill="1" applyBorder="1" applyAlignment="1">
      <alignment horizontal="left" vertical="top"/>
    </xf>
    <xf numFmtId="0" fontId="8" fillId="0" borderId="0" xfId="66" applyNumberFormat="1" applyFont="1" applyFill="1" applyBorder="1" applyAlignment="1">
      <alignment horizontal="right" vertical="top"/>
    </xf>
    <xf numFmtId="3" fontId="8" fillId="0" borderId="0" xfId="52" applyNumberFormat="1" applyFont="1" applyFill="1" applyBorder="1" applyAlignment="1">
      <alignment horizontal="right" vertical="top"/>
    </xf>
    <xf numFmtId="49" fontId="11" fillId="0" borderId="0" xfId="0" applyNumberFormat="1" applyFont="1" applyAlignment="1">
      <alignment horizontal="center" wrapText="1"/>
    </xf>
    <xf numFmtId="0" fontId="11" fillId="0" borderId="10" xfId="0" applyFont="1" applyBorder="1" applyAlignment="1">
      <alignment horizontal="center"/>
    </xf>
    <xf numFmtId="181" fontId="11" fillId="0" borderId="0" xfId="0" applyNumberFormat="1" applyFont="1" applyFill="1" applyAlignment="1">
      <alignment horizontal="right"/>
    </xf>
    <xf numFmtId="181" fontId="0" fillId="0" borderId="0" xfId="0" applyNumberFormat="1" applyFill="1" applyAlignment="1">
      <alignment horizontal="right"/>
    </xf>
    <xf numFmtId="181" fontId="11" fillId="0" borderId="16" xfId="0" applyNumberFormat="1" applyFont="1" applyFill="1" applyBorder="1" applyAlignment="1">
      <alignment horizontal="right"/>
    </xf>
    <xf numFmtId="181" fontId="0" fillId="0" borderId="16" xfId="0" applyNumberFormat="1" applyFill="1" applyBorder="1" applyAlignment="1">
      <alignment horizontal="right"/>
    </xf>
    <xf numFmtId="49" fontId="11" fillId="0" borderId="0" xfId="0" applyNumberFormat="1" applyFont="1" applyFill="1" applyAlignment="1">
      <alignment horizontal="center" wrapText="1"/>
    </xf>
    <xf numFmtId="0" fontId="11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181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top"/>
    </xf>
    <xf numFmtId="0" fontId="0" fillId="0" borderId="0" xfId="0" applyFont="1" applyFill="1" applyAlignment="1">
      <alignment vertical="top"/>
    </xf>
  </cellXfs>
  <cellStyles count="5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Hiperpovezava 2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avadno 2" xfId="42"/>
    <cellStyle name="Navadno 2 2" xfId="43"/>
    <cellStyle name="Navadno 3" xfId="44"/>
    <cellStyle name="Navadno 3 2" xfId="45"/>
    <cellStyle name="Navadno 4" xfId="46"/>
    <cellStyle name="Navadno 5" xfId="47"/>
    <cellStyle name="Navadno 6" xfId="48"/>
    <cellStyle name="Nevtralno" xfId="49"/>
    <cellStyle name="Normal_Sheet1" xfId="50"/>
    <cellStyle name="Followed Hyperlink" xfId="51"/>
    <cellStyle name="Percent" xfId="52"/>
    <cellStyle name="Opomba" xfId="53"/>
    <cellStyle name="Opozorilo" xfId="54"/>
    <cellStyle name="Pojasnjevalno besedilo" xfId="55"/>
    <cellStyle name="Poudarek1" xfId="56"/>
    <cellStyle name="Poudarek2" xfId="57"/>
    <cellStyle name="Poudarek3" xfId="58"/>
    <cellStyle name="Poudarek4" xfId="59"/>
    <cellStyle name="Poudarek5" xfId="60"/>
    <cellStyle name="Poudarek6" xfId="61"/>
    <cellStyle name="Povezana celica" xfId="62"/>
    <cellStyle name="Preveri celico" xfId="63"/>
    <cellStyle name="Računanje" xfId="64"/>
    <cellStyle name="Slabo" xfId="65"/>
    <cellStyle name="Currency" xfId="66"/>
    <cellStyle name="Currency [0]" xfId="67"/>
    <cellStyle name="Comma" xfId="68"/>
    <cellStyle name="Comma [0]" xfId="69"/>
    <cellStyle name="Vnos" xfId="70"/>
    <cellStyle name="Vsota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40"/>
  <sheetViews>
    <sheetView tabSelected="1" view="pageBreakPreview" zoomScale="120" zoomScaleSheetLayoutView="120" workbookViewId="0" topLeftCell="A1">
      <selection activeCell="A18" sqref="A18"/>
    </sheetView>
  </sheetViews>
  <sheetFormatPr defaultColWidth="9.140625" defaultRowHeight="15"/>
  <cols>
    <col min="1" max="1" width="47.28125" style="1" customWidth="1"/>
    <col min="2" max="2" width="21.57421875" style="1" customWidth="1"/>
    <col min="3" max="10" width="9.140625" style="1" customWidth="1"/>
    <col min="11" max="11" width="5.7109375" style="1" customWidth="1"/>
    <col min="12" max="12" width="6.00390625" style="1" hidden="1" customWidth="1"/>
    <col min="13" max="13" width="28.140625" style="1" customWidth="1"/>
    <col min="14" max="14" width="16.8515625" style="2" customWidth="1"/>
    <col min="15" max="16" width="9.140625" style="1" customWidth="1"/>
    <col min="17" max="17" width="27.140625" style="1" customWidth="1"/>
    <col min="18" max="18" width="13.8515625" style="1" customWidth="1"/>
    <col min="19" max="19" width="14.140625" style="1" customWidth="1"/>
    <col min="20" max="20" width="12.00390625" style="1" customWidth="1"/>
    <col min="21" max="16384" width="9.140625" style="1" customWidth="1"/>
  </cols>
  <sheetData>
    <row r="1" spans="1:18" ht="120" customHeight="1">
      <c r="A1" s="121" t="s">
        <v>37</v>
      </c>
      <c r="B1" s="121"/>
      <c r="R1" s="2"/>
    </row>
    <row r="2" ht="15">
      <c r="N2" s="1"/>
    </row>
    <row r="3" spans="1:14" ht="15.75" thickBot="1">
      <c r="A3" s="122" t="s">
        <v>75</v>
      </c>
      <c r="B3" s="122"/>
      <c r="N3" s="1"/>
    </row>
    <row r="4" spans="1:14" ht="15.75" thickTop="1">
      <c r="A4" s="10"/>
      <c r="B4" s="10"/>
      <c r="N4" s="1"/>
    </row>
    <row r="5" spans="1:14" ht="15">
      <c r="A5" s="11" t="s">
        <v>30</v>
      </c>
      <c r="B5" s="2">
        <f>cesta!C17</f>
        <v>0</v>
      </c>
      <c r="N5" s="1"/>
    </row>
    <row r="6" spans="1:14" ht="15">
      <c r="A6" s="11" t="s">
        <v>29</v>
      </c>
      <c r="B6" s="19">
        <f>'meteorna odvodnja'!F7</f>
        <v>0</v>
      </c>
      <c r="N6" s="1"/>
    </row>
    <row r="7" spans="1:14" ht="15">
      <c r="A7" s="11" t="s">
        <v>74</v>
      </c>
      <c r="B7" s="2">
        <f>JR!G9</f>
        <v>0</v>
      </c>
      <c r="N7" s="1"/>
    </row>
    <row r="8" spans="1:14" ht="15">
      <c r="A8" s="11" t="s">
        <v>181</v>
      </c>
      <c r="B8" s="2">
        <f>(SUM(B5:B7))*0.1</f>
        <v>0</v>
      </c>
      <c r="N8" s="1"/>
    </row>
    <row r="9" spans="1:14" ht="15">
      <c r="A9" s="12" t="s">
        <v>7</v>
      </c>
      <c r="B9" s="13">
        <f>SUM(B5:B7)</f>
        <v>0</v>
      </c>
      <c r="N9" s="1"/>
    </row>
    <row r="10" spans="1:14" ht="15.75" thickBot="1">
      <c r="A10" s="14" t="s">
        <v>25</v>
      </c>
      <c r="B10" s="7">
        <f>B9*0.2</f>
        <v>0</v>
      </c>
      <c r="N10" s="1"/>
    </row>
    <row r="11" spans="1:14" ht="15.75" thickTop="1">
      <c r="A11" s="11" t="s">
        <v>26</v>
      </c>
      <c r="B11" s="8">
        <f>B9+B10</f>
        <v>0</v>
      </c>
      <c r="N11" s="1"/>
    </row>
    <row r="12" ht="15">
      <c r="N12" s="1"/>
    </row>
    <row r="13" ht="15">
      <c r="N13" s="1"/>
    </row>
    <row r="14" ht="15">
      <c r="N14" s="1"/>
    </row>
    <row r="15" ht="15">
      <c r="N15" s="1"/>
    </row>
    <row r="16" ht="15">
      <c r="N16" s="1"/>
    </row>
    <row r="17" ht="15">
      <c r="N17" s="1"/>
    </row>
    <row r="18" ht="15">
      <c r="N18" s="1"/>
    </row>
    <row r="19" ht="15">
      <c r="N19" s="1"/>
    </row>
    <row r="20" ht="15">
      <c r="N20" s="1"/>
    </row>
    <row r="21" ht="15">
      <c r="N21" s="1"/>
    </row>
    <row r="22" ht="15">
      <c r="N22" s="1"/>
    </row>
    <row r="23" ht="15">
      <c r="N23" s="1"/>
    </row>
    <row r="39" spans="18:20" ht="15">
      <c r="R39" s="15">
        <v>394000</v>
      </c>
      <c r="S39" s="15">
        <v>200000</v>
      </c>
      <c r="T39" s="16">
        <f>+R39+S39</f>
        <v>594000</v>
      </c>
    </row>
    <row r="40" spans="18:20" ht="15.75" thickBot="1">
      <c r="R40" s="17" t="e">
        <f>+#REF!+R39</f>
        <v>#REF!</v>
      </c>
      <c r="S40" s="17" t="e">
        <f>+#REF!+S39</f>
        <v>#REF!</v>
      </c>
      <c r="T40" s="18" t="e">
        <f>+R40+S40</f>
        <v>#REF!</v>
      </c>
    </row>
  </sheetData>
  <sheetProtection/>
  <mergeCells count="2">
    <mergeCell ref="A1:B1"/>
    <mergeCell ref="A3:B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2"/>
  <sheetViews>
    <sheetView view="pageBreakPreview" zoomScaleSheetLayoutView="100" workbookViewId="0" topLeftCell="A1">
      <selection activeCell="E22" sqref="E22"/>
    </sheetView>
  </sheetViews>
  <sheetFormatPr defaultColWidth="9.140625" defaultRowHeight="15"/>
  <cols>
    <col min="1" max="1" width="4.00390625" style="3" customWidth="1"/>
    <col min="2" max="2" width="43.8515625" style="75" customWidth="1"/>
    <col min="3" max="3" width="5.421875" style="56" customWidth="1"/>
    <col min="4" max="4" width="8.8515625" style="9" customWidth="1"/>
    <col min="5" max="5" width="9.28125" style="9" customWidth="1"/>
    <col min="6" max="6" width="13.7109375" style="9" customWidth="1"/>
    <col min="7" max="7" width="9.140625" style="44" customWidth="1"/>
    <col min="8" max="8" width="14.140625" style="44" customWidth="1"/>
    <col min="9" max="11" width="9.140625" style="44" customWidth="1"/>
    <col min="12" max="12" width="6.00390625" style="44" customWidth="1"/>
    <col min="13" max="13" width="35.140625" style="44" customWidth="1"/>
    <col min="14" max="14" width="18.00390625" style="44" customWidth="1"/>
    <col min="15" max="16" width="9.140625" style="44" customWidth="1"/>
    <col min="17" max="17" width="27.140625" style="44" customWidth="1"/>
    <col min="18" max="18" width="13.8515625" style="44" customWidth="1"/>
    <col min="19" max="19" width="14.140625" style="44" customWidth="1"/>
    <col min="20" max="20" width="12.00390625" style="44" customWidth="1"/>
    <col min="21" max="16384" width="9.140625" style="44" customWidth="1"/>
  </cols>
  <sheetData>
    <row r="1" spans="2:18" ht="15">
      <c r="B1" s="127" t="str">
        <f>rekapitulacija!A1</f>
        <v>REKONSTRUKCIJA KROŽNEGA KRIŽIŠČA Tovarniška - Goriška  v Ajdovščini s priključki</v>
      </c>
      <c r="C1" s="128"/>
      <c r="D1" s="128"/>
      <c r="E1" s="128"/>
      <c r="F1" s="129"/>
      <c r="G1" s="43"/>
      <c r="R1" s="9"/>
    </row>
    <row r="2" spans="2:7" ht="15">
      <c r="B2" s="127"/>
      <c r="C2" s="127"/>
      <c r="D2" s="127"/>
      <c r="E2" s="127"/>
      <c r="G2" s="43"/>
    </row>
    <row r="3" spans="2:7" ht="15">
      <c r="B3" s="45" t="s">
        <v>30</v>
      </c>
      <c r="C3" s="42"/>
      <c r="D3" s="42"/>
      <c r="E3" s="42"/>
      <c r="G3" s="43"/>
    </row>
    <row r="4" spans="2:7" ht="15">
      <c r="B4" s="42"/>
      <c r="C4" s="42"/>
      <c r="D4" s="42"/>
      <c r="E4" s="42"/>
      <c r="G4" s="43"/>
    </row>
    <row r="5" spans="2:7" ht="15">
      <c r="B5" s="127" t="s">
        <v>75</v>
      </c>
      <c r="C5" s="130"/>
      <c r="D5" s="130"/>
      <c r="E5" s="130"/>
      <c r="F5" s="130"/>
      <c r="G5" s="43"/>
    </row>
    <row r="6" spans="2:7" ht="15">
      <c r="B6" s="42"/>
      <c r="C6" s="42"/>
      <c r="D6" s="42"/>
      <c r="E6" s="42"/>
      <c r="G6" s="43"/>
    </row>
    <row r="7" spans="2:13" ht="15">
      <c r="B7" s="46" t="s">
        <v>0</v>
      </c>
      <c r="C7" s="123">
        <f>F26</f>
        <v>0</v>
      </c>
      <c r="D7" s="123"/>
      <c r="E7" s="123"/>
      <c r="F7" s="131"/>
      <c r="G7" s="43"/>
      <c r="M7" s="9"/>
    </row>
    <row r="8" spans="2:13" ht="15">
      <c r="B8" s="46"/>
      <c r="C8" s="49"/>
      <c r="D8" s="47"/>
      <c r="E8" s="47"/>
      <c r="F8" s="48"/>
      <c r="G8" s="43"/>
      <c r="M8" s="9"/>
    </row>
    <row r="9" spans="2:13" ht="15">
      <c r="B9" s="46" t="s">
        <v>17</v>
      </c>
      <c r="C9" s="123">
        <f>F44</f>
        <v>0</v>
      </c>
      <c r="D9" s="123"/>
      <c r="E9" s="123"/>
      <c r="F9" s="131"/>
      <c r="G9" s="43"/>
      <c r="M9" s="9"/>
    </row>
    <row r="10" spans="2:13" ht="15">
      <c r="B10" s="46"/>
      <c r="C10" s="49"/>
      <c r="D10" s="47"/>
      <c r="E10" s="47"/>
      <c r="F10" s="48"/>
      <c r="G10" s="43"/>
      <c r="M10" s="9"/>
    </row>
    <row r="11" spans="2:13" ht="15">
      <c r="B11" s="46" t="s">
        <v>24</v>
      </c>
      <c r="C11" s="123">
        <f>F69</f>
        <v>0</v>
      </c>
      <c r="D11" s="123"/>
      <c r="E11" s="123"/>
      <c r="F11" s="124"/>
      <c r="G11" s="43"/>
      <c r="M11" s="9"/>
    </row>
    <row r="12" spans="2:13" ht="15">
      <c r="B12" s="46"/>
      <c r="C12" s="49"/>
      <c r="D12" s="49"/>
      <c r="E12" s="49"/>
      <c r="F12" s="51"/>
      <c r="G12" s="43"/>
      <c r="M12" s="9"/>
    </row>
    <row r="13" spans="2:13" ht="15">
      <c r="B13" s="46" t="s">
        <v>39</v>
      </c>
      <c r="C13" s="123">
        <f>F77</f>
        <v>0</v>
      </c>
      <c r="D13" s="123"/>
      <c r="E13" s="123"/>
      <c r="F13" s="124"/>
      <c r="G13" s="43"/>
      <c r="M13" s="9"/>
    </row>
    <row r="14" spans="2:13" ht="15">
      <c r="B14" s="46"/>
      <c r="C14" s="49"/>
      <c r="D14" s="49"/>
      <c r="E14" s="49"/>
      <c r="F14" s="51"/>
      <c r="G14" s="43"/>
      <c r="M14" s="9"/>
    </row>
    <row r="15" spans="2:13" ht="15.75" thickBot="1">
      <c r="B15" s="52" t="s">
        <v>14</v>
      </c>
      <c r="C15" s="125">
        <f>F102</f>
        <v>0</v>
      </c>
      <c r="D15" s="125"/>
      <c r="E15" s="125"/>
      <c r="F15" s="126"/>
      <c r="G15" s="43"/>
      <c r="M15" s="9"/>
    </row>
    <row r="16" spans="2:13" ht="15">
      <c r="B16" s="53"/>
      <c r="C16" s="54"/>
      <c r="D16" s="54"/>
      <c r="E16" s="54"/>
      <c r="F16" s="51"/>
      <c r="G16" s="43"/>
      <c r="M16" s="9"/>
    </row>
    <row r="17" spans="2:13" ht="15">
      <c r="B17" s="46" t="s">
        <v>7</v>
      </c>
      <c r="C17" s="123">
        <f>SUM(C7:E15)</f>
        <v>0</v>
      </c>
      <c r="D17" s="123"/>
      <c r="E17" s="123"/>
      <c r="F17" s="124"/>
      <c r="G17" s="43"/>
      <c r="M17" s="9"/>
    </row>
    <row r="18" spans="2:13" ht="15">
      <c r="B18" s="46"/>
      <c r="C18" s="49"/>
      <c r="D18" s="47"/>
      <c r="E18" s="47"/>
      <c r="F18" s="50"/>
      <c r="G18" s="43"/>
      <c r="M18" s="9"/>
    </row>
    <row r="19" spans="2:13" ht="15">
      <c r="B19" s="46"/>
      <c r="C19" s="49"/>
      <c r="D19" s="47"/>
      <c r="E19" s="47"/>
      <c r="F19" s="50"/>
      <c r="G19" s="43"/>
      <c r="M19" s="9"/>
    </row>
    <row r="20" spans="1:13" ht="15">
      <c r="A20" s="55" t="s">
        <v>2</v>
      </c>
      <c r="B20" s="46" t="s">
        <v>0</v>
      </c>
      <c r="G20" s="43"/>
      <c r="M20" s="9"/>
    </row>
    <row r="21" spans="1:13" ht="15">
      <c r="A21" s="55"/>
      <c r="B21" s="46"/>
      <c r="G21" s="43"/>
      <c r="M21" s="9"/>
    </row>
    <row r="22" spans="1:13" ht="15">
      <c r="A22" s="3" t="s">
        <v>2</v>
      </c>
      <c r="B22" s="57" t="s">
        <v>109</v>
      </c>
      <c r="C22" s="56" t="s">
        <v>1</v>
      </c>
      <c r="D22" s="9">
        <v>270</v>
      </c>
      <c r="F22" s="9">
        <f>+E22*$D22</f>
        <v>0</v>
      </c>
      <c r="G22" s="43"/>
      <c r="M22" s="9"/>
    </row>
    <row r="23" spans="1:13" ht="15">
      <c r="A23" s="3" t="s">
        <v>4</v>
      </c>
      <c r="B23" s="4" t="s">
        <v>95</v>
      </c>
      <c r="C23" s="40" t="s">
        <v>3</v>
      </c>
      <c r="D23" s="6">
        <v>7</v>
      </c>
      <c r="E23" s="6"/>
      <c r="F23" s="6">
        <f>+E23*$D23</f>
        <v>0</v>
      </c>
      <c r="G23" s="43"/>
      <c r="M23" s="9"/>
    </row>
    <row r="24" spans="1:13" ht="15">
      <c r="A24" s="3" t="s">
        <v>5</v>
      </c>
      <c r="B24" s="4" t="s">
        <v>59</v>
      </c>
      <c r="C24" s="40" t="s">
        <v>3</v>
      </c>
      <c r="D24" s="6">
        <v>254</v>
      </c>
      <c r="E24" s="6"/>
      <c r="F24" s="6">
        <f>+E24*$D24</f>
        <v>0</v>
      </c>
      <c r="G24" s="43"/>
      <c r="M24" s="9"/>
    </row>
    <row r="25" spans="1:13" ht="73.5" customHeight="1">
      <c r="A25" s="3" t="s">
        <v>6</v>
      </c>
      <c r="B25" s="58" t="s">
        <v>110</v>
      </c>
      <c r="C25" s="40" t="s">
        <v>27</v>
      </c>
      <c r="D25" s="6">
        <v>1</v>
      </c>
      <c r="E25" s="6"/>
      <c r="F25" s="6">
        <f>+E25*$D25</f>
        <v>0</v>
      </c>
      <c r="G25" s="43"/>
      <c r="M25" s="9"/>
    </row>
    <row r="26" spans="2:13" ht="15">
      <c r="B26" s="59" t="s">
        <v>32</v>
      </c>
      <c r="C26" s="60"/>
      <c r="D26" s="61"/>
      <c r="E26" s="61"/>
      <c r="F26" s="62">
        <f>SUM(F22:F25)</f>
        <v>0</v>
      </c>
      <c r="G26" s="43"/>
      <c r="M26" s="9"/>
    </row>
    <row r="27" spans="2:13" ht="15">
      <c r="B27" s="46"/>
      <c r="F27" s="63"/>
      <c r="G27" s="43"/>
      <c r="M27" s="9"/>
    </row>
    <row r="28" spans="1:7" ht="15">
      <c r="A28" s="55" t="s">
        <v>4</v>
      </c>
      <c r="B28" s="46" t="s">
        <v>17</v>
      </c>
      <c r="G28" s="43"/>
    </row>
    <row r="29" spans="1:7" ht="15">
      <c r="A29" s="55"/>
      <c r="B29" s="46"/>
      <c r="G29" s="43"/>
    </row>
    <row r="30" spans="1:7" ht="15">
      <c r="A30" s="3" t="s">
        <v>2</v>
      </c>
      <c r="B30" s="64" t="s">
        <v>96</v>
      </c>
      <c r="C30" s="56" t="s">
        <v>1</v>
      </c>
      <c r="D30" s="9">
        <v>104</v>
      </c>
      <c r="F30" s="9">
        <f aca="true" t="shared" si="0" ref="F30:F43">+E30*$D30</f>
        <v>0</v>
      </c>
      <c r="G30" s="43"/>
    </row>
    <row r="31" spans="1:7" ht="15">
      <c r="A31" s="3" t="s">
        <v>4</v>
      </c>
      <c r="B31" s="64" t="s">
        <v>97</v>
      </c>
      <c r="C31" s="56" t="s">
        <v>1</v>
      </c>
      <c r="D31" s="9">
        <v>46</v>
      </c>
      <c r="F31" s="9">
        <f t="shared" si="0"/>
        <v>0</v>
      </c>
      <c r="G31" s="43"/>
    </row>
    <row r="32" spans="1:7" ht="60">
      <c r="A32" s="3" t="s">
        <v>5</v>
      </c>
      <c r="B32" s="57" t="s">
        <v>164</v>
      </c>
      <c r="C32" s="65" t="s">
        <v>79</v>
      </c>
      <c r="D32" s="66">
        <v>12</v>
      </c>
      <c r="E32" s="67"/>
      <c r="F32" s="9">
        <f t="shared" si="0"/>
        <v>0</v>
      </c>
      <c r="G32" s="43"/>
    </row>
    <row r="33" spans="1:11" ht="17.25">
      <c r="A33" s="3" t="s">
        <v>6</v>
      </c>
      <c r="B33" s="57" t="s">
        <v>98</v>
      </c>
      <c r="C33" s="65" t="s">
        <v>80</v>
      </c>
      <c r="D33" s="68">
        <v>165</v>
      </c>
      <c r="E33" s="67"/>
      <c r="F33" s="9">
        <f t="shared" si="0"/>
        <v>0</v>
      </c>
      <c r="G33" s="69"/>
      <c r="H33" s="69"/>
      <c r="I33" s="69"/>
      <c r="J33" s="69"/>
      <c r="K33" s="70"/>
    </row>
    <row r="34" spans="1:14" ht="44.25" customHeight="1">
      <c r="A34" s="3" t="s">
        <v>8</v>
      </c>
      <c r="B34" s="71" t="s">
        <v>111</v>
      </c>
      <c r="C34" s="56" t="s">
        <v>1</v>
      </c>
      <c r="D34" s="9">
        <v>361</v>
      </c>
      <c r="F34" s="9">
        <f t="shared" si="0"/>
        <v>0</v>
      </c>
      <c r="G34" s="43"/>
      <c r="N34" s="9"/>
    </row>
    <row r="35" spans="1:14" ht="90">
      <c r="A35" s="3" t="s">
        <v>9</v>
      </c>
      <c r="B35" s="72" t="s">
        <v>99</v>
      </c>
      <c r="C35" s="65" t="s">
        <v>79</v>
      </c>
      <c r="D35" s="66">
        <v>456</v>
      </c>
      <c r="E35" s="67"/>
      <c r="F35" s="9">
        <f t="shared" si="0"/>
        <v>0</v>
      </c>
      <c r="G35" s="43"/>
      <c r="N35" s="9"/>
    </row>
    <row r="36" spans="1:7" ht="90">
      <c r="A36" s="3" t="s">
        <v>10</v>
      </c>
      <c r="B36" s="72" t="s">
        <v>100</v>
      </c>
      <c r="C36" s="40" t="s">
        <v>79</v>
      </c>
      <c r="D36" s="6">
        <v>2480</v>
      </c>
      <c r="E36" s="5"/>
      <c r="F36" s="6">
        <f t="shared" si="0"/>
        <v>0</v>
      </c>
      <c r="G36" s="43"/>
    </row>
    <row r="37" spans="1:7" ht="30">
      <c r="A37" s="3" t="s">
        <v>15</v>
      </c>
      <c r="B37" s="72" t="s">
        <v>76</v>
      </c>
      <c r="C37" s="40" t="s">
        <v>3</v>
      </c>
      <c r="D37" s="6">
        <v>21</v>
      </c>
      <c r="E37" s="73"/>
      <c r="F37" s="6">
        <f t="shared" si="0"/>
        <v>0</v>
      </c>
      <c r="G37" s="43"/>
    </row>
    <row r="38" spans="1:7" ht="45">
      <c r="A38" s="3" t="s">
        <v>11</v>
      </c>
      <c r="B38" s="72" t="s">
        <v>54</v>
      </c>
      <c r="C38" s="40" t="s">
        <v>3</v>
      </c>
      <c r="D38" s="6">
        <v>28</v>
      </c>
      <c r="E38" s="73"/>
      <c r="F38" s="6">
        <f t="shared" si="0"/>
        <v>0</v>
      </c>
      <c r="G38" s="43"/>
    </row>
    <row r="39" spans="1:7" ht="45">
      <c r="A39" s="3" t="s">
        <v>12</v>
      </c>
      <c r="B39" s="72" t="s">
        <v>77</v>
      </c>
      <c r="C39" s="40" t="s">
        <v>3</v>
      </c>
      <c r="D39" s="6">
        <v>2</v>
      </c>
      <c r="E39" s="73"/>
      <c r="F39" s="6">
        <f t="shared" si="0"/>
        <v>0</v>
      </c>
      <c r="G39" s="43"/>
    </row>
    <row r="40" spans="1:7" ht="30">
      <c r="A40" s="3" t="s">
        <v>13</v>
      </c>
      <c r="B40" s="72" t="s">
        <v>78</v>
      </c>
      <c r="C40" s="40" t="s">
        <v>3</v>
      </c>
      <c r="D40" s="6">
        <v>8</v>
      </c>
      <c r="E40" s="73"/>
      <c r="F40" s="6">
        <f t="shared" si="0"/>
        <v>0</v>
      </c>
      <c r="G40" s="43"/>
    </row>
    <row r="41" spans="1:7" ht="46.5" customHeight="1">
      <c r="A41" s="3" t="s">
        <v>16</v>
      </c>
      <c r="B41" s="72" t="s">
        <v>176</v>
      </c>
      <c r="C41" s="40"/>
      <c r="D41" s="6"/>
      <c r="E41" s="73"/>
      <c r="F41" s="6"/>
      <c r="G41" s="43"/>
    </row>
    <row r="42" spans="2:7" ht="15">
      <c r="B42" s="72" t="s">
        <v>177</v>
      </c>
      <c r="C42" s="40" t="s">
        <v>134</v>
      </c>
      <c r="D42" s="6">
        <v>32</v>
      </c>
      <c r="E42" s="73"/>
      <c r="F42" s="6">
        <f t="shared" si="0"/>
        <v>0</v>
      </c>
      <c r="G42" s="43"/>
    </row>
    <row r="43" spans="2:7" ht="15">
      <c r="B43" s="72" t="s">
        <v>178</v>
      </c>
      <c r="C43" s="40" t="s">
        <v>134</v>
      </c>
      <c r="D43" s="6">
        <v>10</v>
      </c>
      <c r="E43" s="73"/>
      <c r="F43" s="6">
        <f t="shared" si="0"/>
        <v>0</v>
      </c>
      <c r="G43" s="43"/>
    </row>
    <row r="44" spans="2:7" ht="15">
      <c r="B44" s="59" t="s">
        <v>33</v>
      </c>
      <c r="C44" s="60"/>
      <c r="D44" s="61"/>
      <c r="E44" s="61"/>
      <c r="F44" s="62">
        <f>SUM(F30:F43)</f>
        <v>0</v>
      </c>
      <c r="G44" s="43"/>
    </row>
    <row r="45" spans="2:7" ht="15">
      <c r="B45" s="53"/>
      <c r="C45" s="40"/>
      <c r="D45" s="6"/>
      <c r="E45" s="6"/>
      <c r="F45" s="74"/>
      <c r="G45" s="43"/>
    </row>
    <row r="46" spans="1:7" ht="15">
      <c r="A46" s="55" t="s">
        <v>5</v>
      </c>
      <c r="B46" s="46" t="s">
        <v>24</v>
      </c>
      <c r="G46" s="43"/>
    </row>
    <row r="47" spans="1:7" ht="15">
      <c r="A47" s="55"/>
      <c r="B47" s="46"/>
      <c r="G47" s="43"/>
    </row>
    <row r="48" spans="1:7" ht="45">
      <c r="A48" s="3" t="s">
        <v>2</v>
      </c>
      <c r="B48" s="75" t="s">
        <v>101</v>
      </c>
      <c r="C48" s="56" t="s">
        <v>81</v>
      </c>
      <c r="D48" s="9">
        <v>7</v>
      </c>
      <c r="F48" s="9">
        <f>+E48*$D48</f>
        <v>0</v>
      </c>
      <c r="G48" s="43"/>
    </row>
    <row r="49" spans="1:10" ht="90">
      <c r="A49" s="3" t="s">
        <v>4</v>
      </c>
      <c r="B49" s="76" t="s">
        <v>112</v>
      </c>
      <c r="C49" s="56" t="s">
        <v>81</v>
      </c>
      <c r="D49" s="9">
        <v>259</v>
      </c>
      <c r="F49" s="9">
        <f aca="true" t="shared" si="1" ref="F49:F68">+E49*$D49</f>
        <v>0</v>
      </c>
      <c r="G49" s="43"/>
      <c r="J49" s="77"/>
    </row>
    <row r="50" spans="1:10" ht="75">
      <c r="A50" s="3" t="s">
        <v>5</v>
      </c>
      <c r="B50" s="64" t="s">
        <v>102</v>
      </c>
      <c r="C50" s="56" t="s">
        <v>81</v>
      </c>
      <c r="D50" s="9">
        <v>12</v>
      </c>
      <c r="F50" s="9">
        <f>+E50*$D50</f>
        <v>0</v>
      </c>
      <c r="G50" s="43"/>
      <c r="J50" s="77"/>
    </row>
    <row r="51" spans="1:10" ht="45">
      <c r="A51" s="3" t="s">
        <v>6</v>
      </c>
      <c r="B51" s="64" t="s">
        <v>165</v>
      </c>
      <c r="C51" s="56" t="s">
        <v>79</v>
      </c>
      <c r="D51" s="9">
        <v>30</v>
      </c>
      <c r="F51" s="9">
        <f>+E51*$D51</f>
        <v>0</v>
      </c>
      <c r="G51" s="43"/>
      <c r="J51" s="77"/>
    </row>
    <row r="52" spans="1:7" ht="45">
      <c r="A52" s="3" t="s">
        <v>8</v>
      </c>
      <c r="B52" s="64" t="s">
        <v>103</v>
      </c>
      <c r="C52" s="56" t="s">
        <v>79</v>
      </c>
      <c r="D52" s="9">
        <v>2940</v>
      </c>
      <c r="F52" s="9">
        <f t="shared" si="1"/>
        <v>0</v>
      </c>
      <c r="G52" s="43"/>
    </row>
    <row r="53" spans="1:7" ht="75">
      <c r="A53" s="3" t="s">
        <v>9</v>
      </c>
      <c r="B53" s="64" t="s">
        <v>104</v>
      </c>
      <c r="C53" s="56" t="s">
        <v>81</v>
      </c>
      <c r="D53" s="9">
        <v>295</v>
      </c>
      <c r="F53" s="9">
        <f t="shared" si="1"/>
        <v>0</v>
      </c>
      <c r="G53" s="43"/>
    </row>
    <row r="54" spans="1:7" ht="75">
      <c r="A54" s="3" t="s">
        <v>10</v>
      </c>
      <c r="B54" s="64" t="s">
        <v>113</v>
      </c>
      <c r="C54" s="56" t="s">
        <v>81</v>
      </c>
      <c r="D54" s="9">
        <v>176</v>
      </c>
      <c r="F54" s="9">
        <f t="shared" si="1"/>
        <v>0</v>
      </c>
      <c r="G54" s="43"/>
    </row>
    <row r="55" spans="1:7" ht="45">
      <c r="A55" s="3" t="s">
        <v>15</v>
      </c>
      <c r="B55" s="64" t="s">
        <v>166</v>
      </c>
      <c r="C55" s="56" t="s">
        <v>79</v>
      </c>
      <c r="D55" s="9">
        <v>1932</v>
      </c>
      <c r="F55" s="9">
        <f t="shared" si="1"/>
        <v>0</v>
      </c>
      <c r="G55" s="43"/>
    </row>
    <row r="56" spans="1:7" ht="45">
      <c r="A56" s="3" t="s">
        <v>11</v>
      </c>
      <c r="B56" s="64" t="s">
        <v>167</v>
      </c>
      <c r="C56" s="56" t="s">
        <v>79</v>
      </c>
      <c r="D56" s="9">
        <v>885</v>
      </c>
      <c r="F56" s="9">
        <f t="shared" si="1"/>
        <v>0</v>
      </c>
      <c r="G56" s="43"/>
    </row>
    <row r="57" spans="1:7" ht="30">
      <c r="A57" s="3" t="s">
        <v>12</v>
      </c>
      <c r="B57" s="64" t="s">
        <v>36</v>
      </c>
      <c r="C57" s="56" t="s">
        <v>1</v>
      </c>
      <c r="D57" s="9">
        <v>152</v>
      </c>
      <c r="F57" s="9">
        <f t="shared" si="1"/>
        <v>0</v>
      </c>
      <c r="G57" s="43"/>
    </row>
    <row r="58" spans="1:7" ht="30">
      <c r="A58" s="3" t="s">
        <v>13</v>
      </c>
      <c r="B58" s="64" t="s">
        <v>175</v>
      </c>
      <c r="C58" s="56" t="s">
        <v>79</v>
      </c>
      <c r="D58" s="9">
        <v>1932</v>
      </c>
      <c r="F58" s="9">
        <f t="shared" si="1"/>
        <v>0</v>
      </c>
      <c r="G58" s="43"/>
    </row>
    <row r="59" spans="1:7" ht="45">
      <c r="A59" s="3" t="s">
        <v>16</v>
      </c>
      <c r="B59" s="71" t="s">
        <v>55</v>
      </c>
      <c r="C59" s="56" t="s">
        <v>79</v>
      </c>
      <c r="D59" s="9">
        <f>D58</f>
        <v>1932</v>
      </c>
      <c r="F59" s="9">
        <f t="shared" si="1"/>
        <v>0</v>
      </c>
      <c r="G59" s="43"/>
    </row>
    <row r="60" spans="1:7" ht="30">
      <c r="A60" s="3" t="s">
        <v>41</v>
      </c>
      <c r="B60" s="64" t="s">
        <v>174</v>
      </c>
      <c r="C60" s="56" t="s">
        <v>79</v>
      </c>
      <c r="D60" s="9">
        <v>1932</v>
      </c>
      <c r="F60" s="9">
        <f t="shared" si="1"/>
        <v>0</v>
      </c>
      <c r="G60" s="43"/>
    </row>
    <row r="61" spans="1:7" ht="45">
      <c r="A61" s="3" t="s">
        <v>42</v>
      </c>
      <c r="B61" s="64" t="s">
        <v>38</v>
      </c>
      <c r="C61" s="56" t="s">
        <v>79</v>
      </c>
      <c r="D61" s="9">
        <f>D56</f>
        <v>885</v>
      </c>
      <c r="F61" s="9">
        <f>+E61*$D61</f>
        <v>0</v>
      </c>
      <c r="G61" s="43"/>
    </row>
    <row r="62" spans="1:7" ht="60">
      <c r="A62" s="3" t="s">
        <v>43</v>
      </c>
      <c r="B62" s="75" t="s">
        <v>108</v>
      </c>
      <c r="C62" s="56" t="s">
        <v>79</v>
      </c>
      <c r="D62" s="9">
        <v>132.2</v>
      </c>
      <c r="F62" s="9">
        <f>+E62*$D62</f>
        <v>0</v>
      </c>
      <c r="G62" s="43"/>
    </row>
    <row r="63" spans="1:7" ht="45">
      <c r="A63" s="3" t="s">
        <v>44</v>
      </c>
      <c r="B63" s="75" t="s">
        <v>53</v>
      </c>
      <c r="C63" s="56" t="s">
        <v>79</v>
      </c>
      <c r="D63" s="9">
        <v>17.6</v>
      </c>
      <c r="F63" s="9">
        <f>+E63*$D63</f>
        <v>0</v>
      </c>
      <c r="G63" s="43"/>
    </row>
    <row r="64" spans="1:7" ht="48" customHeight="1">
      <c r="A64" s="3" t="s">
        <v>45</v>
      </c>
      <c r="B64" s="75" t="s">
        <v>107</v>
      </c>
      <c r="C64" s="56" t="s">
        <v>1</v>
      </c>
      <c r="D64" s="9">
        <v>326.8</v>
      </c>
      <c r="F64" s="9">
        <f>+E64*$D64</f>
        <v>0</v>
      </c>
      <c r="G64" s="43"/>
    </row>
    <row r="65" spans="1:7" ht="50.25" customHeight="1">
      <c r="A65" s="3" t="s">
        <v>51</v>
      </c>
      <c r="B65" s="75" t="s">
        <v>106</v>
      </c>
      <c r="C65" s="56" t="s">
        <v>1</v>
      </c>
      <c r="D65" s="9">
        <v>218.5</v>
      </c>
      <c r="F65" s="9">
        <f>+E65*$D65</f>
        <v>0</v>
      </c>
      <c r="G65" s="43"/>
    </row>
    <row r="66" spans="1:7" ht="45">
      <c r="A66" s="3" t="s">
        <v>56</v>
      </c>
      <c r="B66" s="75" t="s">
        <v>105</v>
      </c>
      <c r="C66" s="56" t="s">
        <v>1</v>
      </c>
      <c r="D66" s="9">
        <v>201.2</v>
      </c>
      <c r="F66" s="9">
        <f t="shared" si="1"/>
        <v>0</v>
      </c>
      <c r="G66" s="43"/>
    </row>
    <row r="67" spans="1:7" ht="50.25" customHeight="1">
      <c r="A67" s="3" t="s">
        <v>60</v>
      </c>
      <c r="B67" s="71" t="s">
        <v>62</v>
      </c>
      <c r="C67" s="56" t="s">
        <v>3</v>
      </c>
      <c r="D67" s="9">
        <f>D38</f>
        <v>28</v>
      </c>
      <c r="F67" s="9">
        <f t="shared" si="1"/>
        <v>0</v>
      </c>
      <c r="G67" s="43"/>
    </row>
    <row r="68" spans="1:7" ht="30">
      <c r="A68" s="3" t="s">
        <v>61</v>
      </c>
      <c r="B68" s="4" t="s">
        <v>73</v>
      </c>
      <c r="C68" s="40" t="s">
        <v>3</v>
      </c>
      <c r="D68" s="6">
        <v>1</v>
      </c>
      <c r="E68" s="6"/>
      <c r="F68" s="6">
        <f t="shared" si="1"/>
        <v>0</v>
      </c>
      <c r="G68" s="43"/>
    </row>
    <row r="69" spans="2:7" ht="15">
      <c r="B69" s="59" t="s">
        <v>35</v>
      </c>
      <c r="C69" s="60"/>
      <c r="D69" s="61"/>
      <c r="E69" s="61"/>
      <c r="F69" s="62">
        <f>SUM(F48:F68)</f>
        <v>0</v>
      </c>
      <c r="G69" s="43"/>
    </row>
    <row r="70" ht="15">
      <c r="G70" s="43"/>
    </row>
    <row r="71" spans="1:7" ht="15">
      <c r="A71" s="55" t="s">
        <v>6</v>
      </c>
      <c r="B71" s="46" t="s">
        <v>39</v>
      </c>
      <c r="G71" s="43"/>
    </row>
    <row r="72" spans="1:7" ht="30">
      <c r="A72" s="3" t="s">
        <v>2</v>
      </c>
      <c r="B72" s="78" t="s">
        <v>57</v>
      </c>
      <c r="C72" s="65" t="s">
        <v>79</v>
      </c>
      <c r="D72" s="66">
        <v>190</v>
      </c>
      <c r="F72" s="9">
        <f>+E72*$D72</f>
        <v>0</v>
      </c>
      <c r="G72" s="43"/>
    </row>
    <row r="73" spans="1:7" ht="45">
      <c r="A73" s="3" t="s">
        <v>4</v>
      </c>
      <c r="B73" s="78" t="s">
        <v>58</v>
      </c>
      <c r="C73" s="65" t="s">
        <v>79</v>
      </c>
      <c r="D73" s="66">
        <v>81</v>
      </c>
      <c r="F73" s="9">
        <f>+E73*$D73</f>
        <v>0</v>
      </c>
      <c r="G73" s="43"/>
    </row>
    <row r="74" spans="1:7" ht="30">
      <c r="A74" s="3" t="s">
        <v>5</v>
      </c>
      <c r="B74" s="78" t="s">
        <v>114</v>
      </c>
      <c r="C74" s="65" t="s">
        <v>81</v>
      </c>
      <c r="D74" s="66">
        <v>15</v>
      </c>
      <c r="F74" s="9">
        <f>+E74*$D74</f>
        <v>0</v>
      </c>
      <c r="G74" s="43"/>
    </row>
    <row r="75" spans="1:7" ht="64.5">
      <c r="A75" s="3" t="s">
        <v>6</v>
      </c>
      <c r="B75" s="71" t="s">
        <v>82</v>
      </c>
      <c r="C75" s="65" t="s">
        <v>79</v>
      </c>
      <c r="D75" s="66">
        <f>D72</f>
        <v>190</v>
      </c>
      <c r="F75" s="9">
        <f>+E75*$D75</f>
        <v>0</v>
      </c>
      <c r="G75" s="43"/>
    </row>
    <row r="76" spans="1:7" ht="64.5">
      <c r="A76" s="3" t="s">
        <v>8</v>
      </c>
      <c r="B76" s="71" t="s">
        <v>83</v>
      </c>
      <c r="C76" s="65" t="s">
        <v>79</v>
      </c>
      <c r="D76" s="66">
        <f>D73</f>
        <v>81</v>
      </c>
      <c r="F76" s="9">
        <f>+E76*$D76</f>
        <v>0</v>
      </c>
      <c r="G76" s="43"/>
    </row>
    <row r="77" spans="2:7" ht="15">
      <c r="B77" s="59" t="s">
        <v>40</v>
      </c>
      <c r="C77" s="79"/>
      <c r="D77" s="80"/>
      <c r="E77" s="61"/>
      <c r="F77" s="62">
        <f>SUM(F72:F76)</f>
        <v>0</v>
      </c>
      <c r="G77" s="43"/>
    </row>
    <row r="78" ht="15">
      <c r="G78" s="43"/>
    </row>
    <row r="79" spans="1:7" ht="15">
      <c r="A79" s="55" t="s">
        <v>8</v>
      </c>
      <c r="B79" s="46" t="s">
        <v>14</v>
      </c>
      <c r="G79" s="43"/>
    </row>
    <row r="80" spans="1:7" ht="15">
      <c r="A80" s="55"/>
      <c r="B80" s="46"/>
      <c r="G80" s="43"/>
    </row>
    <row r="81" spans="1:7" ht="15">
      <c r="A81" s="55"/>
      <c r="B81" s="75" t="s">
        <v>46</v>
      </c>
      <c r="G81" s="43"/>
    </row>
    <row r="82" spans="1:7" ht="30">
      <c r="A82" s="3" t="s">
        <v>2</v>
      </c>
      <c r="B82" s="75" t="s">
        <v>115</v>
      </c>
      <c r="C82" s="56" t="s">
        <v>3</v>
      </c>
      <c r="D82" s="9">
        <v>16</v>
      </c>
      <c r="F82" s="9">
        <f aca="true" t="shared" si="2" ref="F82:F101">+E82*$D82</f>
        <v>0</v>
      </c>
      <c r="G82" s="43"/>
    </row>
    <row r="83" spans="1:7" ht="45">
      <c r="A83" s="3" t="s">
        <v>4</v>
      </c>
      <c r="B83" s="75" t="s">
        <v>116</v>
      </c>
      <c r="C83" s="56" t="s">
        <v>3</v>
      </c>
      <c r="D83" s="9">
        <v>8</v>
      </c>
      <c r="F83" s="9">
        <f t="shared" si="2"/>
        <v>0</v>
      </c>
      <c r="G83" s="43"/>
    </row>
    <row r="84" spans="1:7" ht="45">
      <c r="A84" s="3" t="s">
        <v>5</v>
      </c>
      <c r="B84" s="75" t="s">
        <v>50</v>
      </c>
      <c r="C84" s="56" t="s">
        <v>3</v>
      </c>
      <c r="D84" s="9">
        <v>8</v>
      </c>
      <c r="F84" s="9">
        <f t="shared" si="2"/>
        <v>0</v>
      </c>
      <c r="G84" s="43"/>
    </row>
    <row r="85" spans="1:7" ht="45">
      <c r="A85" s="3" t="s">
        <v>6</v>
      </c>
      <c r="B85" s="75" t="s">
        <v>48</v>
      </c>
      <c r="C85" s="56" t="s">
        <v>3</v>
      </c>
      <c r="D85" s="9">
        <v>17</v>
      </c>
      <c r="F85" s="9">
        <f t="shared" si="2"/>
        <v>0</v>
      </c>
      <c r="G85" s="43"/>
    </row>
    <row r="86" spans="1:7" ht="30">
      <c r="A86" s="3" t="s">
        <v>8</v>
      </c>
      <c r="B86" s="75" t="s">
        <v>49</v>
      </c>
      <c r="C86" s="56" t="s">
        <v>3</v>
      </c>
      <c r="D86" s="9">
        <v>4</v>
      </c>
      <c r="F86" s="9">
        <f t="shared" si="2"/>
        <v>0</v>
      </c>
      <c r="G86" s="43"/>
    </row>
    <row r="87" spans="1:7" ht="45">
      <c r="A87" s="3" t="s">
        <v>9</v>
      </c>
      <c r="B87" s="71" t="s">
        <v>52</v>
      </c>
      <c r="C87" s="56" t="s">
        <v>3</v>
      </c>
      <c r="D87" s="9">
        <v>2</v>
      </c>
      <c r="F87" s="9">
        <f t="shared" si="2"/>
        <v>0</v>
      </c>
      <c r="G87" s="43"/>
    </row>
    <row r="88" spans="1:7" ht="45">
      <c r="A88" s="3" t="s">
        <v>10</v>
      </c>
      <c r="B88" s="71" t="s">
        <v>72</v>
      </c>
      <c r="C88" s="56" t="s">
        <v>3</v>
      </c>
      <c r="D88" s="9">
        <v>2</v>
      </c>
      <c r="F88" s="9">
        <f t="shared" si="2"/>
        <v>0</v>
      </c>
      <c r="G88" s="43"/>
    </row>
    <row r="89" ht="15">
      <c r="G89" s="43"/>
    </row>
    <row r="90" spans="2:7" ht="15">
      <c r="B90" s="75" t="s">
        <v>47</v>
      </c>
      <c r="G90" s="43"/>
    </row>
    <row r="91" spans="1:7" ht="92.25">
      <c r="A91" s="3" t="s">
        <v>15</v>
      </c>
      <c r="B91" s="75" t="s">
        <v>84</v>
      </c>
      <c r="C91" s="56" t="s">
        <v>1</v>
      </c>
      <c r="D91" s="9">
        <v>710</v>
      </c>
      <c r="F91" s="9">
        <f t="shared" si="2"/>
        <v>0</v>
      </c>
      <c r="G91" s="43"/>
    </row>
    <row r="92" spans="1:7" ht="92.25">
      <c r="A92" s="3" t="s">
        <v>11</v>
      </c>
      <c r="B92" s="71" t="s">
        <v>85</v>
      </c>
      <c r="C92" s="56" t="s">
        <v>1</v>
      </c>
      <c r="D92" s="9">
        <v>54</v>
      </c>
      <c r="F92" s="9">
        <f t="shared" si="2"/>
        <v>0</v>
      </c>
      <c r="G92" s="43"/>
    </row>
    <row r="93" spans="1:7" ht="77.25">
      <c r="A93" s="3" t="s">
        <v>12</v>
      </c>
      <c r="B93" s="71" t="s">
        <v>86</v>
      </c>
      <c r="C93" s="56" t="s">
        <v>1</v>
      </c>
      <c r="D93" s="9">
        <v>135</v>
      </c>
      <c r="F93" s="9">
        <f t="shared" si="2"/>
        <v>0</v>
      </c>
      <c r="G93" s="43"/>
    </row>
    <row r="94" spans="1:7" ht="81.75" customHeight="1">
      <c r="A94" s="3" t="s">
        <v>13</v>
      </c>
      <c r="B94" s="71" t="s">
        <v>87</v>
      </c>
      <c r="C94" s="56" t="s">
        <v>3</v>
      </c>
      <c r="D94" s="9">
        <v>12</v>
      </c>
      <c r="F94" s="9">
        <f t="shared" si="2"/>
        <v>0</v>
      </c>
      <c r="G94" s="43"/>
    </row>
    <row r="95" spans="1:7" ht="79.5" customHeight="1">
      <c r="A95" s="3" t="s">
        <v>16</v>
      </c>
      <c r="B95" s="71" t="s">
        <v>88</v>
      </c>
      <c r="C95" s="56" t="s">
        <v>3</v>
      </c>
      <c r="D95" s="9">
        <v>12</v>
      </c>
      <c r="F95" s="9">
        <f t="shared" si="2"/>
        <v>0</v>
      </c>
      <c r="G95" s="43"/>
    </row>
    <row r="96" spans="1:7" ht="81.75" customHeight="1">
      <c r="A96" s="3" t="s">
        <v>41</v>
      </c>
      <c r="B96" s="71" t="s">
        <v>89</v>
      </c>
      <c r="C96" s="56" t="s">
        <v>3</v>
      </c>
      <c r="D96" s="9">
        <v>30</v>
      </c>
      <c r="F96" s="9">
        <f t="shared" si="2"/>
        <v>0</v>
      </c>
      <c r="G96" s="43"/>
    </row>
    <row r="97" spans="1:7" ht="77.25">
      <c r="A97" s="3" t="s">
        <v>42</v>
      </c>
      <c r="B97" s="71" t="s">
        <v>90</v>
      </c>
      <c r="C97" s="56" t="s">
        <v>1</v>
      </c>
      <c r="D97" s="9">
        <v>35</v>
      </c>
      <c r="F97" s="9">
        <f t="shared" si="2"/>
        <v>0</v>
      </c>
      <c r="G97" s="43"/>
    </row>
    <row r="98" spans="1:7" ht="77.25">
      <c r="A98" s="3" t="s">
        <v>43</v>
      </c>
      <c r="B98" s="71" t="s">
        <v>91</v>
      </c>
      <c r="C98" s="56" t="s">
        <v>3</v>
      </c>
      <c r="D98" s="9">
        <v>4</v>
      </c>
      <c r="F98" s="9">
        <f t="shared" si="2"/>
        <v>0</v>
      </c>
      <c r="G98" s="43"/>
    </row>
    <row r="99" spans="1:7" ht="77.25">
      <c r="A99" s="3" t="s">
        <v>44</v>
      </c>
      <c r="B99" s="71" t="s">
        <v>92</v>
      </c>
      <c r="C99" s="56" t="s">
        <v>3</v>
      </c>
      <c r="D99" s="9">
        <v>5</v>
      </c>
      <c r="F99" s="9">
        <f t="shared" si="2"/>
        <v>0</v>
      </c>
      <c r="G99" s="43"/>
    </row>
    <row r="100" spans="1:7" ht="81" customHeight="1">
      <c r="A100" s="3" t="s">
        <v>45</v>
      </c>
      <c r="B100" s="71" t="s">
        <v>93</v>
      </c>
      <c r="C100" s="56" t="s">
        <v>3</v>
      </c>
      <c r="D100" s="9">
        <v>15</v>
      </c>
      <c r="F100" s="9">
        <f t="shared" si="2"/>
        <v>0</v>
      </c>
      <c r="G100" s="43"/>
    </row>
    <row r="101" spans="1:7" ht="77.25">
      <c r="A101" s="3" t="s">
        <v>51</v>
      </c>
      <c r="B101" s="71" t="s">
        <v>94</v>
      </c>
      <c r="C101" s="56" t="s">
        <v>3</v>
      </c>
      <c r="D101" s="9">
        <v>15</v>
      </c>
      <c r="F101" s="9">
        <f t="shared" si="2"/>
        <v>0</v>
      </c>
      <c r="G101" s="43"/>
    </row>
    <row r="102" spans="2:7" ht="15">
      <c r="B102" s="59" t="s">
        <v>34</v>
      </c>
      <c r="C102" s="60"/>
      <c r="D102" s="61"/>
      <c r="E102" s="61"/>
      <c r="F102" s="62">
        <f>SUM(F82:F101)</f>
        <v>0</v>
      </c>
      <c r="G102" s="43"/>
    </row>
  </sheetData>
  <sheetProtection/>
  <mergeCells count="9">
    <mergeCell ref="C13:F13"/>
    <mergeCell ref="C15:F15"/>
    <mergeCell ref="C17:F17"/>
    <mergeCell ref="B1:F1"/>
    <mergeCell ref="B2:E2"/>
    <mergeCell ref="B5:F5"/>
    <mergeCell ref="C7:F7"/>
    <mergeCell ref="C9:F9"/>
    <mergeCell ref="C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SheetLayoutView="100" zoomScalePageLayoutView="0" workbookViewId="0" topLeftCell="A1">
      <selection activeCell="E25" sqref="E25:E28"/>
    </sheetView>
  </sheetViews>
  <sheetFormatPr defaultColWidth="9.140625" defaultRowHeight="15"/>
  <cols>
    <col min="1" max="1" width="5.7109375" style="81" customWidth="1"/>
    <col min="2" max="2" width="41.7109375" style="5" customWidth="1"/>
    <col min="3" max="3" width="7.140625" style="5" customWidth="1"/>
    <col min="4" max="4" width="9.140625" style="5" customWidth="1"/>
    <col min="5" max="5" width="7.421875" style="5" customWidth="1"/>
    <col min="6" max="6" width="11.140625" style="5" customWidth="1"/>
    <col min="7" max="11" width="9.140625" style="5" customWidth="1"/>
    <col min="12" max="12" width="6.00390625" style="5" customWidth="1"/>
    <col min="13" max="13" width="35.140625" style="5" customWidth="1"/>
    <col min="14" max="14" width="18.00390625" style="5" customWidth="1"/>
    <col min="15" max="16" width="9.140625" style="5" customWidth="1"/>
    <col min="17" max="17" width="27.140625" style="5" customWidth="1"/>
    <col min="18" max="18" width="13.8515625" style="5" customWidth="1"/>
    <col min="19" max="19" width="14.140625" style="5" customWidth="1"/>
    <col min="20" max="20" width="12.00390625" style="5" customWidth="1"/>
    <col min="21" max="16384" width="9.140625" style="5" customWidth="1"/>
  </cols>
  <sheetData>
    <row r="1" spans="2:18" ht="59.25" customHeight="1">
      <c r="B1" s="133" t="str">
        <f>rekapitulacija!A1</f>
        <v>REKONSTRUKCIJA KROŽNEGA KRIŽIŠČA Tovarniška - Goriška  v Ajdovščini s priključki</v>
      </c>
      <c r="C1" s="134"/>
      <c r="D1" s="134"/>
      <c r="E1" s="134"/>
      <c r="R1" s="6"/>
    </row>
    <row r="2" spans="2:5" ht="15">
      <c r="B2" s="135" t="s">
        <v>28</v>
      </c>
      <c r="C2" s="135"/>
      <c r="D2" s="135"/>
      <c r="E2" s="135"/>
    </row>
    <row r="3" spans="2:5" ht="15">
      <c r="B3" s="82"/>
      <c r="C3" s="82"/>
      <c r="D3" s="82"/>
      <c r="E3" s="82"/>
    </row>
    <row r="4" spans="2:6" ht="15">
      <c r="B4" s="43" t="s">
        <v>0</v>
      </c>
      <c r="C4" s="83"/>
      <c r="D4" s="83"/>
      <c r="E4" s="83"/>
      <c r="F4" s="84">
        <f>F13</f>
        <v>0</v>
      </c>
    </row>
    <row r="5" spans="2:6" ht="15">
      <c r="B5" s="43" t="s">
        <v>18</v>
      </c>
      <c r="C5" s="83"/>
      <c r="D5" s="83"/>
      <c r="E5" s="83"/>
      <c r="F5" s="84">
        <f>F22</f>
        <v>0</v>
      </c>
    </row>
    <row r="6" spans="2:6" ht="15.75" thickBot="1">
      <c r="B6" s="43" t="s">
        <v>21</v>
      </c>
      <c r="C6" s="83"/>
      <c r="D6" s="83"/>
      <c r="E6" s="83"/>
      <c r="F6" s="84">
        <f>F40</f>
        <v>0</v>
      </c>
    </row>
    <row r="7" spans="2:6" ht="15">
      <c r="B7" s="85" t="s">
        <v>23</v>
      </c>
      <c r="C7" s="86"/>
      <c r="D7" s="86"/>
      <c r="E7" s="86"/>
      <c r="F7" s="87">
        <f>SUM(F4:F6)</f>
        <v>0</v>
      </c>
    </row>
    <row r="8" spans="2:5" ht="15">
      <c r="B8" s="43"/>
      <c r="C8" s="88"/>
      <c r="D8" s="88"/>
      <c r="E8" s="88"/>
    </row>
    <row r="9" spans="2:5" ht="15">
      <c r="B9" s="43"/>
      <c r="C9" s="88"/>
      <c r="D9" s="88"/>
      <c r="E9" s="88"/>
    </row>
    <row r="10" spans="1:6" ht="15">
      <c r="A10" s="89" t="s">
        <v>2</v>
      </c>
      <c r="B10" s="53" t="s">
        <v>0</v>
      </c>
      <c r="C10" s="90"/>
      <c r="D10" s="91"/>
      <c r="E10" s="91"/>
      <c r="F10" s="91"/>
    </row>
    <row r="11" spans="1:6" ht="30">
      <c r="A11" s="92" t="s">
        <v>2</v>
      </c>
      <c r="B11" s="4" t="s">
        <v>117</v>
      </c>
      <c r="C11" s="90" t="s">
        <v>1</v>
      </c>
      <c r="D11" s="91">
        <v>108</v>
      </c>
      <c r="E11" s="91"/>
      <c r="F11" s="91">
        <f>E11*D11</f>
        <v>0</v>
      </c>
    </row>
    <row r="12" spans="1:6" ht="30">
      <c r="A12" s="92" t="s">
        <v>4</v>
      </c>
      <c r="B12" s="93" t="s">
        <v>118</v>
      </c>
      <c r="C12" s="94" t="s">
        <v>3</v>
      </c>
      <c r="D12" s="95">
        <v>25</v>
      </c>
      <c r="E12" s="95"/>
      <c r="F12" s="95">
        <f aca="true" t="shared" si="0" ref="F12:F18">E12*D12</f>
        <v>0</v>
      </c>
    </row>
    <row r="13" spans="2:6" ht="15">
      <c r="B13" s="53" t="s">
        <v>20</v>
      </c>
      <c r="F13" s="83">
        <f>SUM(F11:F12)</f>
        <v>0</v>
      </c>
    </row>
    <row r="14" ht="15">
      <c r="F14" s="91"/>
    </row>
    <row r="15" spans="1:6" ht="15">
      <c r="A15" s="89" t="s">
        <v>4</v>
      </c>
      <c r="B15" s="53" t="s">
        <v>18</v>
      </c>
      <c r="F15" s="91"/>
    </row>
    <row r="16" spans="1:6" ht="89.25" customHeight="1">
      <c r="A16" s="96" t="s">
        <v>2</v>
      </c>
      <c r="B16" s="72" t="s">
        <v>168</v>
      </c>
      <c r="C16" s="90" t="s">
        <v>81</v>
      </c>
      <c r="D16" s="91">
        <v>119</v>
      </c>
      <c r="E16" s="91"/>
      <c r="F16" s="91">
        <f t="shared" si="0"/>
        <v>0</v>
      </c>
    </row>
    <row r="17" spans="1:6" ht="13.5" customHeight="1">
      <c r="A17" s="96" t="s">
        <v>4</v>
      </c>
      <c r="B17" s="72" t="s">
        <v>119</v>
      </c>
      <c r="C17" s="90" t="s">
        <v>79</v>
      </c>
      <c r="D17" s="91">
        <f>0.6*D11</f>
        <v>64.8</v>
      </c>
      <c r="E17" s="91"/>
      <c r="F17" s="91">
        <f t="shared" si="0"/>
        <v>0</v>
      </c>
    </row>
    <row r="18" spans="1:6" ht="75">
      <c r="A18" s="96" t="s">
        <v>5</v>
      </c>
      <c r="B18" s="72" t="s">
        <v>120</v>
      </c>
      <c r="C18" s="90" t="s">
        <v>81</v>
      </c>
      <c r="D18" s="91">
        <v>72</v>
      </c>
      <c r="E18" s="91"/>
      <c r="F18" s="91">
        <f t="shared" si="0"/>
        <v>0</v>
      </c>
    </row>
    <row r="19" spans="1:7" s="44" customFormat="1" ht="46.5" customHeight="1">
      <c r="A19" s="3" t="s">
        <v>6</v>
      </c>
      <c r="B19" s="72" t="s">
        <v>176</v>
      </c>
      <c r="C19" s="5"/>
      <c r="D19" s="6"/>
      <c r="E19" s="73"/>
      <c r="F19" s="6"/>
      <c r="G19" s="43"/>
    </row>
    <row r="20" spans="1:7" s="44" customFormat="1" ht="15">
      <c r="A20" s="3"/>
      <c r="B20" s="72" t="s">
        <v>177</v>
      </c>
      <c r="C20" s="5" t="s">
        <v>134</v>
      </c>
      <c r="D20" s="6">
        <v>48</v>
      </c>
      <c r="E20" s="73"/>
      <c r="F20" s="6">
        <f>+E20*$D20</f>
        <v>0</v>
      </c>
      <c r="G20" s="43"/>
    </row>
    <row r="21" spans="1:7" s="44" customFormat="1" ht="15">
      <c r="A21" s="3"/>
      <c r="B21" s="97" t="s">
        <v>178</v>
      </c>
      <c r="C21" s="98" t="s">
        <v>134</v>
      </c>
      <c r="D21" s="99">
        <v>16</v>
      </c>
      <c r="E21" s="100"/>
      <c r="F21" s="99">
        <f>+E21*$D21</f>
        <v>0</v>
      </c>
      <c r="G21" s="43"/>
    </row>
    <row r="22" spans="2:6" ht="15">
      <c r="B22" s="53" t="s">
        <v>19</v>
      </c>
      <c r="F22" s="83">
        <f>SUM(F16:F21)</f>
        <v>0</v>
      </c>
    </row>
    <row r="23" ht="15">
      <c r="F23" s="91"/>
    </row>
    <row r="24" spans="1:6" ht="15">
      <c r="A24" s="89" t="s">
        <v>5</v>
      </c>
      <c r="B24" s="53" t="s">
        <v>21</v>
      </c>
      <c r="F24" s="91"/>
    </row>
    <row r="25" spans="1:6" ht="62.25">
      <c r="A25" s="96" t="s">
        <v>2</v>
      </c>
      <c r="B25" s="72" t="s">
        <v>169</v>
      </c>
      <c r="C25" s="90" t="s">
        <v>1</v>
      </c>
      <c r="D25" s="91">
        <f>D11-D26</f>
        <v>85.2</v>
      </c>
      <c r="E25" s="91"/>
      <c r="F25" s="91">
        <f aca="true" t="shared" si="1" ref="F25:F39">E25*D25</f>
        <v>0</v>
      </c>
    </row>
    <row r="26" spans="1:6" ht="62.25">
      <c r="A26" s="96" t="s">
        <v>4</v>
      </c>
      <c r="B26" s="72" t="s">
        <v>170</v>
      </c>
      <c r="C26" s="90" t="s">
        <v>1</v>
      </c>
      <c r="D26" s="91">
        <v>22.8</v>
      </c>
      <c r="E26" s="91"/>
      <c r="F26" s="91">
        <f t="shared" si="1"/>
        <v>0</v>
      </c>
    </row>
    <row r="27" spans="1:6" ht="150">
      <c r="A27" s="96" t="s">
        <v>5</v>
      </c>
      <c r="B27" s="101" t="s">
        <v>121</v>
      </c>
      <c r="C27" s="90" t="s">
        <v>3</v>
      </c>
      <c r="D27" s="91">
        <v>4</v>
      </c>
      <c r="E27" s="91"/>
      <c r="F27" s="91">
        <f t="shared" si="1"/>
        <v>0</v>
      </c>
    </row>
    <row r="28" spans="1:6" ht="135">
      <c r="A28" s="96" t="s">
        <v>6</v>
      </c>
      <c r="B28" s="102" t="s">
        <v>122</v>
      </c>
      <c r="C28" s="90" t="s">
        <v>3</v>
      </c>
      <c r="D28" s="91">
        <v>1</v>
      </c>
      <c r="E28" s="91"/>
      <c r="F28" s="91">
        <f t="shared" si="1"/>
        <v>0</v>
      </c>
    </row>
    <row r="29" spans="1:6" ht="90">
      <c r="A29" s="96" t="s">
        <v>8</v>
      </c>
      <c r="B29" s="103" t="s">
        <v>63</v>
      </c>
      <c r="C29" s="90" t="s">
        <v>3</v>
      </c>
      <c r="D29" s="91">
        <v>5</v>
      </c>
      <c r="E29" s="91"/>
      <c r="F29" s="91">
        <f t="shared" si="1"/>
        <v>0</v>
      </c>
    </row>
    <row r="30" spans="1:6" ht="60">
      <c r="A30" s="96" t="s">
        <v>9</v>
      </c>
      <c r="B30" s="4" t="s">
        <v>123</v>
      </c>
      <c r="C30" s="90" t="s">
        <v>3</v>
      </c>
      <c r="D30" s="91">
        <v>1</v>
      </c>
      <c r="E30" s="91"/>
      <c r="F30" s="91">
        <f t="shared" si="1"/>
        <v>0</v>
      </c>
    </row>
    <row r="31" spans="1:6" ht="75">
      <c r="A31" s="96" t="s">
        <v>10</v>
      </c>
      <c r="B31" s="72" t="s">
        <v>31</v>
      </c>
      <c r="C31" s="90" t="s">
        <v>3</v>
      </c>
      <c r="D31" s="91">
        <v>12</v>
      </c>
      <c r="E31" s="91"/>
      <c r="F31" s="91">
        <f t="shared" si="1"/>
        <v>0</v>
      </c>
    </row>
    <row r="32" spans="1:6" ht="30">
      <c r="A32" s="96" t="s">
        <v>15</v>
      </c>
      <c r="B32" s="58" t="s">
        <v>71</v>
      </c>
      <c r="C32" s="90" t="s">
        <v>3</v>
      </c>
      <c r="D32" s="91">
        <v>3</v>
      </c>
      <c r="E32" s="91"/>
      <c r="F32" s="91">
        <f t="shared" si="1"/>
        <v>0</v>
      </c>
    </row>
    <row r="33" spans="1:6" ht="30">
      <c r="A33" s="96" t="s">
        <v>11</v>
      </c>
      <c r="B33" s="58" t="s">
        <v>65</v>
      </c>
      <c r="C33" s="90" t="s">
        <v>27</v>
      </c>
      <c r="D33" s="91">
        <v>1</v>
      </c>
      <c r="E33" s="91"/>
      <c r="F33" s="91">
        <f t="shared" si="1"/>
        <v>0</v>
      </c>
    </row>
    <row r="34" spans="1:6" ht="30">
      <c r="A34" s="96" t="s">
        <v>12</v>
      </c>
      <c r="B34" s="58" t="s">
        <v>66</v>
      </c>
      <c r="C34" s="90" t="s">
        <v>27</v>
      </c>
      <c r="D34" s="91">
        <v>1</v>
      </c>
      <c r="E34" s="91"/>
      <c r="F34" s="91">
        <f t="shared" si="1"/>
        <v>0</v>
      </c>
    </row>
    <row r="35" spans="1:6" ht="30">
      <c r="A35" s="96" t="s">
        <v>13</v>
      </c>
      <c r="B35" s="58" t="s">
        <v>64</v>
      </c>
      <c r="C35" s="90" t="s">
        <v>3</v>
      </c>
      <c r="D35" s="91">
        <v>4</v>
      </c>
      <c r="E35" s="91"/>
      <c r="F35" s="91">
        <f t="shared" si="1"/>
        <v>0</v>
      </c>
    </row>
    <row r="36" spans="1:6" ht="30">
      <c r="A36" s="96" t="s">
        <v>16</v>
      </c>
      <c r="B36" s="58" t="s">
        <v>67</v>
      </c>
      <c r="C36" s="90" t="s">
        <v>3</v>
      </c>
      <c r="D36" s="91">
        <v>1</v>
      </c>
      <c r="E36" s="91"/>
      <c r="F36" s="91">
        <f t="shared" si="1"/>
        <v>0</v>
      </c>
    </row>
    <row r="37" spans="1:6" ht="57.75" customHeight="1">
      <c r="A37" s="96" t="s">
        <v>41</v>
      </c>
      <c r="B37" s="4" t="s">
        <v>70</v>
      </c>
      <c r="C37" s="90" t="s">
        <v>3</v>
      </c>
      <c r="D37" s="91">
        <v>1</v>
      </c>
      <c r="E37" s="91"/>
      <c r="F37" s="91">
        <f t="shared" si="1"/>
        <v>0</v>
      </c>
    </row>
    <row r="38" spans="1:6" ht="55.5" customHeight="1">
      <c r="A38" s="96" t="s">
        <v>42</v>
      </c>
      <c r="B38" s="4" t="s">
        <v>69</v>
      </c>
      <c r="C38" s="90" t="s">
        <v>3</v>
      </c>
      <c r="D38" s="91">
        <v>2</v>
      </c>
      <c r="E38" s="91"/>
      <c r="F38" s="91">
        <f t="shared" si="1"/>
        <v>0</v>
      </c>
    </row>
    <row r="39" spans="1:14" ht="60">
      <c r="A39" s="96" t="s">
        <v>43</v>
      </c>
      <c r="B39" s="97" t="s">
        <v>68</v>
      </c>
      <c r="C39" s="94" t="s">
        <v>3</v>
      </c>
      <c r="D39" s="95">
        <v>1</v>
      </c>
      <c r="E39" s="95"/>
      <c r="F39" s="95">
        <f t="shared" si="1"/>
        <v>0</v>
      </c>
      <c r="N39" s="6"/>
    </row>
    <row r="40" spans="1:6" ht="21.75" customHeight="1">
      <c r="A40" s="96"/>
      <c r="B40" s="132" t="s">
        <v>22</v>
      </c>
      <c r="C40" s="132"/>
      <c r="F40" s="74">
        <f>SUM(F25:F39)</f>
        <v>0</v>
      </c>
    </row>
  </sheetData>
  <sheetProtection/>
  <mergeCells count="3">
    <mergeCell ref="B40:C40"/>
    <mergeCell ref="B1:E1"/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2:G82"/>
  <sheetViews>
    <sheetView view="pageBreakPreview" zoomScaleSheetLayoutView="100" zoomScalePageLayoutView="0" workbookViewId="0" topLeftCell="A1">
      <selection activeCell="F81" sqref="F58:F81"/>
    </sheetView>
  </sheetViews>
  <sheetFormatPr defaultColWidth="8.8515625" defaultRowHeight="15"/>
  <cols>
    <col min="1" max="1" width="3.421875" style="20" customWidth="1"/>
    <col min="2" max="2" width="50.140625" style="22" customWidth="1"/>
    <col min="3" max="3" width="1.8515625" style="20" customWidth="1"/>
    <col min="4" max="4" width="4.421875" style="20" customWidth="1"/>
    <col min="5" max="5" width="7.28125" style="20" customWidth="1"/>
    <col min="6" max="6" width="10.57421875" style="23" customWidth="1"/>
    <col min="7" max="7" width="13.00390625" style="23" customWidth="1"/>
    <col min="8" max="16384" width="8.8515625" style="36" customWidth="1"/>
  </cols>
  <sheetData>
    <row r="2" spans="2:7" ht="15">
      <c r="B2" s="136" t="s">
        <v>172</v>
      </c>
      <c r="C2" s="136"/>
      <c r="D2" s="136"/>
      <c r="E2" s="136"/>
      <c r="F2" s="137"/>
      <c r="G2" s="137"/>
    </row>
    <row r="3" spans="2:5" ht="15">
      <c r="B3" s="21"/>
      <c r="C3" s="21"/>
      <c r="D3" s="21"/>
      <c r="E3" s="21"/>
    </row>
    <row r="4" spans="2:5" ht="15">
      <c r="B4" s="104"/>
      <c r="C4" s="21"/>
      <c r="D4" s="21"/>
      <c r="E4" s="21"/>
    </row>
    <row r="5" spans="2:7" ht="15">
      <c r="B5" s="104" t="s">
        <v>124</v>
      </c>
      <c r="C5" s="21"/>
      <c r="D5" s="21"/>
      <c r="E5" s="21"/>
      <c r="G5" s="39">
        <f>G53</f>
        <v>0</v>
      </c>
    </row>
    <row r="6" spans="2:5" ht="15">
      <c r="B6" s="104"/>
      <c r="C6" s="21"/>
      <c r="D6" s="21"/>
      <c r="E6" s="21"/>
    </row>
    <row r="7" spans="2:7" ht="15.75" thickBot="1">
      <c r="B7" s="105" t="s">
        <v>125</v>
      </c>
      <c r="C7" s="106"/>
      <c r="D7" s="106"/>
      <c r="E7" s="106"/>
      <c r="F7" s="107"/>
      <c r="G7" s="108">
        <f>G82</f>
        <v>0</v>
      </c>
    </row>
    <row r="8" spans="2:5" ht="15">
      <c r="B8" s="109"/>
      <c r="C8" s="21"/>
      <c r="D8" s="21"/>
      <c r="E8" s="21"/>
    </row>
    <row r="9" spans="2:7" ht="15">
      <c r="B9" s="21" t="s">
        <v>7</v>
      </c>
      <c r="D9" s="22"/>
      <c r="G9" s="39">
        <f>SUM(G5:G8)</f>
        <v>0</v>
      </c>
    </row>
    <row r="13" spans="1:7" ht="15">
      <c r="A13" s="110"/>
      <c r="B13" s="110" t="s">
        <v>163</v>
      </c>
      <c r="C13" s="110"/>
      <c r="D13" s="111" t="s">
        <v>136</v>
      </c>
      <c r="E13" s="111" t="s">
        <v>126</v>
      </c>
      <c r="F13" s="112" t="s">
        <v>139</v>
      </c>
      <c r="G13" s="112" t="s">
        <v>140</v>
      </c>
    </row>
    <row r="14" spans="2:5" ht="15">
      <c r="B14" s="104"/>
      <c r="D14" s="29"/>
      <c r="E14" s="33"/>
    </row>
    <row r="15" spans="1:5" ht="15">
      <c r="A15" s="20" t="s">
        <v>127</v>
      </c>
      <c r="B15" s="104" t="s">
        <v>128</v>
      </c>
      <c r="D15" s="29"/>
      <c r="E15" s="33"/>
    </row>
    <row r="16" spans="2:5" ht="15">
      <c r="B16" s="104"/>
      <c r="D16" s="29"/>
      <c r="E16" s="33"/>
    </row>
    <row r="17" spans="1:7" ht="30">
      <c r="A17" s="20" t="s">
        <v>2</v>
      </c>
      <c r="B17" s="27" t="s">
        <v>137</v>
      </c>
      <c r="D17" s="25" t="s">
        <v>27</v>
      </c>
      <c r="E17" s="26">
        <v>1</v>
      </c>
      <c r="F17" s="41"/>
      <c r="G17" s="41">
        <f>E17*F17</f>
        <v>0</v>
      </c>
    </row>
    <row r="18" spans="2:7" ht="15">
      <c r="B18" s="20"/>
      <c r="D18" s="25"/>
      <c r="E18" s="26"/>
      <c r="F18" s="41"/>
      <c r="G18" s="41"/>
    </row>
    <row r="19" spans="1:7" ht="15">
      <c r="A19" s="20" t="s">
        <v>4</v>
      </c>
      <c r="B19" s="20" t="s">
        <v>138</v>
      </c>
      <c r="D19" s="25" t="s">
        <v>1</v>
      </c>
      <c r="E19" s="26">
        <v>227</v>
      </c>
      <c r="F19" s="41"/>
      <c r="G19" s="41">
        <f>E19*F19</f>
        <v>0</v>
      </c>
    </row>
    <row r="20" spans="2:7" ht="15">
      <c r="B20" s="20"/>
      <c r="D20" s="25"/>
      <c r="E20" s="26"/>
      <c r="F20" s="41"/>
      <c r="G20" s="41"/>
    </row>
    <row r="21" spans="1:7" ht="15">
      <c r="A21" s="20" t="s">
        <v>5</v>
      </c>
      <c r="B21" s="27" t="s">
        <v>141</v>
      </c>
      <c r="D21" s="25" t="s">
        <v>3</v>
      </c>
      <c r="E21" s="26">
        <v>7</v>
      </c>
      <c r="F21" s="41"/>
      <c r="G21" s="41">
        <f>E21*F21</f>
        <v>0</v>
      </c>
    </row>
    <row r="22" spans="2:7" ht="15">
      <c r="B22" s="27"/>
      <c r="D22" s="25"/>
      <c r="E22" s="26"/>
      <c r="F22" s="41"/>
      <c r="G22" s="41"/>
    </row>
    <row r="23" spans="1:7" ht="30">
      <c r="A23" s="20" t="s">
        <v>6</v>
      </c>
      <c r="B23" s="27" t="s">
        <v>142</v>
      </c>
      <c r="D23" s="25" t="s">
        <v>3</v>
      </c>
      <c r="E23" s="26">
        <v>14</v>
      </c>
      <c r="F23" s="41"/>
      <c r="G23" s="41">
        <f>E23*F23</f>
        <v>0</v>
      </c>
    </row>
    <row r="24" spans="2:7" ht="15">
      <c r="B24" s="27"/>
      <c r="D24" s="25"/>
      <c r="E24" s="26"/>
      <c r="F24" s="41"/>
      <c r="G24" s="41"/>
    </row>
    <row r="25" spans="1:7" ht="42.75" customHeight="1">
      <c r="A25" s="20" t="s">
        <v>8</v>
      </c>
      <c r="B25" s="27" t="s">
        <v>179</v>
      </c>
      <c r="D25" s="25" t="s">
        <v>1</v>
      </c>
      <c r="E25" s="26">
        <v>227</v>
      </c>
      <c r="F25" s="41"/>
      <c r="G25" s="41">
        <f>E25*F25</f>
        <v>0</v>
      </c>
    </row>
    <row r="26" spans="2:7" ht="15">
      <c r="B26" s="27"/>
      <c r="D26" s="25"/>
      <c r="E26" s="26"/>
      <c r="F26" s="41"/>
      <c r="G26" s="41"/>
    </row>
    <row r="27" spans="1:7" ht="15">
      <c r="A27" s="20" t="s">
        <v>9</v>
      </c>
      <c r="B27" s="27" t="s">
        <v>143</v>
      </c>
      <c r="D27" s="25" t="s">
        <v>3</v>
      </c>
      <c r="E27" s="26">
        <v>18</v>
      </c>
      <c r="F27" s="41"/>
      <c r="G27" s="41">
        <f>E27*F27</f>
        <v>0</v>
      </c>
    </row>
    <row r="28" spans="2:7" ht="15">
      <c r="B28" s="27"/>
      <c r="D28" s="25"/>
      <c r="E28" s="26"/>
      <c r="F28" s="41"/>
      <c r="G28" s="41"/>
    </row>
    <row r="29" spans="1:7" ht="75">
      <c r="A29" s="20" t="s">
        <v>10</v>
      </c>
      <c r="B29" s="27" t="s">
        <v>144</v>
      </c>
      <c r="D29" s="25" t="s">
        <v>1</v>
      </c>
      <c r="E29" s="26">
        <v>194</v>
      </c>
      <c r="F29" s="41"/>
      <c r="G29" s="41">
        <f>E29*F29</f>
        <v>0</v>
      </c>
    </row>
    <row r="30" spans="2:7" ht="15">
      <c r="B30" s="27"/>
      <c r="D30" s="25"/>
      <c r="E30" s="26"/>
      <c r="F30" s="41"/>
      <c r="G30" s="41"/>
    </row>
    <row r="31" spans="1:7" ht="60">
      <c r="A31" s="20" t="s">
        <v>15</v>
      </c>
      <c r="B31" s="27" t="s">
        <v>145</v>
      </c>
      <c r="D31" s="25" t="s">
        <v>1</v>
      </c>
      <c r="E31" s="26">
        <v>47</v>
      </c>
      <c r="F31" s="41"/>
      <c r="G31" s="41">
        <f>E31*F31</f>
        <v>0</v>
      </c>
    </row>
    <row r="32" spans="2:7" ht="15">
      <c r="B32" s="27"/>
      <c r="D32" s="25"/>
      <c r="E32" s="26"/>
      <c r="F32" s="41"/>
      <c r="G32" s="41"/>
    </row>
    <row r="33" spans="1:7" ht="15">
      <c r="A33" s="20" t="s">
        <v>12</v>
      </c>
      <c r="B33" s="27" t="s">
        <v>146</v>
      </c>
      <c r="D33" s="25" t="s">
        <v>1</v>
      </c>
      <c r="E33" s="26">
        <v>21</v>
      </c>
      <c r="F33" s="41"/>
      <c r="G33" s="41">
        <f>E33*F33</f>
        <v>0</v>
      </c>
    </row>
    <row r="34" spans="2:7" ht="15">
      <c r="B34" s="27"/>
      <c r="D34" s="25"/>
      <c r="E34" s="26"/>
      <c r="F34" s="41"/>
      <c r="G34" s="41"/>
    </row>
    <row r="35" spans="1:7" ht="15">
      <c r="A35" s="20" t="s">
        <v>16</v>
      </c>
      <c r="B35" s="27" t="s">
        <v>180</v>
      </c>
      <c r="D35" s="25" t="s">
        <v>129</v>
      </c>
      <c r="E35" s="26">
        <v>43</v>
      </c>
      <c r="F35" s="41"/>
      <c r="G35" s="41">
        <f>E35*F35</f>
        <v>0</v>
      </c>
    </row>
    <row r="36" spans="2:7" ht="15">
      <c r="B36" s="27"/>
      <c r="D36" s="25"/>
      <c r="E36" s="26"/>
      <c r="F36" s="41"/>
      <c r="G36" s="41"/>
    </row>
    <row r="37" spans="1:7" ht="58.5" customHeight="1">
      <c r="A37" s="20" t="s">
        <v>41</v>
      </c>
      <c r="B37" s="24" t="s">
        <v>147</v>
      </c>
      <c r="D37" s="25" t="s">
        <v>3</v>
      </c>
      <c r="E37" s="26">
        <v>7</v>
      </c>
      <c r="F37" s="41"/>
      <c r="G37" s="41">
        <f>E37*F37</f>
        <v>0</v>
      </c>
    </row>
    <row r="38" spans="2:7" ht="15">
      <c r="B38" s="27"/>
      <c r="D38" s="25"/>
      <c r="E38" s="26"/>
      <c r="F38" s="41"/>
      <c r="G38" s="41"/>
    </row>
    <row r="39" spans="1:7" ht="30">
      <c r="A39" s="20" t="s">
        <v>42</v>
      </c>
      <c r="B39" s="24" t="s">
        <v>148</v>
      </c>
      <c r="D39" s="29" t="s">
        <v>27</v>
      </c>
      <c r="E39" s="26">
        <v>7</v>
      </c>
      <c r="F39" s="41"/>
      <c r="G39" s="41">
        <f>E39*F39</f>
        <v>0</v>
      </c>
    </row>
    <row r="40" spans="2:7" ht="15">
      <c r="B40" s="27"/>
      <c r="D40" s="25"/>
      <c r="E40" s="26"/>
      <c r="F40" s="41"/>
      <c r="G40" s="41"/>
    </row>
    <row r="41" spans="1:7" ht="30">
      <c r="A41" s="20" t="s">
        <v>43</v>
      </c>
      <c r="B41" s="27" t="s">
        <v>149</v>
      </c>
      <c r="D41" s="25" t="s">
        <v>1</v>
      </c>
      <c r="E41" s="113">
        <v>227</v>
      </c>
      <c r="F41" s="41"/>
      <c r="G41" s="41">
        <f>E41*F41</f>
        <v>0</v>
      </c>
    </row>
    <row r="42" spans="2:7" ht="15">
      <c r="B42" s="20"/>
      <c r="D42" s="25"/>
      <c r="E42" s="113"/>
      <c r="F42" s="41"/>
      <c r="G42" s="41"/>
    </row>
    <row r="43" spans="1:7" ht="15">
      <c r="A43" s="20" t="s">
        <v>44</v>
      </c>
      <c r="B43" s="20" t="s">
        <v>171</v>
      </c>
      <c r="D43" s="25" t="s">
        <v>1</v>
      </c>
      <c r="E43" s="113">
        <v>227</v>
      </c>
      <c r="F43" s="41"/>
      <c r="G43" s="41">
        <f>E43*F43</f>
        <v>0</v>
      </c>
    </row>
    <row r="44" spans="2:7" ht="15">
      <c r="B44" s="20" t="s">
        <v>130</v>
      </c>
      <c r="E44" s="41"/>
      <c r="F44" s="41"/>
      <c r="G44" s="41"/>
    </row>
    <row r="45" spans="1:7" ht="15">
      <c r="A45" s="20" t="s">
        <v>45</v>
      </c>
      <c r="B45" s="20" t="s">
        <v>150</v>
      </c>
      <c r="D45" s="25" t="s">
        <v>3</v>
      </c>
      <c r="E45" s="113">
        <v>2</v>
      </c>
      <c r="F45" s="41"/>
      <c r="G45" s="41">
        <f>E45*F45</f>
        <v>0</v>
      </c>
    </row>
    <row r="46" spans="2:7" ht="15">
      <c r="B46" s="27"/>
      <c r="D46" s="28"/>
      <c r="E46" s="114"/>
      <c r="F46" s="41"/>
      <c r="G46" s="41"/>
    </row>
    <row r="47" spans="1:7" ht="15">
      <c r="A47" s="20" t="s">
        <v>51</v>
      </c>
      <c r="B47" s="27" t="s">
        <v>151</v>
      </c>
      <c r="D47" s="29" t="s">
        <v>27</v>
      </c>
      <c r="E47" s="26">
        <v>1</v>
      </c>
      <c r="F47" s="41"/>
      <c r="G47" s="41">
        <f>E47*F47</f>
        <v>0</v>
      </c>
    </row>
    <row r="48" spans="2:7" ht="15">
      <c r="B48" s="27"/>
      <c r="D48" s="29"/>
      <c r="E48" s="26"/>
      <c r="F48" s="41"/>
      <c r="G48" s="41"/>
    </row>
    <row r="49" spans="1:7" s="44" customFormat="1" ht="46.5" customHeight="1">
      <c r="A49" s="3" t="s">
        <v>56</v>
      </c>
      <c r="B49" s="72" t="s">
        <v>176</v>
      </c>
      <c r="C49" s="40"/>
      <c r="D49" s="6"/>
      <c r="E49" s="73"/>
      <c r="F49" s="6"/>
      <c r="G49" s="6"/>
    </row>
    <row r="50" spans="1:7" s="44" customFormat="1" ht="15">
      <c r="A50" s="3"/>
      <c r="B50" s="72" t="s">
        <v>177</v>
      </c>
      <c r="C50" s="40"/>
      <c r="D50" s="6" t="s">
        <v>134</v>
      </c>
      <c r="E50" s="73">
        <v>8</v>
      </c>
      <c r="F50" s="6"/>
      <c r="G50" s="6">
        <f>E50*F50</f>
        <v>0</v>
      </c>
    </row>
    <row r="51" spans="1:7" s="44" customFormat="1" ht="15">
      <c r="A51" s="3"/>
      <c r="B51" s="72" t="s">
        <v>178</v>
      </c>
      <c r="C51" s="40"/>
      <c r="D51" s="6" t="s">
        <v>134</v>
      </c>
      <c r="E51" s="73">
        <v>4</v>
      </c>
      <c r="F51" s="6"/>
      <c r="G51" s="6">
        <f>E51*F51</f>
        <v>0</v>
      </c>
    </row>
    <row r="52" spans="2:7" ht="15">
      <c r="B52" s="27"/>
      <c r="D52" s="29"/>
      <c r="E52" s="26"/>
      <c r="F52" s="41"/>
      <c r="G52" s="41"/>
    </row>
    <row r="53" spans="1:7" ht="15">
      <c r="A53" s="30"/>
      <c r="B53" s="31" t="s">
        <v>131</v>
      </c>
      <c r="C53" s="30"/>
      <c r="D53" s="30"/>
      <c r="E53" s="32"/>
      <c r="F53" s="32"/>
      <c r="G53" s="37">
        <f>SUM(G17:G52)</f>
        <v>0</v>
      </c>
    </row>
    <row r="54" spans="2:5" ht="15">
      <c r="B54" s="109"/>
      <c r="D54" s="115"/>
      <c r="E54" s="116"/>
    </row>
    <row r="55" spans="2:5" ht="15">
      <c r="B55" s="109"/>
      <c r="D55" s="115"/>
      <c r="E55" s="116"/>
    </row>
    <row r="56" spans="1:5" ht="15">
      <c r="A56" s="20" t="s">
        <v>132</v>
      </c>
      <c r="B56" s="109" t="s">
        <v>133</v>
      </c>
      <c r="D56" s="25"/>
      <c r="E56" s="34"/>
    </row>
    <row r="57" spans="2:5" ht="15">
      <c r="B57" s="109"/>
      <c r="D57" s="25"/>
      <c r="E57" s="34"/>
    </row>
    <row r="58" spans="1:7" ht="192" customHeight="1">
      <c r="A58" s="20" t="s">
        <v>2</v>
      </c>
      <c r="B58" s="117" t="s">
        <v>173</v>
      </c>
      <c r="D58" s="29" t="s">
        <v>27</v>
      </c>
      <c r="E58" s="34">
        <v>9</v>
      </c>
      <c r="G58" s="23">
        <f>E58*F58</f>
        <v>0</v>
      </c>
    </row>
    <row r="59" spans="2:5" ht="15">
      <c r="B59" s="27"/>
      <c r="D59" s="25"/>
      <c r="E59" s="33"/>
    </row>
    <row r="60" spans="1:7" ht="30">
      <c r="A60" s="20" t="s">
        <v>4</v>
      </c>
      <c r="B60" s="27" t="s">
        <v>152</v>
      </c>
      <c r="D60" s="118" t="s">
        <v>27</v>
      </c>
      <c r="E60" s="119">
        <v>1</v>
      </c>
      <c r="G60" s="23">
        <f aca="true" t="shared" si="0" ref="G60:G80">E60*F60</f>
        <v>0</v>
      </c>
    </row>
    <row r="61" spans="2:5" ht="15">
      <c r="B61" s="27"/>
      <c r="D61" s="118"/>
      <c r="E61" s="119"/>
    </row>
    <row r="62" spans="1:7" ht="15">
      <c r="A62" s="20" t="s">
        <v>5</v>
      </c>
      <c r="B62" s="27" t="s">
        <v>153</v>
      </c>
      <c r="D62" s="118" t="s">
        <v>3</v>
      </c>
      <c r="E62" s="119">
        <v>3</v>
      </c>
      <c r="G62" s="23">
        <f t="shared" si="0"/>
        <v>0</v>
      </c>
    </row>
    <row r="63" spans="2:5" ht="15">
      <c r="B63" s="20"/>
      <c r="D63" s="118"/>
      <c r="E63" s="119"/>
    </row>
    <row r="64" spans="1:7" ht="15">
      <c r="A64" s="20" t="s">
        <v>6</v>
      </c>
      <c r="B64" s="27" t="s">
        <v>154</v>
      </c>
      <c r="D64" s="29" t="s">
        <v>1</v>
      </c>
      <c r="E64" s="33">
        <v>250</v>
      </c>
      <c r="G64" s="23">
        <f t="shared" si="0"/>
        <v>0</v>
      </c>
    </row>
    <row r="65" spans="2:5" ht="15">
      <c r="B65" s="27"/>
      <c r="D65" s="25"/>
      <c r="E65" s="34"/>
    </row>
    <row r="66" spans="1:7" ht="15">
      <c r="A66" s="20" t="s">
        <v>8</v>
      </c>
      <c r="B66" s="27" t="s">
        <v>155</v>
      </c>
      <c r="D66" s="29" t="s">
        <v>1</v>
      </c>
      <c r="E66" s="33">
        <v>265</v>
      </c>
      <c r="G66" s="23">
        <f t="shared" si="0"/>
        <v>0</v>
      </c>
    </row>
    <row r="67" spans="2:5" ht="15">
      <c r="B67" s="27"/>
      <c r="D67" s="29"/>
      <c r="E67" s="33"/>
    </row>
    <row r="68" spans="1:7" ht="30">
      <c r="A68" s="20" t="s">
        <v>9</v>
      </c>
      <c r="B68" s="27" t="s">
        <v>156</v>
      </c>
      <c r="D68" s="29" t="s">
        <v>1</v>
      </c>
      <c r="E68" s="33">
        <v>90</v>
      </c>
      <c r="G68" s="23">
        <f t="shared" si="0"/>
        <v>0</v>
      </c>
    </row>
    <row r="69" spans="2:5" ht="15">
      <c r="B69" s="27"/>
      <c r="D69" s="29"/>
      <c r="E69" s="33"/>
    </row>
    <row r="70" spans="1:7" ht="15">
      <c r="A70" s="20" t="s">
        <v>10</v>
      </c>
      <c r="B70" s="27" t="s">
        <v>157</v>
      </c>
      <c r="D70" s="25" t="s">
        <v>3</v>
      </c>
      <c r="E70" s="33">
        <v>72</v>
      </c>
      <c r="G70" s="23">
        <f t="shared" si="0"/>
        <v>0</v>
      </c>
    </row>
    <row r="71" spans="2:5" ht="15">
      <c r="B71" s="27"/>
      <c r="D71" s="25"/>
      <c r="E71" s="34"/>
    </row>
    <row r="72" spans="1:7" ht="15">
      <c r="A72" s="20" t="s">
        <v>15</v>
      </c>
      <c r="B72" s="27" t="s">
        <v>158</v>
      </c>
      <c r="D72" s="25" t="s">
        <v>3</v>
      </c>
      <c r="E72" s="33">
        <v>16</v>
      </c>
      <c r="G72" s="23">
        <f t="shared" si="0"/>
        <v>0</v>
      </c>
    </row>
    <row r="73" spans="2:5" ht="15">
      <c r="B73" s="27"/>
      <c r="D73" s="25"/>
      <c r="E73" s="34"/>
    </row>
    <row r="74" spans="1:7" ht="15">
      <c r="A74" s="20" t="s">
        <v>11</v>
      </c>
      <c r="B74" s="27" t="s">
        <v>159</v>
      </c>
      <c r="D74" s="25" t="s">
        <v>3</v>
      </c>
      <c r="E74" s="33">
        <v>16</v>
      </c>
      <c r="G74" s="23">
        <f>E74*F74</f>
        <v>0</v>
      </c>
    </row>
    <row r="75" spans="2:5" ht="15">
      <c r="B75" s="27"/>
      <c r="D75" s="25"/>
      <c r="E75" s="34"/>
    </row>
    <row r="76" spans="1:7" ht="15">
      <c r="A76" s="20" t="s">
        <v>12</v>
      </c>
      <c r="B76" s="27" t="s">
        <v>160</v>
      </c>
      <c r="D76" s="25" t="s">
        <v>27</v>
      </c>
      <c r="E76" s="34">
        <v>1</v>
      </c>
      <c r="G76" s="23">
        <f t="shared" si="0"/>
        <v>0</v>
      </c>
    </row>
    <row r="77" spans="2:5" ht="15">
      <c r="B77" s="27"/>
      <c r="D77" s="25"/>
      <c r="E77" s="34"/>
    </row>
    <row r="78" spans="1:7" ht="15">
      <c r="A78" s="20" t="s">
        <v>13</v>
      </c>
      <c r="B78" s="27" t="s">
        <v>161</v>
      </c>
      <c r="D78" s="25" t="s">
        <v>134</v>
      </c>
      <c r="E78" s="34">
        <v>3</v>
      </c>
      <c r="G78" s="23">
        <f t="shared" si="0"/>
        <v>0</v>
      </c>
    </row>
    <row r="79" spans="2:5" ht="15">
      <c r="B79" s="27"/>
      <c r="D79" s="115"/>
      <c r="E79" s="116"/>
    </row>
    <row r="80" spans="1:7" ht="15">
      <c r="A80" s="20" t="s">
        <v>16</v>
      </c>
      <c r="B80" s="27" t="s">
        <v>162</v>
      </c>
      <c r="D80" s="25" t="s">
        <v>27</v>
      </c>
      <c r="E80" s="120">
        <v>1</v>
      </c>
      <c r="G80" s="23">
        <f t="shared" si="0"/>
        <v>0</v>
      </c>
    </row>
    <row r="81" spans="2:5" ht="15">
      <c r="B81" s="20"/>
      <c r="D81" s="29"/>
      <c r="E81" s="33"/>
    </row>
    <row r="82" spans="1:7" ht="15">
      <c r="A82" s="30"/>
      <c r="B82" s="31" t="s">
        <v>135</v>
      </c>
      <c r="C82" s="30"/>
      <c r="D82" s="30"/>
      <c r="E82" s="31"/>
      <c r="F82" s="35"/>
      <c r="G82" s="38">
        <f>SUM(G58:G81)</f>
        <v>0</v>
      </c>
    </row>
  </sheetData>
  <sheetProtection/>
  <mergeCells count="1">
    <mergeCell ref="B2:G2"/>
  </mergeCells>
  <printOptions/>
  <pageMargins left="0.7874015748031497" right="0.3937007874015748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DETAJL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Mitja</dc:creator>
  <cp:keywords/>
  <dc:description/>
  <cp:lastModifiedBy>Boštjan Kravos</cp:lastModifiedBy>
  <cp:lastPrinted>2013-03-29T10:18:39Z</cp:lastPrinted>
  <dcterms:created xsi:type="dcterms:W3CDTF">2006-05-27T06:19:13Z</dcterms:created>
  <dcterms:modified xsi:type="dcterms:W3CDTF">2013-03-29T10:45:13Z</dcterms:modified>
  <cp:category/>
  <cp:version/>
  <cp:contentType/>
  <cp:contentStatus/>
</cp:coreProperties>
</file>