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3" activeTab="0"/>
  </bookViews>
  <sheets>
    <sheet name="Rekapitulacija" sheetId="1" r:id="rId1"/>
    <sheet name="V1" sheetId="2" r:id="rId2"/>
    <sheet name="V2" sheetId="3" r:id="rId3"/>
  </sheets>
  <definedNames>
    <definedName name="_xlnm.Print_Area" localSheetId="0">'Rekapitulacija'!$A$1:$B$9</definedName>
    <definedName name="_xlnm.Print_Area" localSheetId="1">'V1'!$A$1:$F$116</definedName>
    <definedName name="_xlnm.Print_Area" localSheetId="2">'V2'!$A$1:$F$91</definedName>
  </definedNames>
  <calcPr fullCalcOnLoad="1"/>
</workbook>
</file>

<file path=xl/sharedStrings.xml><?xml version="1.0" encoding="utf-8"?>
<sst xmlns="http://schemas.openxmlformats.org/spreadsheetml/2006/main" count="319" uniqueCount="109">
  <si>
    <t>PREDDELA</t>
  </si>
  <si>
    <t>m</t>
  </si>
  <si>
    <t>1.</t>
  </si>
  <si>
    <t>kos</t>
  </si>
  <si>
    <t>2.</t>
  </si>
  <si>
    <t>3.</t>
  </si>
  <si>
    <t>4.</t>
  </si>
  <si>
    <t>SKUPAJ</t>
  </si>
  <si>
    <t>5.</t>
  </si>
  <si>
    <t>6.</t>
  </si>
  <si>
    <t>7.</t>
  </si>
  <si>
    <t>9.</t>
  </si>
  <si>
    <t>10.</t>
  </si>
  <si>
    <t>11.</t>
  </si>
  <si>
    <t>8.</t>
  </si>
  <si>
    <t>12.</t>
  </si>
  <si>
    <t>RUŠITVENA DELA</t>
  </si>
  <si>
    <t>ZEMELJSKA DELA</t>
  </si>
  <si>
    <t>ZEMELJSKA DELA SKUPAJ</t>
  </si>
  <si>
    <t>PREDDELA SKUPAJ</t>
  </si>
  <si>
    <t>Naprava in postavitev gradbenih profilov (na mestih kjer se menja smer ali naklon)</t>
  </si>
  <si>
    <t>SKUPAJ Z DDV</t>
  </si>
  <si>
    <t>kpl</t>
  </si>
  <si>
    <t>13.</t>
  </si>
  <si>
    <t>14.</t>
  </si>
  <si>
    <t>OSTALA DELA</t>
  </si>
  <si>
    <t xml:space="preserve">Izdelava geodetskega načrta novega stanja skladno z ZGO-1 in navodili upravljalca kanal. </t>
  </si>
  <si>
    <t>Projekt izvedenih del (4 izvodi)</t>
  </si>
  <si>
    <t>Zakoličba trase vodovoda z niveliranjem kanala</t>
  </si>
  <si>
    <t>Planiranje dna rova  s točnostjo +/- 1 cm</t>
  </si>
  <si>
    <t>VODOVODNI MATERIAL Z MONTAŽO IN TRANSPORTI</t>
  </si>
  <si>
    <t>A</t>
  </si>
  <si>
    <t>CEVI</t>
  </si>
  <si>
    <t xml:space="preserve">Prevozi materiala vključno z raznosom vzdolž trase vodovoda in ostali manipulativni stroški </t>
  </si>
  <si>
    <t>B</t>
  </si>
  <si>
    <t>FAZONI</t>
  </si>
  <si>
    <t>posamezna postavka zajema vsa dela in material, kot npr. dobavo, prenose, montažo, tesnilni in vijačni material</t>
  </si>
  <si>
    <t>EU DN 125</t>
  </si>
  <si>
    <t>ARMATURE</t>
  </si>
  <si>
    <t>C</t>
  </si>
  <si>
    <t>VODOVODNI MATERIAL Z MONTAŽO IN TRANSPORTI SKUPAJ</t>
  </si>
  <si>
    <t>OSTALA  DELA SKUPAJ</t>
  </si>
  <si>
    <t>Izdelava betonskih sidrnih blokov iz betona C16/20, komplet z opažanjem, dobavo in vgrajevanjem betona, za sidranje cevovoda</t>
  </si>
  <si>
    <t>RUŠITVENA DELA SKUPAJ</t>
  </si>
  <si>
    <t>Hladen premaz stikov med starim in novim asfaltom s polimerno emulzijo.</t>
  </si>
  <si>
    <t>Obrizg nosilne plasti bituminizirane zmesi z emulzijo za boljši oprijem nosilne in obrabne plasti.</t>
  </si>
  <si>
    <t>Nakladanje in odvoz odvečnega materiala od izkopa na deponijo po izbiri izvajalca, komplet z vsemi stroški deponiranja.</t>
  </si>
  <si>
    <t>Tlačni preizkus vodovoda</t>
  </si>
  <si>
    <t>Izpiranje in dezinfekcija vodovoda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</si>
  <si>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</si>
  <si>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</si>
  <si>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Zasek oziroma rezanje obstoječega asfalta debeline do 10 cm.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</si>
  <si>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</si>
  <si>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</si>
  <si>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t>REKAPITULACIJA</t>
  </si>
  <si>
    <t>NEPREDVIDENA DELA 10%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</si>
  <si>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</t>
  </si>
  <si>
    <t>Čiščenje starega asfalta in pobrizg z bitumensko emulzijo</t>
  </si>
  <si>
    <t>VODOVOD V1</t>
  </si>
  <si>
    <t>VODOVOD V2</t>
  </si>
  <si>
    <t>DDV 22%</t>
  </si>
  <si>
    <t>VODOVOD  V2</t>
  </si>
  <si>
    <t>Zakoličba obstoječih komunalnih naprav ZA CELOTEN CEVOVOD (križanja in približevanja) in označitev - elektroinstalacije, telefona, kanalizacije po pogojih in navodilih upravljavca.</t>
  </si>
  <si>
    <t xml:space="preserve"> - v terenu IV. ktg. - 20%</t>
  </si>
  <si>
    <r>
      <t>Fino planiranje, odstranjevanje kamna, sejanje travne mešanice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 dodajanje granulat mineralnega gnojila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valjanje s travnim valjarjem.</t>
    </r>
  </si>
  <si>
    <r>
      <t>Zasip  jarka z nevezanim materialom in izvedbo po TSC 06.100:2003, 0-125 mm, vključno z dobavo, komprimiranjem v plasteh po 30 cm ter planiranjem zgornjega sloja s točnostjo +-3 cm. Deformacijski modul E</t>
    </r>
    <r>
      <rPr>
        <vertAlign val="subscript"/>
        <sz val="11"/>
        <rFont val="Times New Roman"/>
        <family val="1"/>
      </rPr>
      <t>v2</t>
    </r>
    <r>
      <rPr>
        <sz val="11"/>
        <rFont val="Times New Roman"/>
        <family val="1"/>
      </rPr>
      <t>&gt;65 MPa (pod voznimi površinami)</t>
    </r>
  </si>
  <si>
    <r>
      <t>Zasip jarka z nevezanim materialom, vgrajevanje in zahteve materiala po TSC 06.200:2003; 0-32 mm (tampon), vključno z dobavo ter komprimiranjem v plasti 20 cm. Deformacijski modul E</t>
    </r>
    <r>
      <rPr>
        <vertAlign val="subscript"/>
        <sz val="11"/>
        <rFont val="Times New Roman"/>
        <family val="1"/>
      </rPr>
      <t>v2</t>
    </r>
    <r>
      <rPr>
        <sz val="11"/>
        <rFont val="Times New Roman"/>
        <family val="1"/>
      </rPr>
      <t>&gt; 100MPa (pod voznimi površinami)</t>
    </r>
  </si>
  <si>
    <t>VODOVOD  V1</t>
  </si>
  <si>
    <t>EU DN 80</t>
  </si>
  <si>
    <t>N DN 80</t>
  </si>
  <si>
    <t>MMB DN 125/80</t>
  </si>
  <si>
    <t>CESTNA KAPA</t>
  </si>
  <si>
    <t>TELESKOPSKA VGRADNA GARNITURA</t>
  </si>
  <si>
    <t>Obsutje cevi s posteljico iz sipkega materiala velikosti zrna od 4-8 mm , minimalno 15 cm nad temenom cevi</t>
  </si>
  <si>
    <t>Rezkanje asfalta v debelini cca 4 cm z odvozom asfaltne zmesi v deponijo po izbiri izvajalca. V ceno so vključene tudi vse takse in drugi stroški, ki so povezani s trajnim deponiranjem oziroma recikliranjem</t>
  </si>
  <si>
    <t>Strojni izkop humusa na trasi vodovoda v sloju debeline do 10 cm z odlaganjem na rob izkopa</t>
  </si>
  <si>
    <r>
      <t xml:space="preserve">Zasip jarka z materialom izkopa ter komprimiranje v plasteh po 30 cm, vključno z odstranjevanjem skal premera </t>
    </r>
    <r>
      <rPr>
        <sz val="11"/>
        <rFont val="Calibri"/>
        <family val="2"/>
      </rPr>
      <t>&gt;</t>
    </r>
    <r>
      <rPr>
        <sz val="14.3"/>
        <rFont val="Times New Roman"/>
        <family val="1"/>
      </rPr>
      <t xml:space="preserve"> </t>
    </r>
    <r>
      <rPr>
        <sz val="11"/>
        <rFont val="Times New Roman"/>
        <family val="0"/>
      </rPr>
      <t>od 150 mm (pod nevoznimi površinami)</t>
    </r>
  </si>
  <si>
    <t>Raztiranje humusa  v sloju debeline 20 cm.</t>
  </si>
  <si>
    <t>VODOVOD ZA POSLOVNO CONO SGG</t>
  </si>
  <si>
    <t>Zasek oziroma rezanje obstoječega betona debeline do 10 cm.</t>
  </si>
  <si>
    <t>Rušenje obstoječe betonske plošče debeline do 10 cm z nakladanjem na prevozno sredstvo in odvozom na trajno deponijo po izbiri izvajalca. V ceno vključene tudi vse takse in drugi stroški, ki so povezani s trajnim deponiranjem oziroma recikliranjem</t>
  </si>
  <si>
    <t>Izkop jarkov za vodovod, širine dna jarka do 1.5 m, globine do 3.0 m, naklon brežin 70°-90° z nakladanjem na prevozno sredstvo in odvozom na trajno deponijo po izbiri izvajalca, komplet z vsemi stroški ravnanja materiala v deponiji.</t>
  </si>
  <si>
    <t xml:space="preserve"> - v terenu III. ktg. - 80%</t>
  </si>
  <si>
    <t>Izkop jarkov za vodovod, širine dna jarka do 1.0 m, globine do 1.5 m, naklon brežin 70°-90° z odmetom min. 1.0 m od roba izkopa.</t>
  </si>
  <si>
    <t>Dobava, montaža in demontaža obojestranskega varovalnega opaža jarka v semi vertikalnem izkopu, tehnologije po izbiri izvajalca. Višina opažanja do 3,0 m.</t>
  </si>
  <si>
    <t>Prenašanje  in spuščanje v jarek cevi dolžine do 6m iz nodularne litine DN 80 mm, z dobavo in montažo; standardni (Tyton) spoj. Postavka vključuje ves potrebni spojni material in opozorilni trak z indikatorjem.</t>
  </si>
  <si>
    <t>Prenašanje  in spuščanje v jarek cevi dolžine do 6m iz nodularne litine DN 125 mm, z dobavo in montažo; standardni (Tyton) spoj. Postavka vključuje ves potrebni spojni material in opozorilni trak z indikatorjem.</t>
  </si>
  <si>
    <t>Prevozi materiala vključno z raznosom vzdolž trase vodovoda in ostali manipulativni stroški .</t>
  </si>
  <si>
    <t>FF DN 80/200</t>
  </si>
  <si>
    <t>MMK DN 80/22,5°</t>
  </si>
  <si>
    <t>MMK DN 80/30°</t>
  </si>
  <si>
    <t>FFR DN 125/80</t>
  </si>
  <si>
    <t>MMK DN 125/30°</t>
  </si>
  <si>
    <t>ovalni klinasti zasun DN80 (F5)</t>
  </si>
  <si>
    <t>Izvedba navezave v obstoječem jašku. Postavka vključuje demontažo obstoječega FF kosa DN 100 (2x) in ostalih fazonskih kosov, razširitev preboja v jašku in montaža novega FF kosa DN 125 mm (2x), komplet z vgradnjo izolacije iz XPS med cev in steno, zatesnitvijo stikov ter ponovno montažo vseh predvidenih fazonskih kosov (glej detajl navezave ob državni cesti!). V postavki niso vključeni fazonski kosi.</t>
  </si>
  <si>
    <t>Planiranje tamponskega planuma z natančnostjo +- 1cm z uvaljanjem.</t>
  </si>
  <si>
    <t>Izdelava obrabne in zaporne plasti bituminizirane zmesi AC 11 surf B 50/70 A4 v debelini 3,5 cm.</t>
  </si>
  <si>
    <t>Izdelava nosilne plasti bituminizirane zmesi AC 22 base A4 B 50/70 v debelini 5 cm.</t>
  </si>
  <si>
    <r>
      <t>Dobava in vgrajevanje betona  v talno ploščo debeline 10 cm;  izdelava, dobava in vgrajevanje betona C25/30; XC3; dmax = 22,00 mm; S3; zaščitni sloj  d = 2,5 cm, z vsemi pomožnimi deli in prenosi vključno z armiranjem z jeklenimi vlakni 50/0,9 mm 20 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betona. V postavki vključeno tudi strojno in ročno glajenje površine betona vključno s posipom s TAL M KORUND 3 ali podoben z razredom odpornosti na obrus A6, poraba ca 6 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 KEMA IMPREGNATORJEM ali podobnim utrjevalcem betonskih površin. Odstopanja v ravnosti tlaka morajo biti manjša od 1/2 pogojev po DIN 18202. </t>
    </r>
  </si>
  <si>
    <t>Izkop jarkov za vodovod, širine dna jarka do 1.5 m, globine do 2.5 m, naklon brežin 70°-90° z nakladanjem na prevozno sredstvo in odvozom na trajno deponijo po izbiri izvajalca, komplet z vsemi stroški ravnanja materiala v deponiji.</t>
  </si>
  <si>
    <t>Dobava, montaža in demontaža obojestranskega varovalnega opaža jarka v semi vertikalnem izkopu, tehnologije po izbiri izvajalca. Višina opažanja do 2,5 m.</t>
  </si>
  <si>
    <t>Prenašanje  in spuščanje v jarek cevi dolžine do 6m iz nodularne litine DN 80 mm, z dobavo in montažo; standardni (Tyton) spoj. Postavka vključuje ves potrebni spojni material in opozorilni trak z indikatorjem</t>
  </si>
  <si>
    <t>FF DN 80/300</t>
  </si>
  <si>
    <t>MMK DN 80/45°</t>
  </si>
  <si>
    <t>Izdelava betonskih sidrnih blokov dim. 40x20x20cm iz betona C16/20, komplet z opažanjem, dobavo in vgrajevanjem betona, za montažo podzemnega hidranta.</t>
  </si>
  <si>
    <t>Rušenje obstoječega betonskega jaška s podzemnim hidrantom, komplet z nakladanjem na prevozno stredstvo in odvozom LTŽ pokrova ter hidranta na gradbiščno deponijo za ponovno montažo in ostalih ruševin na trajno deponijo po izboru izvajalca, komplet z vsemi stroški deponiranja.</t>
  </si>
  <si>
    <t>Izdelava jaška za podzemni hidrant v sestavi: betonski obroč C12/15 d=0.2 m, višine 0,2 m  na podložni beton d=10 cm, betonska cev fi 40 cm L= 0.5 m,  z vsem opažnim in drugim materialom za izvedbo jaška. V postavko je vključen tudi dovoz iz gradbiščne deponije in ponovna vgradnja pokrova iz litega železa vključno z AB razbremenilnim obročem in vencem.</t>
  </si>
  <si>
    <r>
      <t xml:space="preserve">Planiranje tamponskega planuma ceste z natančnostjo </t>
    </r>
    <r>
      <rPr>
        <sz val="11"/>
        <rFont val="Calibri"/>
        <family val="2"/>
      </rPr>
      <t>±</t>
    </r>
    <r>
      <rPr>
        <sz val="11"/>
        <rFont val="Times New Roman"/>
        <family val="1"/>
      </rPr>
      <t xml:space="preserve"> 1cm z uvaljanjem.</t>
    </r>
  </si>
  <si>
    <t>SKUPAJ (okvirna cena po projektantskem izračunu)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</si>
</sst>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0.0%"/>
    <numFmt numFmtId="175" formatCode="#,##0.00\ &quot;€&quot;"/>
  </numFmts>
  <fonts count="52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2"/>
      <name val="SLO Times New Roman"/>
      <family val="0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name val="Arial CE"/>
      <family val="0"/>
    </font>
    <font>
      <sz val="11"/>
      <name val="Calibri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vertAlign val="subscript"/>
      <sz val="11"/>
      <name val="Times New Roman"/>
      <family val="1"/>
    </font>
    <font>
      <sz val="14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11" fillId="0" borderId="0">
      <alignment/>
      <protection/>
    </xf>
    <xf numFmtId="0" fontId="42" fillId="22" borderId="0" applyNumberFormat="0" applyBorder="0" applyAlignment="0" applyProtection="0"/>
    <xf numFmtId="49" fontId="11" fillId="0" borderId="0">
      <alignment/>
      <protection/>
    </xf>
    <xf numFmtId="1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justify" wrapText="1" readingOrder="1"/>
    </xf>
    <xf numFmtId="49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49" fontId="8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vertical="top" wrapText="1" readingOrder="1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 readingOrder="1"/>
    </xf>
    <xf numFmtId="49" fontId="0" fillId="0" borderId="10" xfId="0" applyNumberFormat="1" applyFont="1" applyBorder="1" applyAlignment="1">
      <alignment vertical="top" wrapText="1" readingOrder="1"/>
    </xf>
    <xf numFmtId="49" fontId="0" fillId="0" borderId="0" xfId="0" applyNumberFormat="1" applyFont="1" applyAlignment="1">
      <alignment horizontal="left" vertical="justify" wrapText="1" readingOrder="1"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left" vertical="top" wrapText="1" readingOrder="1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top" wrapText="1" readingOrder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vertical="top" wrapText="1"/>
    </xf>
    <xf numFmtId="49" fontId="0" fillId="0" borderId="0" xfId="0" applyNumberFormat="1" applyFont="1" applyBorder="1" applyAlignment="1">
      <alignment horizontal="left" vertical="distributed" wrapText="1" readingOrder="1"/>
    </xf>
    <xf numFmtId="0" fontId="0" fillId="0" borderId="0" xfId="0" applyNumberFormat="1" applyFont="1" applyAlignment="1">
      <alignment vertical="top" wrapText="1"/>
    </xf>
    <xf numFmtId="49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49" fontId="51" fillId="0" borderId="0" xfId="0" applyNumberFormat="1" applyFont="1" applyAlignment="1">
      <alignment horizontal="left" vertical="justify" wrapText="1" readingOrder="1"/>
    </xf>
    <xf numFmtId="4" fontId="6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vertical="distributed" wrapText="1" readingOrder="1"/>
    </xf>
    <xf numFmtId="0" fontId="4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avadno 6" xfId="45"/>
    <cellStyle name="Nevtralno" xfId="46"/>
    <cellStyle name="Normal 2" xfId="47"/>
    <cellStyle name="Normal_pr zid 7,9 koslj 10.12.98 (2)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45.140625" style="0" customWidth="1"/>
    <col min="2" max="2" width="18.140625" style="0" customWidth="1"/>
  </cols>
  <sheetData>
    <row r="1" spans="1:2" ht="96.75" customHeight="1">
      <c r="A1" s="66" t="s">
        <v>78</v>
      </c>
      <c r="B1" s="66"/>
    </row>
    <row r="3" spans="1:2" ht="17.25" thickBot="1">
      <c r="A3" s="67" t="s">
        <v>54</v>
      </c>
      <c r="B3" s="67"/>
    </row>
    <row r="4" spans="1:2" ht="17.25" thickTop="1">
      <c r="A4" s="46" t="s">
        <v>58</v>
      </c>
      <c r="B4" s="2">
        <f>'V1'!C8</f>
        <v>0</v>
      </c>
    </row>
    <row r="5" spans="1:2" ht="16.5">
      <c r="A5" s="46" t="s">
        <v>59</v>
      </c>
      <c r="B5" s="2">
        <f>'V2'!C8</f>
        <v>0</v>
      </c>
    </row>
    <row r="6" spans="1:2" ht="17.25" thickBot="1">
      <c r="A6" s="42" t="s">
        <v>55</v>
      </c>
      <c r="B6" s="43">
        <f>SUM(B4:B5)*0.1</f>
        <v>0</v>
      </c>
    </row>
    <row r="7" spans="1:2" ht="17.25" thickTop="1">
      <c r="A7" s="41" t="s">
        <v>108</v>
      </c>
      <c r="B7" s="2">
        <f>SUM(B4:B6)</f>
        <v>0</v>
      </c>
    </row>
    <row r="8" spans="1:2" ht="17.25" thickBot="1">
      <c r="A8" s="42" t="s">
        <v>60</v>
      </c>
      <c r="B8" s="43">
        <f>B7*0.22</f>
        <v>0</v>
      </c>
    </row>
    <row r="9" spans="1:2" ht="17.25" thickTop="1">
      <c r="A9" s="41" t="s">
        <v>21</v>
      </c>
      <c r="B9" s="2">
        <f>SUM(B7:B8)</f>
        <v>0</v>
      </c>
    </row>
  </sheetData>
  <sheetProtection/>
  <mergeCells count="2"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  <headerFooter>
    <oddHeader>&amp;L&amp;"Arial Narrow,Navadno"&amp;9Detajl infrastruktura d.o.o., Na produ 13, Vipava&amp;C&amp;"Arial Narrow,Navadno"&amp;9rekapitulacija&amp;R&amp;"Arial Narrow,Navadno"&amp;9vodovod za poslovno cono SGG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="130" zoomScaleSheetLayoutView="130" zoomScalePageLayoutView="0" workbookViewId="0" topLeftCell="A1">
      <selection activeCell="A13" sqref="A13"/>
    </sheetView>
  </sheetViews>
  <sheetFormatPr defaultColWidth="9.140625" defaultRowHeight="15"/>
  <cols>
    <col min="1" max="1" width="5.140625" style="0" customWidth="1"/>
    <col min="2" max="2" width="41.421875" style="0" customWidth="1"/>
    <col min="3" max="3" width="5.8515625" style="0" customWidth="1"/>
    <col min="4" max="4" width="9.28125" style="0" customWidth="1"/>
    <col min="5" max="5" width="8.28125" style="0" customWidth="1"/>
    <col min="6" max="6" width="11.00390625" style="0" customWidth="1"/>
  </cols>
  <sheetData>
    <row r="1" spans="2:5" ht="120" customHeight="1">
      <c r="B1" s="66" t="str">
        <f>Rekapitulacija!A1</f>
        <v>VODOVOD ZA POSLOVNO CONO SGG</v>
      </c>
      <c r="C1" s="71"/>
      <c r="D1" s="71"/>
      <c r="E1" s="71"/>
    </row>
    <row r="2" spans="2:5" ht="16.5">
      <c r="B2" s="72" t="s">
        <v>67</v>
      </c>
      <c r="C2" s="72"/>
      <c r="D2" s="72"/>
      <c r="E2" s="72"/>
    </row>
    <row r="3" spans="1:5" ht="16.5">
      <c r="A3" s="12" t="s">
        <v>2</v>
      </c>
      <c r="B3" s="6" t="s">
        <v>0</v>
      </c>
      <c r="C3" s="69">
        <f>F15</f>
        <v>0</v>
      </c>
      <c r="D3" s="69"/>
      <c r="E3" s="69"/>
    </row>
    <row r="4" spans="1:5" ht="16.5">
      <c r="A4" s="12" t="s">
        <v>4</v>
      </c>
      <c r="B4" s="6" t="s">
        <v>16</v>
      </c>
      <c r="C4" s="69">
        <f>F28</f>
        <v>0</v>
      </c>
      <c r="D4" s="69"/>
      <c r="E4" s="69"/>
    </row>
    <row r="5" spans="1:5" ht="16.5">
      <c r="A5" s="12" t="s">
        <v>5</v>
      </c>
      <c r="B5" s="6" t="s">
        <v>17</v>
      </c>
      <c r="C5" s="69">
        <f>F59</f>
        <v>0</v>
      </c>
      <c r="D5" s="69"/>
      <c r="E5" s="69"/>
    </row>
    <row r="6" spans="1:5" ht="33">
      <c r="A6" s="12" t="s">
        <v>6</v>
      </c>
      <c r="B6" s="3" t="s">
        <v>30</v>
      </c>
      <c r="C6" s="69">
        <f>F87</f>
        <v>0</v>
      </c>
      <c r="D6" s="69"/>
      <c r="E6" s="69"/>
    </row>
    <row r="7" spans="1:5" ht="17.25" thickBot="1">
      <c r="A7" s="12" t="s">
        <v>8</v>
      </c>
      <c r="B7" s="7" t="s">
        <v>25</v>
      </c>
      <c r="C7" s="68">
        <f>F116</f>
        <v>0</v>
      </c>
      <c r="D7" s="68"/>
      <c r="E7" s="68"/>
    </row>
    <row r="8" spans="1:5" ht="17.25" thickTop="1">
      <c r="A8" s="12"/>
      <c r="B8" s="3" t="s">
        <v>7</v>
      </c>
      <c r="C8" s="69">
        <f>SUM(C3:E7)</f>
        <v>0</v>
      </c>
      <c r="D8" s="69"/>
      <c r="E8" s="69"/>
    </row>
    <row r="9" spans="1:6" ht="16.5">
      <c r="A9" s="5" t="s">
        <v>2</v>
      </c>
      <c r="B9" s="3" t="s">
        <v>0</v>
      </c>
      <c r="C9" s="1"/>
      <c r="D9" s="2"/>
      <c r="E9" s="2"/>
      <c r="F9" s="2"/>
    </row>
    <row r="10" spans="1:6" ht="15" customHeight="1">
      <c r="A10" s="4" t="s">
        <v>2</v>
      </c>
      <c r="B10" s="13" t="s">
        <v>28</v>
      </c>
      <c r="C10" s="36" t="s">
        <v>1</v>
      </c>
      <c r="D10" s="15">
        <v>190</v>
      </c>
      <c r="E10" s="16"/>
      <c r="F10" s="17">
        <f>+E10*$D10</f>
        <v>0</v>
      </c>
    </row>
    <row r="11" spans="1:6" ht="15" customHeight="1">
      <c r="A11" s="4"/>
      <c r="B11" s="11"/>
      <c r="C11" s="14"/>
      <c r="D11" s="15"/>
      <c r="E11" s="16"/>
      <c r="F11" s="15"/>
    </row>
    <row r="12" spans="1:6" ht="30">
      <c r="A12" s="4" t="s">
        <v>4</v>
      </c>
      <c r="B12" s="13" t="s">
        <v>20</v>
      </c>
      <c r="C12" s="36" t="s">
        <v>3</v>
      </c>
      <c r="D12" s="15">
        <v>12</v>
      </c>
      <c r="E12" s="16"/>
      <c r="F12" s="17">
        <f>+E12*$D12</f>
        <v>0</v>
      </c>
    </row>
    <row r="13" spans="1:6" ht="16.5">
      <c r="A13" s="4"/>
      <c r="B13" s="11"/>
      <c r="C13" s="14"/>
      <c r="D13" s="15"/>
      <c r="E13" s="16"/>
      <c r="F13" s="15"/>
    </row>
    <row r="14" spans="1:6" ht="60.75" customHeight="1" thickBot="1">
      <c r="A14" s="4" t="s">
        <v>5</v>
      </c>
      <c r="B14" s="13" t="s">
        <v>62</v>
      </c>
      <c r="C14" s="14" t="s">
        <v>22</v>
      </c>
      <c r="D14" s="15">
        <v>1</v>
      </c>
      <c r="E14" s="16"/>
      <c r="F14" s="17">
        <f>+E14*$D14</f>
        <v>0</v>
      </c>
    </row>
    <row r="15" spans="1:6" ht="17.25" thickTop="1">
      <c r="A15" s="4"/>
      <c r="B15" s="54" t="s">
        <v>19</v>
      </c>
      <c r="C15" s="55"/>
      <c r="D15" s="56"/>
      <c r="E15" s="56"/>
      <c r="F15" s="57">
        <f>SUM(F10:F14)</f>
        <v>0</v>
      </c>
    </row>
    <row r="16" spans="1:6" ht="16.5">
      <c r="A16" s="4"/>
      <c r="B16" s="3"/>
      <c r="C16" s="1"/>
      <c r="D16" s="2"/>
      <c r="E16" s="2"/>
      <c r="F16" s="8"/>
    </row>
    <row r="17" spans="1:6" ht="16.5">
      <c r="A17" s="5" t="s">
        <v>4</v>
      </c>
      <c r="B17" s="3" t="s">
        <v>16</v>
      </c>
      <c r="C17" s="1"/>
      <c r="D17" s="2"/>
      <c r="E17" s="2"/>
      <c r="F17" s="2"/>
    </row>
    <row r="18" spans="1:6" ht="16.5">
      <c r="A18" s="5"/>
      <c r="B18" s="3"/>
      <c r="C18" s="1"/>
      <c r="D18" s="2"/>
      <c r="E18" s="2"/>
      <c r="F18" s="2"/>
    </row>
    <row r="19" spans="1:6" ht="75">
      <c r="A19" s="4" t="s">
        <v>2</v>
      </c>
      <c r="B19" s="40" t="s">
        <v>74</v>
      </c>
      <c r="C19" s="21" t="s">
        <v>49</v>
      </c>
      <c r="D19" s="17">
        <v>24</v>
      </c>
      <c r="E19" s="2"/>
      <c r="F19" s="17">
        <f>+E19*$D19</f>
        <v>0</v>
      </c>
    </row>
    <row r="20" spans="1:6" ht="16.5">
      <c r="A20" s="5"/>
      <c r="B20" s="3"/>
      <c r="C20" s="1"/>
      <c r="D20" s="17"/>
      <c r="E20" s="2"/>
      <c r="F20" s="17"/>
    </row>
    <row r="21" spans="1:6" ht="30">
      <c r="A21" s="4" t="s">
        <v>4</v>
      </c>
      <c r="B21" s="39" t="s">
        <v>51</v>
      </c>
      <c r="C21" s="21" t="s">
        <v>1</v>
      </c>
      <c r="D21" s="17">
        <v>217</v>
      </c>
      <c r="E21" s="17"/>
      <c r="F21" s="17">
        <f aca="true" t="shared" si="0" ref="F21:F27">+E21*$D21</f>
        <v>0</v>
      </c>
    </row>
    <row r="22" spans="1:6" ht="16.5">
      <c r="A22" s="4"/>
      <c r="B22" s="39"/>
      <c r="C22" s="21"/>
      <c r="D22" s="17"/>
      <c r="E22" s="17"/>
      <c r="F22" s="17"/>
    </row>
    <row r="23" spans="1:6" ht="30">
      <c r="A23" s="4" t="s">
        <v>5</v>
      </c>
      <c r="B23" s="58" t="s">
        <v>79</v>
      </c>
      <c r="C23" s="21" t="s">
        <v>1</v>
      </c>
      <c r="D23" s="17">
        <v>138</v>
      </c>
      <c r="E23" s="17"/>
      <c r="F23" s="17">
        <f t="shared" si="0"/>
        <v>0</v>
      </c>
    </row>
    <row r="24" spans="1:6" ht="16.5">
      <c r="A24" s="4"/>
      <c r="B24" s="13"/>
      <c r="C24" s="21"/>
      <c r="D24" s="17"/>
      <c r="E24" s="17"/>
      <c r="F24" s="17"/>
    </row>
    <row r="25" spans="1:6" ht="90">
      <c r="A25" s="4" t="s">
        <v>6</v>
      </c>
      <c r="B25" s="39" t="s">
        <v>56</v>
      </c>
      <c r="C25" s="21" t="s">
        <v>49</v>
      </c>
      <c r="D25" s="17">
        <v>242</v>
      </c>
      <c r="E25" s="17"/>
      <c r="F25" s="17">
        <f t="shared" si="0"/>
        <v>0</v>
      </c>
    </row>
    <row r="26" spans="1:6" ht="16.5">
      <c r="A26" s="4"/>
      <c r="B26" s="52"/>
      <c r="C26" s="14"/>
      <c r="D26" s="15"/>
      <c r="E26" s="16"/>
      <c r="F26" s="17"/>
    </row>
    <row r="27" spans="1:6" ht="90.75" thickBot="1">
      <c r="A27" s="4" t="s">
        <v>8</v>
      </c>
      <c r="B27" s="58" t="s">
        <v>80</v>
      </c>
      <c r="C27" s="21" t="s">
        <v>49</v>
      </c>
      <c r="D27" s="15">
        <v>125.5</v>
      </c>
      <c r="E27" s="16"/>
      <c r="F27" s="17">
        <f t="shared" si="0"/>
        <v>0</v>
      </c>
    </row>
    <row r="28" spans="1:6" ht="17.25" thickTop="1">
      <c r="A28" s="4"/>
      <c r="B28" s="54" t="s">
        <v>43</v>
      </c>
      <c r="C28" s="55"/>
      <c r="D28" s="56"/>
      <c r="E28" s="56"/>
      <c r="F28" s="57">
        <f>SUM(F19:F27)</f>
        <v>0</v>
      </c>
    </row>
    <row r="29" spans="1:6" ht="16.5">
      <c r="A29" s="1"/>
      <c r="B29" s="1"/>
      <c r="C29" s="1"/>
      <c r="D29" s="1"/>
      <c r="E29" s="1"/>
      <c r="F29" s="2"/>
    </row>
    <row r="30" spans="1:6" ht="16.5">
      <c r="A30" s="5" t="s">
        <v>5</v>
      </c>
      <c r="B30" s="3" t="s">
        <v>17</v>
      </c>
      <c r="C30" s="1"/>
      <c r="D30" s="1"/>
      <c r="E30" s="1"/>
      <c r="F30" s="2"/>
    </row>
    <row r="31" spans="1:6" ht="16.5">
      <c r="A31" s="5"/>
      <c r="B31" s="3"/>
      <c r="C31" s="1"/>
      <c r="D31" s="1"/>
      <c r="E31" s="1"/>
      <c r="F31" s="2"/>
    </row>
    <row r="32" spans="1:6" ht="30">
      <c r="A32" s="4" t="s">
        <v>2</v>
      </c>
      <c r="B32" s="24" t="s">
        <v>75</v>
      </c>
      <c r="C32" s="21" t="s">
        <v>50</v>
      </c>
      <c r="D32" s="17">
        <v>4</v>
      </c>
      <c r="E32" s="22"/>
      <c r="F32" s="17">
        <f>D32*E32</f>
        <v>0</v>
      </c>
    </row>
    <row r="33" spans="1:6" ht="16.5">
      <c r="A33" s="5"/>
      <c r="B33" s="23"/>
      <c r="C33" s="21"/>
      <c r="D33" s="21"/>
      <c r="E33" s="21"/>
      <c r="F33" s="17"/>
    </row>
    <row r="34" spans="1:6" ht="75" customHeight="1">
      <c r="A34" s="4" t="s">
        <v>4</v>
      </c>
      <c r="B34" s="24" t="s">
        <v>81</v>
      </c>
      <c r="C34" s="21"/>
      <c r="D34" s="17"/>
      <c r="E34" s="22"/>
      <c r="F34" s="17"/>
    </row>
    <row r="35" spans="1:7" ht="18">
      <c r="A35" s="4"/>
      <c r="B35" s="24" t="s">
        <v>82</v>
      </c>
      <c r="C35" s="38" t="s">
        <v>50</v>
      </c>
      <c r="D35" s="37">
        <f>ROUND(0.8*G35,1)</f>
        <v>306.4</v>
      </c>
      <c r="E35" s="22"/>
      <c r="F35" s="17">
        <f>D35*E35</f>
        <v>0</v>
      </c>
      <c r="G35">
        <v>383</v>
      </c>
    </row>
    <row r="36" spans="1:6" ht="18">
      <c r="A36" s="4"/>
      <c r="B36" s="24" t="s">
        <v>63</v>
      </c>
      <c r="C36" s="38" t="s">
        <v>50</v>
      </c>
      <c r="D36" s="37">
        <f>G35-D35</f>
        <v>76.60000000000002</v>
      </c>
      <c r="E36" s="22"/>
      <c r="F36" s="17">
        <f>D36*E36</f>
        <v>0</v>
      </c>
    </row>
    <row r="37" spans="1:6" ht="16.5">
      <c r="A37" s="4"/>
      <c r="B37" s="24"/>
      <c r="C37" s="38"/>
      <c r="D37" s="37"/>
      <c r="E37" s="22"/>
      <c r="F37" s="17"/>
    </row>
    <row r="38" spans="1:6" ht="45">
      <c r="A38" s="4" t="s">
        <v>5</v>
      </c>
      <c r="B38" s="24" t="s">
        <v>83</v>
      </c>
      <c r="C38" s="38"/>
      <c r="D38" s="37"/>
      <c r="E38" s="22"/>
      <c r="F38" s="17"/>
    </row>
    <row r="39" spans="1:7" ht="16.5">
      <c r="A39" s="4"/>
      <c r="B39" s="24" t="s">
        <v>82</v>
      </c>
      <c r="C39" s="38" t="s">
        <v>52</v>
      </c>
      <c r="D39" s="37">
        <f>ROUND(0.8*G39,1)</f>
        <v>13.5</v>
      </c>
      <c r="E39" s="22"/>
      <c r="F39" s="17">
        <f>D39*E39</f>
        <v>0</v>
      </c>
      <c r="G39">
        <v>16.9</v>
      </c>
    </row>
    <row r="40" spans="1:6" ht="16.5">
      <c r="A40" s="4"/>
      <c r="B40" s="24" t="s">
        <v>63</v>
      </c>
      <c r="C40" s="38" t="s">
        <v>52</v>
      </c>
      <c r="D40" s="37">
        <f>G39-D39</f>
        <v>3.3999999999999986</v>
      </c>
      <c r="E40" s="22"/>
      <c r="F40" s="17">
        <f>D40*E40</f>
        <v>0</v>
      </c>
    </row>
    <row r="41" spans="1:6" ht="16.5">
      <c r="A41" s="4"/>
      <c r="B41" s="24"/>
      <c r="C41" s="38"/>
      <c r="D41" s="37"/>
      <c r="E41" s="22"/>
      <c r="F41" s="17"/>
    </row>
    <row r="42" spans="1:6" ht="60">
      <c r="A42" s="4" t="s">
        <v>6</v>
      </c>
      <c r="B42" s="24" t="s">
        <v>84</v>
      </c>
      <c r="C42" s="14" t="s">
        <v>1</v>
      </c>
      <c r="D42" s="37">
        <v>90</v>
      </c>
      <c r="E42" s="22"/>
      <c r="F42" s="17">
        <f>D42*E42</f>
        <v>0</v>
      </c>
    </row>
    <row r="43" spans="1:6" ht="16.5">
      <c r="A43" s="4"/>
      <c r="B43" s="24"/>
      <c r="C43" s="38"/>
      <c r="D43" s="37"/>
      <c r="E43" s="22"/>
      <c r="F43" s="17"/>
    </row>
    <row r="44" spans="1:6" ht="18">
      <c r="A44" s="4" t="s">
        <v>8</v>
      </c>
      <c r="B44" s="28" t="s">
        <v>29</v>
      </c>
      <c r="C44" s="33" t="s">
        <v>49</v>
      </c>
      <c r="D44" s="34">
        <v>165</v>
      </c>
      <c r="E44" s="35"/>
      <c r="F44" s="34">
        <f>D44*E44</f>
        <v>0</v>
      </c>
    </row>
    <row r="45" spans="1:6" ht="16.5">
      <c r="A45" s="4"/>
      <c r="B45" s="28"/>
      <c r="C45" s="33"/>
      <c r="D45" s="34"/>
      <c r="E45" s="35"/>
      <c r="F45" s="34"/>
    </row>
    <row r="46" spans="1:6" ht="45">
      <c r="A46" s="4" t="s">
        <v>9</v>
      </c>
      <c r="B46" s="28" t="s">
        <v>73</v>
      </c>
      <c r="C46" s="38" t="s">
        <v>52</v>
      </c>
      <c r="D46" s="34">
        <v>74.5</v>
      </c>
      <c r="E46" s="35"/>
      <c r="F46" s="34">
        <f>D46*E46</f>
        <v>0</v>
      </c>
    </row>
    <row r="47" spans="1:6" ht="16.5">
      <c r="A47" s="4"/>
      <c r="B47" s="24"/>
      <c r="C47" s="25"/>
      <c r="D47" s="26"/>
      <c r="E47" s="27"/>
      <c r="F47" s="26"/>
    </row>
    <row r="48" spans="1:6" ht="91.5">
      <c r="A48" s="4" t="s">
        <v>10</v>
      </c>
      <c r="B48" s="28" t="s">
        <v>65</v>
      </c>
      <c r="C48" s="33" t="s">
        <v>50</v>
      </c>
      <c r="D48" s="34">
        <v>241.5</v>
      </c>
      <c r="E48" s="35"/>
      <c r="F48" s="34">
        <f>D48*E48</f>
        <v>0</v>
      </c>
    </row>
    <row r="49" spans="1:6" ht="16.5">
      <c r="A49" s="4"/>
      <c r="B49" s="24"/>
      <c r="C49" s="25"/>
      <c r="D49" s="26"/>
      <c r="E49" s="27"/>
      <c r="F49" s="26"/>
    </row>
    <row r="50" spans="1:6" ht="75.75" customHeight="1">
      <c r="A50" s="4" t="s">
        <v>14</v>
      </c>
      <c r="B50" s="28" t="s">
        <v>66</v>
      </c>
      <c r="C50" s="33" t="s">
        <v>50</v>
      </c>
      <c r="D50" s="34">
        <v>72</v>
      </c>
      <c r="E50" s="35"/>
      <c r="F50" s="34">
        <f>D50*E50</f>
        <v>0</v>
      </c>
    </row>
    <row r="51" spans="1:6" ht="16.5">
      <c r="A51" s="4"/>
      <c r="B51" s="28"/>
      <c r="C51" s="33"/>
      <c r="D51" s="34"/>
      <c r="E51" s="35"/>
      <c r="F51" s="34"/>
    </row>
    <row r="52" spans="1:6" ht="63.75">
      <c r="A52" s="4" t="s">
        <v>11</v>
      </c>
      <c r="B52" s="53" t="s">
        <v>76</v>
      </c>
      <c r="C52" s="33" t="s">
        <v>50</v>
      </c>
      <c r="D52" s="34">
        <v>12.4</v>
      </c>
      <c r="E52" s="35"/>
      <c r="F52" s="34">
        <f>D52*E52</f>
        <v>0</v>
      </c>
    </row>
    <row r="53" spans="1:6" ht="16.5">
      <c r="A53" s="4"/>
      <c r="B53" s="24"/>
      <c r="C53" s="25"/>
      <c r="D53" s="26"/>
      <c r="E53" s="27"/>
      <c r="F53" s="26"/>
    </row>
    <row r="54" spans="1:6" ht="18">
      <c r="A54" s="4" t="s">
        <v>12</v>
      </c>
      <c r="B54" s="28" t="s">
        <v>77</v>
      </c>
      <c r="C54" s="33" t="s">
        <v>50</v>
      </c>
      <c r="D54" s="34">
        <v>4</v>
      </c>
      <c r="E54" s="35"/>
      <c r="F54" s="34">
        <f>D54*E54</f>
        <v>0</v>
      </c>
    </row>
    <row r="55" spans="1:6" ht="16.5">
      <c r="A55" s="4"/>
      <c r="B55" s="24"/>
      <c r="C55" s="25"/>
      <c r="D55" s="26"/>
      <c r="E55" s="27"/>
      <c r="F55" s="26"/>
    </row>
    <row r="56" spans="1:6" ht="66">
      <c r="A56" s="4" t="s">
        <v>13</v>
      </c>
      <c r="B56" s="28" t="s">
        <v>64</v>
      </c>
      <c r="C56" s="33" t="s">
        <v>49</v>
      </c>
      <c r="D56" s="34">
        <v>21</v>
      </c>
      <c r="E56" s="35"/>
      <c r="F56" s="34">
        <f>D56*E56</f>
        <v>0</v>
      </c>
    </row>
    <row r="57" spans="1:6" ht="16.5">
      <c r="A57" s="4"/>
      <c r="B57" s="47"/>
      <c r="C57" s="14"/>
      <c r="D57" s="15"/>
      <c r="E57" s="16"/>
      <c r="F57" s="15"/>
    </row>
    <row r="58" spans="1:6" ht="45.75" thickBot="1">
      <c r="A58" s="4" t="s">
        <v>15</v>
      </c>
      <c r="B58" s="45" t="s">
        <v>46</v>
      </c>
      <c r="C58" s="18" t="s">
        <v>50</v>
      </c>
      <c r="D58" s="19">
        <f>SUM(D39:D40)*1.3-1.05*D52</f>
        <v>8.949999999999998</v>
      </c>
      <c r="E58" s="20"/>
      <c r="F58" s="19">
        <f>E58*D58</f>
        <v>0</v>
      </c>
    </row>
    <row r="59" spans="1:6" ht="17.25" thickTop="1">
      <c r="A59" s="4"/>
      <c r="B59" s="3" t="s">
        <v>18</v>
      </c>
      <c r="C59" s="1"/>
      <c r="D59" s="2"/>
      <c r="E59" s="9"/>
      <c r="F59" s="8">
        <f>SUM(F32:F58)</f>
        <v>0</v>
      </c>
    </row>
    <row r="60" spans="1:6" ht="16.5">
      <c r="A60" s="4"/>
      <c r="B60" s="3"/>
      <c r="C60" s="1"/>
      <c r="D60" s="2"/>
      <c r="E60" s="9"/>
      <c r="F60" s="2"/>
    </row>
    <row r="61" spans="1:6" ht="33">
      <c r="A61" s="5" t="s">
        <v>6</v>
      </c>
      <c r="B61" s="3" t="s">
        <v>30</v>
      </c>
      <c r="C61" s="1"/>
      <c r="D61" s="2"/>
      <c r="E61" s="9"/>
      <c r="F61" s="2"/>
    </row>
    <row r="62" spans="1:6" ht="16.5">
      <c r="A62" s="5"/>
      <c r="B62" s="3"/>
      <c r="C62" s="1"/>
      <c r="D62" s="2"/>
      <c r="E62" s="9"/>
      <c r="F62" s="2"/>
    </row>
    <row r="63" spans="1:6" ht="16.5">
      <c r="A63" s="5" t="s">
        <v>31</v>
      </c>
      <c r="B63" s="3" t="s">
        <v>32</v>
      </c>
      <c r="C63" s="1"/>
      <c r="D63" s="2"/>
      <c r="E63" s="9"/>
      <c r="F63" s="2"/>
    </row>
    <row r="64" spans="1:6" ht="75">
      <c r="A64" s="4" t="s">
        <v>2</v>
      </c>
      <c r="B64" s="24" t="s">
        <v>86</v>
      </c>
      <c r="C64" s="21" t="s">
        <v>1</v>
      </c>
      <c r="D64" s="17">
        <v>110</v>
      </c>
      <c r="E64" s="22"/>
      <c r="F64" s="17">
        <f>E64*D64</f>
        <v>0</v>
      </c>
    </row>
    <row r="65" spans="1:6" ht="16.5">
      <c r="A65" s="4"/>
      <c r="B65" s="24"/>
      <c r="C65" s="21"/>
      <c r="D65" s="17"/>
      <c r="E65" s="22"/>
      <c r="F65" s="17"/>
    </row>
    <row r="66" spans="1:6" ht="75">
      <c r="A66" s="4" t="s">
        <v>4</v>
      </c>
      <c r="B66" s="24" t="s">
        <v>85</v>
      </c>
      <c r="C66" s="21" t="s">
        <v>1</v>
      </c>
      <c r="D66" s="17">
        <v>80</v>
      </c>
      <c r="E66" s="22"/>
      <c r="F66" s="17">
        <f>E66*D66</f>
        <v>0</v>
      </c>
    </row>
    <row r="67" spans="1:6" ht="16.5">
      <c r="A67" s="4"/>
      <c r="B67" s="24"/>
      <c r="C67" s="21"/>
      <c r="D67" s="17"/>
      <c r="E67" s="22"/>
      <c r="F67" s="17"/>
    </row>
    <row r="68" spans="1:6" ht="30">
      <c r="A68" s="4" t="s">
        <v>5</v>
      </c>
      <c r="B68" s="28" t="s">
        <v>87</v>
      </c>
      <c r="C68" s="44">
        <v>0.05</v>
      </c>
      <c r="D68" s="17">
        <f>(F64)*C68</f>
        <v>0</v>
      </c>
      <c r="E68" s="22"/>
      <c r="F68" s="17">
        <f>D68</f>
        <v>0</v>
      </c>
    </row>
    <row r="69" spans="1:6" ht="16.5">
      <c r="A69" s="4"/>
      <c r="B69" s="28"/>
      <c r="C69" s="31"/>
      <c r="D69" s="17"/>
      <c r="E69" s="22"/>
      <c r="F69" s="17"/>
    </row>
    <row r="70" spans="1:6" ht="16.5">
      <c r="A70" s="5" t="s">
        <v>34</v>
      </c>
      <c r="B70" s="3" t="s">
        <v>35</v>
      </c>
      <c r="C70" s="1"/>
      <c r="D70" s="2"/>
      <c r="E70" s="9"/>
      <c r="F70" s="2"/>
    </row>
    <row r="71" spans="1:6" ht="45">
      <c r="A71" s="5"/>
      <c r="B71" s="30" t="s">
        <v>36</v>
      </c>
      <c r="C71" s="21"/>
      <c r="D71" s="17"/>
      <c r="E71" s="22"/>
      <c r="F71" s="17"/>
    </row>
    <row r="72" spans="1:6" ht="16.5">
      <c r="A72" s="4" t="s">
        <v>2</v>
      </c>
      <c r="B72" s="30" t="s">
        <v>68</v>
      </c>
      <c r="C72" s="21" t="s">
        <v>3</v>
      </c>
      <c r="D72" s="17">
        <v>2</v>
      </c>
      <c r="E72" s="22"/>
      <c r="F72" s="17">
        <f aca="true" t="shared" si="1" ref="F72:F78">E72*D72</f>
        <v>0</v>
      </c>
    </row>
    <row r="73" spans="1:6" ht="16.5">
      <c r="A73" s="4" t="s">
        <v>4</v>
      </c>
      <c r="B73" s="30" t="s">
        <v>88</v>
      </c>
      <c r="C73" s="21" t="s">
        <v>3</v>
      </c>
      <c r="D73" s="17">
        <v>1</v>
      </c>
      <c r="E73" s="22"/>
      <c r="F73" s="17">
        <f t="shared" si="1"/>
        <v>0</v>
      </c>
    </row>
    <row r="74" spans="1:6" ht="16.5">
      <c r="A74" s="4" t="s">
        <v>5</v>
      </c>
      <c r="B74" s="30" t="s">
        <v>89</v>
      </c>
      <c r="C74" s="21" t="s">
        <v>3</v>
      </c>
      <c r="D74" s="17">
        <v>1</v>
      </c>
      <c r="E74" s="22"/>
      <c r="F74" s="17">
        <f t="shared" si="1"/>
        <v>0</v>
      </c>
    </row>
    <row r="75" spans="1:6" ht="16.5">
      <c r="A75" s="4" t="s">
        <v>6</v>
      </c>
      <c r="B75" s="30" t="s">
        <v>90</v>
      </c>
      <c r="C75" s="21" t="s">
        <v>3</v>
      </c>
      <c r="D75" s="17">
        <v>2</v>
      </c>
      <c r="E75" s="22"/>
      <c r="F75" s="17">
        <f t="shared" si="1"/>
        <v>0</v>
      </c>
    </row>
    <row r="76" spans="1:6" ht="16.5">
      <c r="A76" s="4"/>
      <c r="B76" s="59"/>
      <c r="C76" s="21"/>
      <c r="D76" s="17"/>
      <c r="E76" s="22"/>
      <c r="F76" s="17"/>
    </row>
    <row r="77" spans="1:6" ht="16.5">
      <c r="A77" s="4" t="s">
        <v>8</v>
      </c>
      <c r="B77" s="30" t="s">
        <v>37</v>
      </c>
      <c r="C77" s="21" t="s">
        <v>3</v>
      </c>
      <c r="D77" s="17">
        <v>1</v>
      </c>
      <c r="E77" s="22"/>
      <c r="F77" s="17">
        <f t="shared" si="1"/>
        <v>0</v>
      </c>
    </row>
    <row r="78" spans="1:6" ht="16.5">
      <c r="A78" s="4" t="s">
        <v>9</v>
      </c>
      <c r="B78" s="30" t="s">
        <v>91</v>
      </c>
      <c r="C78" s="21" t="s">
        <v>3</v>
      </c>
      <c r="D78" s="17">
        <v>1</v>
      </c>
      <c r="E78" s="22"/>
      <c r="F78" s="17">
        <f t="shared" si="1"/>
        <v>0</v>
      </c>
    </row>
    <row r="79" spans="1:6" ht="16.5">
      <c r="A79" s="4" t="s">
        <v>10</v>
      </c>
      <c r="B79" s="30" t="s">
        <v>92</v>
      </c>
      <c r="C79" s="21" t="s">
        <v>3</v>
      </c>
      <c r="D79" s="17">
        <v>2</v>
      </c>
      <c r="E79" s="22"/>
      <c r="F79" s="17">
        <f>E79*D79</f>
        <v>0</v>
      </c>
    </row>
    <row r="80" spans="1:6" ht="16.5">
      <c r="A80" s="4" t="s">
        <v>14</v>
      </c>
      <c r="B80" s="30" t="s">
        <v>70</v>
      </c>
      <c r="C80" s="21" t="s">
        <v>3</v>
      </c>
      <c r="D80" s="17">
        <v>1</v>
      </c>
      <c r="E80" s="22"/>
      <c r="F80" s="17">
        <f>E80*D80</f>
        <v>0</v>
      </c>
    </row>
    <row r="81" spans="1:6" ht="16.5">
      <c r="A81" s="4"/>
      <c r="B81" s="30"/>
      <c r="C81" s="21"/>
      <c r="D81" s="17"/>
      <c r="E81" s="22"/>
      <c r="F81" s="17"/>
    </row>
    <row r="82" spans="1:6" ht="16.5">
      <c r="A82" s="5" t="s">
        <v>39</v>
      </c>
      <c r="B82" s="3" t="s">
        <v>38</v>
      </c>
      <c r="C82" s="1"/>
      <c r="D82" s="2"/>
      <c r="E82" s="9"/>
      <c r="F82" s="2"/>
    </row>
    <row r="83" spans="1:6" ht="45">
      <c r="A83" s="4"/>
      <c r="B83" s="30" t="s">
        <v>36</v>
      </c>
      <c r="C83" s="21"/>
      <c r="D83" s="17"/>
      <c r="E83" s="22"/>
      <c r="F83" s="17"/>
    </row>
    <row r="84" spans="1:6" ht="16.5">
      <c r="A84" s="4" t="s">
        <v>2</v>
      </c>
      <c r="B84" s="32" t="s">
        <v>93</v>
      </c>
      <c r="C84" s="21" t="s">
        <v>3</v>
      </c>
      <c r="D84" s="17">
        <v>1</v>
      </c>
      <c r="E84" s="22"/>
      <c r="F84" s="17">
        <f>E84*D84</f>
        <v>0</v>
      </c>
    </row>
    <row r="85" spans="1:6" ht="16.5">
      <c r="A85" s="4" t="s">
        <v>4</v>
      </c>
      <c r="B85" s="30" t="s">
        <v>71</v>
      </c>
      <c r="C85" s="21" t="s">
        <v>3</v>
      </c>
      <c r="D85" s="17">
        <v>1</v>
      </c>
      <c r="E85" s="22"/>
      <c r="F85" s="17">
        <f>E85*D85</f>
        <v>0</v>
      </c>
    </row>
    <row r="86" spans="1:6" ht="17.25" thickBot="1">
      <c r="A86" s="4" t="s">
        <v>5</v>
      </c>
      <c r="B86" s="30" t="s">
        <v>72</v>
      </c>
      <c r="C86" s="21" t="s">
        <v>3</v>
      </c>
      <c r="D86" s="17">
        <v>1</v>
      </c>
      <c r="E86" s="22"/>
      <c r="F86" s="17">
        <f>E86*D86</f>
        <v>0</v>
      </c>
    </row>
    <row r="87" spans="1:6" ht="33.75" thickTop="1">
      <c r="A87" s="4"/>
      <c r="B87" s="54" t="s">
        <v>40</v>
      </c>
      <c r="C87" s="55"/>
      <c r="D87" s="56"/>
      <c r="E87" s="60"/>
      <c r="F87" s="57">
        <f>SUM(F64:F86)</f>
        <v>0</v>
      </c>
    </row>
    <row r="88" spans="1:6" ht="16.5">
      <c r="A88" s="1"/>
      <c r="B88" s="1"/>
      <c r="C88" s="1"/>
      <c r="D88" s="2"/>
      <c r="E88" s="9"/>
      <c r="F88" s="17"/>
    </row>
    <row r="89" spans="1:6" ht="16.5">
      <c r="A89" s="5" t="s">
        <v>8</v>
      </c>
      <c r="B89" s="3" t="s">
        <v>25</v>
      </c>
      <c r="C89" s="1"/>
      <c r="D89" s="2"/>
      <c r="E89" s="9"/>
      <c r="F89" s="17"/>
    </row>
    <row r="90" spans="1:6" ht="16.5">
      <c r="A90" s="5"/>
      <c r="B90" s="3"/>
      <c r="C90" s="1"/>
      <c r="D90" s="2"/>
      <c r="E90" s="9"/>
      <c r="F90" s="17"/>
    </row>
    <row r="91" spans="1:6" ht="45">
      <c r="A91" s="4" t="s">
        <v>2</v>
      </c>
      <c r="B91" s="13" t="s">
        <v>42</v>
      </c>
      <c r="C91" s="21" t="s">
        <v>3</v>
      </c>
      <c r="D91" s="17">
        <v>5</v>
      </c>
      <c r="E91" s="22"/>
      <c r="F91" s="17">
        <f>+E91*$D91</f>
        <v>0</v>
      </c>
    </row>
    <row r="92" spans="1:6" ht="16.5">
      <c r="A92" s="4"/>
      <c r="B92" s="13"/>
      <c r="C92" s="21"/>
      <c r="D92" s="17"/>
      <c r="E92" s="22"/>
      <c r="F92" s="17"/>
    </row>
    <row r="93" spans="1:6" ht="134.25" customHeight="1">
      <c r="A93" s="4" t="s">
        <v>4</v>
      </c>
      <c r="B93" s="13" t="s">
        <v>94</v>
      </c>
      <c r="C93" s="21" t="s">
        <v>22</v>
      </c>
      <c r="D93" s="17">
        <v>1</v>
      </c>
      <c r="E93" s="22"/>
      <c r="F93" s="17">
        <f>+E93*$D93</f>
        <v>0</v>
      </c>
    </row>
    <row r="94" spans="1:6" ht="16.5">
      <c r="A94" s="4"/>
      <c r="B94" s="13"/>
      <c r="C94" s="21"/>
      <c r="D94" s="17"/>
      <c r="E94" s="22"/>
      <c r="F94" s="17"/>
    </row>
    <row r="95" spans="1:6" ht="30">
      <c r="A95" s="4" t="s">
        <v>5</v>
      </c>
      <c r="B95" s="13" t="s">
        <v>95</v>
      </c>
      <c r="C95" s="21" t="s">
        <v>49</v>
      </c>
      <c r="D95" s="17">
        <f>D25+D27</f>
        <v>367.5</v>
      </c>
      <c r="E95" s="22"/>
      <c r="F95" s="17">
        <f aca="true" t="shared" si="2" ref="F95:F115">+E95*$D95</f>
        <v>0</v>
      </c>
    </row>
    <row r="96" spans="1:6" ht="16.5">
      <c r="A96" s="4"/>
      <c r="B96" s="13"/>
      <c r="C96" s="21"/>
      <c r="D96" s="17"/>
      <c r="E96" s="22"/>
      <c r="F96" s="17"/>
    </row>
    <row r="97" spans="1:6" ht="30">
      <c r="A97" s="4" t="s">
        <v>6</v>
      </c>
      <c r="B97" s="13" t="s">
        <v>57</v>
      </c>
      <c r="C97" t="s">
        <v>53</v>
      </c>
      <c r="D97" s="37">
        <f>D19</f>
        <v>24</v>
      </c>
      <c r="E97" s="37"/>
      <c r="F97" s="17">
        <f t="shared" si="2"/>
        <v>0</v>
      </c>
    </row>
    <row r="98" spans="1:6" ht="16.5">
      <c r="A98" s="4"/>
      <c r="B98" s="13"/>
      <c r="C98" s="21"/>
      <c r="D98" s="17"/>
      <c r="E98" s="22"/>
      <c r="F98" s="17"/>
    </row>
    <row r="99" spans="1:6" ht="30">
      <c r="A99" s="4" t="s">
        <v>8</v>
      </c>
      <c r="B99" s="13" t="s">
        <v>44</v>
      </c>
      <c r="C99" s="21" t="s">
        <v>1</v>
      </c>
      <c r="D99" s="17">
        <f>D21</f>
        <v>217</v>
      </c>
      <c r="E99" s="22"/>
      <c r="F99" s="17">
        <f t="shared" si="2"/>
        <v>0</v>
      </c>
    </row>
    <row r="100" spans="1:6" ht="16.5">
      <c r="A100" s="4"/>
      <c r="B100" s="13"/>
      <c r="C100" s="21"/>
      <c r="D100" s="17"/>
      <c r="E100" s="22"/>
      <c r="F100" s="17"/>
    </row>
    <row r="101" spans="1:6" ht="30">
      <c r="A101" s="4" t="s">
        <v>9</v>
      </c>
      <c r="B101" s="13" t="s">
        <v>97</v>
      </c>
      <c r="C101" s="21" t="s">
        <v>49</v>
      </c>
      <c r="D101" s="17">
        <f>D95</f>
        <v>367.5</v>
      </c>
      <c r="E101" s="22"/>
      <c r="F101" s="17">
        <f t="shared" si="2"/>
        <v>0</v>
      </c>
    </row>
    <row r="102" spans="1:6" ht="16.5">
      <c r="A102" s="4"/>
      <c r="B102" s="13"/>
      <c r="C102" s="21"/>
      <c r="D102" s="17"/>
      <c r="E102" s="22"/>
      <c r="F102" s="17"/>
    </row>
    <row r="103" spans="1:6" ht="45">
      <c r="A103" s="4" t="s">
        <v>10</v>
      </c>
      <c r="B103" s="13" t="s">
        <v>45</v>
      </c>
      <c r="C103" s="21" t="s">
        <v>49</v>
      </c>
      <c r="D103" s="17">
        <f>D101+D97</f>
        <v>391.5</v>
      </c>
      <c r="E103" s="22"/>
      <c r="F103" s="17">
        <f t="shared" si="2"/>
        <v>0</v>
      </c>
    </row>
    <row r="104" spans="1:6" ht="16.5">
      <c r="A104" s="4"/>
      <c r="B104" s="13"/>
      <c r="C104" s="21"/>
      <c r="D104" s="17"/>
      <c r="E104" s="22"/>
      <c r="F104" s="17"/>
    </row>
    <row r="105" spans="1:6" ht="32.25" customHeight="1">
      <c r="A105" s="4" t="s">
        <v>14</v>
      </c>
      <c r="B105" s="13" t="s">
        <v>96</v>
      </c>
      <c r="C105" s="21" t="s">
        <v>49</v>
      </c>
      <c r="D105" s="17">
        <f>D103</f>
        <v>391.5</v>
      </c>
      <c r="E105" s="22"/>
      <c r="F105" s="17">
        <f t="shared" si="2"/>
        <v>0</v>
      </c>
    </row>
    <row r="106" spans="1:6" ht="16.5">
      <c r="A106" s="4"/>
      <c r="B106" s="13"/>
      <c r="C106" s="21"/>
      <c r="D106" s="17"/>
      <c r="E106" s="22"/>
      <c r="F106" s="17"/>
    </row>
    <row r="107" spans="1:6" ht="216">
      <c r="A107" s="4" t="s">
        <v>11</v>
      </c>
      <c r="B107" s="13" t="s">
        <v>98</v>
      </c>
      <c r="C107" s="21" t="s">
        <v>49</v>
      </c>
      <c r="D107" s="17">
        <f>D27</f>
        <v>125.5</v>
      </c>
      <c r="E107" s="22"/>
      <c r="F107" s="17">
        <f t="shared" si="2"/>
        <v>0</v>
      </c>
    </row>
    <row r="108" spans="1:6" ht="16.5">
      <c r="A108" s="4"/>
      <c r="B108" s="13"/>
      <c r="C108" s="21"/>
      <c r="D108" s="17"/>
      <c r="E108" s="22"/>
      <c r="F108" s="17"/>
    </row>
    <row r="109" spans="1:6" ht="30">
      <c r="A109" s="4" t="s">
        <v>12</v>
      </c>
      <c r="B109" s="32" t="s">
        <v>26</v>
      </c>
      <c r="C109" s="21" t="s">
        <v>1</v>
      </c>
      <c r="D109" s="17">
        <f>D10</f>
        <v>190</v>
      </c>
      <c r="E109" s="22"/>
      <c r="F109" s="17">
        <f t="shared" si="2"/>
        <v>0</v>
      </c>
    </row>
    <row r="110" spans="1:6" ht="16.5">
      <c r="A110" s="4"/>
      <c r="B110" s="32"/>
      <c r="C110" s="21"/>
      <c r="D110" s="17"/>
      <c r="E110" s="22"/>
      <c r="F110" s="17"/>
    </row>
    <row r="111" spans="1:6" ht="16.5">
      <c r="A111" s="4" t="s">
        <v>13</v>
      </c>
      <c r="B111" s="32" t="s">
        <v>47</v>
      </c>
      <c r="C111" s="21" t="s">
        <v>1</v>
      </c>
      <c r="D111" s="17">
        <f>D109</f>
        <v>190</v>
      </c>
      <c r="E111" s="22"/>
      <c r="F111" s="17">
        <f t="shared" si="2"/>
        <v>0</v>
      </c>
    </row>
    <row r="112" spans="1:6" ht="16.5">
      <c r="A112" s="4"/>
      <c r="B112" s="32"/>
      <c r="C112" s="21"/>
      <c r="D112" s="17"/>
      <c r="E112" s="22"/>
      <c r="F112" s="17"/>
    </row>
    <row r="113" spans="1:6" ht="16.5">
      <c r="A113" s="4" t="s">
        <v>15</v>
      </c>
      <c r="B113" s="32" t="s">
        <v>48</v>
      </c>
      <c r="C113" s="21" t="s">
        <v>1</v>
      </c>
      <c r="D113" s="17">
        <f>D111</f>
        <v>190</v>
      </c>
      <c r="E113" s="22"/>
      <c r="F113" s="17">
        <f t="shared" si="2"/>
        <v>0</v>
      </c>
    </row>
    <row r="114" spans="1:6" ht="16.5">
      <c r="A114" s="4"/>
      <c r="B114" s="32"/>
      <c r="C114" s="21"/>
      <c r="D114" s="17"/>
      <c r="E114" s="22"/>
      <c r="F114" s="17"/>
    </row>
    <row r="115" spans="1:6" ht="17.25" thickBot="1">
      <c r="A115" s="4" t="s">
        <v>23</v>
      </c>
      <c r="B115" s="29" t="s">
        <v>27</v>
      </c>
      <c r="C115" s="18" t="s">
        <v>22</v>
      </c>
      <c r="D115" s="19">
        <v>1</v>
      </c>
      <c r="E115" s="20"/>
      <c r="F115" s="19">
        <f t="shared" si="2"/>
        <v>0</v>
      </c>
    </row>
    <row r="116" spans="1:6" ht="17.25" thickTop="1">
      <c r="A116" s="1"/>
      <c r="B116" s="70" t="s">
        <v>41</v>
      </c>
      <c r="C116" s="70"/>
      <c r="D116" s="1"/>
      <c r="E116" s="1"/>
      <c r="F116" s="8">
        <f>SUM(F91:F115)</f>
        <v>0</v>
      </c>
    </row>
  </sheetData>
  <sheetProtection/>
  <mergeCells count="9">
    <mergeCell ref="C7:E7"/>
    <mergeCell ref="C8:E8"/>
    <mergeCell ref="B116:C116"/>
    <mergeCell ref="B1:E1"/>
    <mergeCell ref="B2:E2"/>
    <mergeCell ref="C3:E3"/>
    <mergeCell ref="C4:E4"/>
    <mergeCell ref="C5:E5"/>
    <mergeCell ref="C6:E6"/>
  </mergeCells>
  <printOptions gridLines="1"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&amp;L&amp;"Arial Narrow,Navadno"&amp;9DETAJL infrastruktura d.o.o., Na produ 13, Vipava&amp;C&amp;"Arial Narrow,Navadno"&amp;9vodovod V1&amp;R&amp;"Arial Narrow,Navadno"&amp;9vodovod za poslovno cono SGG</oddHeader>
    <oddFooter>&amp;C&amp;P</oddFooter>
  </headerFooter>
  <rowBreaks count="4" manualBreakCount="4">
    <brk id="8" max="255" man="1"/>
    <brk id="29" max="5" man="1"/>
    <brk id="55" max="5" man="1"/>
    <brk id="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130" zoomScaleSheetLayoutView="130" zoomScalePageLayoutView="0" workbookViewId="0" topLeftCell="A1">
      <selection activeCell="E70" sqref="E70"/>
    </sheetView>
  </sheetViews>
  <sheetFormatPr defaultColWidth="9.140625" defaultRowHeight="15"/>
  <cols>
    <col min="1" max="1" width="5.140625" style="0" customWidth="1"/>
    <col min="2" max="2" width="41.421875" style="0" customWidth="1"/>
    <col min="3" max="3" width="5.8515625" style="0" customWidth="1"/>
    <col min="4" max="4" width="9.28125" style="0" customWidth="1"/>
    <col min="5" max="5" width="8.28125" style="0" customWidth="1"/>
    <col min="6" max="6" width="11.00390625" style="0" customWidth="1"/>
  </cols>
  <sheetData>
    <row r="1" spans="2:5" ht="120" customHeight="1">
      <c r="B1" s="66" t="str">
        <f>Rekapitulacija!A1</f>
        <v>VODOVOD ZA POSLOVNO CONO SGG</v>
      </c>
      <c r="C1" s="71"/>
      <c r="D1" s="71"/>
      <c r="E1" s="71"/>
    </row>
    <row r="2" spans="2:5" ht="16.5">
      <c r="B2" s="72" t="s">
        <v>61</v>
      </c>
      <c r="C2" s="72"/>
      <c r="D2" s="72"/>
      <c r="E2" s="72"/>
    </row>
    <row r="3" spans="1:5" ht="16.5">
      <c r="A3" s="12" t="s">
        <v>2</v>
      </c>
      <c r="B3" s="6" t="s">
        <v>0</v>
      </c>
      <c r="C3" s="69">
        <f>F16</f>
        <v>0</v>
      </c>
      <c r="D3" s="69"/>
      <c r="E3" s="69"/>
    </row>
    <row r="4" spans="1:5" ht="16.5">
      <c r="A4" s="12" t="s">
        <v>4</v>
      </c>
      <c r="B4" s="6" t="s">
        <v>16</v>
      </c>
      <c r="C4" s="69">
        <f>F28</f>
        <v>0</v>
      </c>
      <c r="D4" s="69"/>
      <c r="E4" s="69"/>
    </row>
    <row r="5" spans="1:5" ht="16.5">
      <c r="A5" s="12" t="s">
        <v>5</v>
      </c>
      <c r="B5" s="6" t="s">
        <v>17</v>
      </c>
      <c r="C5" s="69">
        <f>F46</f>
        <v>0</v>
      </c>
      <c r="D5" s="69"/>
      <c r="E5" s="69"/>
    </row>
    <row r="6" spans="1:5" ht="33">
      <c r="A6" s="12" t="s">
        <v>6</v>
      </c>
      <c r="B6" s="3" t="s">
        <v>30</v>
      </c>
      <c r="C6" s="69">
        <f>F62</f>
        <v>0</v>
      </c>
      <c r="D6" s="69"/>
      <c r="E6" s="69"/>
    </row>
    <row r="7" spans="1:5" ht="17.25" thickBot="1">
      <c r="A7" s="12" t="s">
        <v>8</v>
      </c>
      <c r="B7" s="7" t="s">
        <v>25</v>
      </c>
      <c r="C7" s="68">
        <f>F91</f>
        <v>0</v>
      </c>
      <c r="D7" s="68"/>
      <c r="E7" s="68"/>
    </row>
    <row r="8" spans="1:5" ht="17.25" thickTop="1">
      <c r="A8" s="12"/>
      <c r="B8" s="3" t="s">
        <v>7</v>
      </c>
      <c r="C8" s="69">
        <f>SUM(C3:E7)</f>
        <v>0</v>
      </c>
      <c r="D8" s="69"/>
      <c r="E8" s="69"/>
    </row>
    <row r="9" spans="1:6" ht="16.5">
      <c r="A9" s="5" t="s">
        <v>2</v>
      </c>
      <c r="B9" s="3" t="s">
        <v>0</v>
      </c>
      <c r="C9" s="1"/>
      <c r="D9" s="2"/>
      <c r="E9" s="2"/>
      <c r="F9" s="2"/>
    </row>
    <row r="10" spans="1:6" ht="15" customHeight="1">
      <c r="A10" s="4" t="s">
        <v>2</v>
      </c>
      <c r="B10" s="13" t="s">
        <v>28</v>
      </c>
      <c r="C10" s="36" t="s">
        <v>1</v>
      </c>
      <c r="D10" s="15">
        <v>94.6</v>
      </c>
      <c r="E10" s="16"/>
      <c r="F10" s="17">
        <f>+E10*$D10</f>
        <v>0</v>
      </c>
    </row>
    <row r="11" spans="1:6" ht="15" customHeight="1">
      <c r="A11" s="4"/>
      <c r="B11" s="11"/>
      <c r="C11" s="14"/>
      <c r="D11" s="15"/>
      <c r="E11" s="16"/>
      <c r="F11" s="15"/>
    </row>
    <row r="12" spans="1:6" ht="30">
      <c r="A12" s="4" t="s">
        <v>4</v>
      </c>
      <c r="B12" s="13" t="s">
        <v>20</v>
      </c>
      <c r="C12" s="36" t="s">
        <v>3</v>
      </c>
      <c r="D12" s="15">
        <v>5</v>
      </c>
      <c r="E12" s="16"/>
      <c r="F12" s="17">
        <f>+E12*$D12</f>
        <v>0</v>
      </c>
    </row>
    <row r="13" spans="1:6" ht="16.5">
      <c r="A13" s="4"/>
      <c r="B13" s="11"/>
      <c r="C13" s="14"/>
      <c r="D13" s="15"/>
      <c r="E13" s="16"/>
      <c r="F13" s="15"/>
    </row>
    <row r="14" spans="1:6" ht="60.75" customHeight="1">
      <c r="A14" s="4" t="s">
        <v>5</v>
      </c>
      <c r="B14" s="13" t="s">
        <v>62</v>
      </c>
      <c r="C14" s="14" t="s">
        <v>22</v>
      </c>
      <c r="D14" s="15">
        <v>1</v>
      </c>
      <c r="E14" s="16"/>
      <c r="F14" s="17">
        <f>+E14*$D14</f>
        <v>0</v>
      </c>
    </row>
    <row r="15" spans="1:6" ht="17.25" thickBot="1">
      <c r="A15" s="4"/>
      <c r="B15" s="13"/>
      <c r="C15" s="14"/>
      <c r="D15" s="15"/>
      <c r="E15" s="16"/>
      <c r="F15" s="17"/>
    </row>
    <row r="16" spans="1:6" ht="17.25" thickTop="1">
      <c r="A16" s="4"/>
      <c r="B16" s="54" t="s">
        <v>19</v>
      </c>
      <c r="C16" s="55"/>
      <c r="D16" s="56"/>
      <c r="E16" s="56"/>
      <c r="F16" s="57">
        <f>SUM(F10:F15)</f>
        <v>0</v>
      </c>
    </row>
    <row r="17" spans="1:6" ht="16.5">
      <c r="A17" s="4"/>
      <c r="B17" s="3"/>
      <c r="C17" s="1"/>
      <c r="D17" s="2"/>
      <c r="E17" s="2"/>
      <c r="F17" s="8"/>
    </row>
    <row r="18" spans="1:6" ht="16.5">
      <c r="A18" s="5" t="s">
        <v>4</v>
      </c>
      <c r="B18" s="3" t="s">
        <v>16</v>
      </c>
      <c r="C18" s="1"/>
      <c r="D18" s="2"/>
      <c r="E18" s="2"/>
      <c r="F18" s="2"/>
    </row>
    <row r="19" spans="1:6" ht="16.5">
      <c r="A19" s="5"/>
      <c r="B19" s="3"/>
      <c r="C19" s="1"/>
      <c r="D19" s="2"/>
      <c r="E19" s="2"/>
      <c r="F19" s="2"/>
    </row>
    <row r="20" spans="1:6" ht="75">
      <c r="A20" s="4" t="s">
        <v>2</v>
      </c>
      <c r="B20" s="40" t="s">
        <v>74</v>
      </c>
      <c r="C20" s="21" t="s">
        <v>49</v>
      </c>
      <c r="D20" s="17">
        <v>14</v>
      </c>
      <c r="E20" s="2"/>
      <c r="F20" s="17">
        <f>+E20*$D20</f>
        <v>0</v>
      </c>
    </row>
    <row r="21" spans="1:6" ht="16.5">
      <c r="A21" s="5"/>
      <c r="B21" s="3"/>
      <c r="C21" s="1"/>
      <c r="D21" s="17"/>
      <c r="E21" s="2"/>
      <c r="F21" s="17"/>
    </row>
    <row r="22" spans="1:6" ht="30">
      <c r="A22" s="4" t="s">
        <v>4</v>
      </c>
      <c r="B22" s="39" t="s">
        <v>51</v>
      </c>
      <c r="C22" s="21" t="s">
        <v>1</v>
      </c>
      <c r="D22" s="17">
        <v>105</v>
      </c>
      <c r="E22" s="17"/>
      <c r="F22" s="17">
        <f>+E22*$D22</f>
        <v>0</v>
      </c>
    </row>
    <row r="23" spans="1:6" ht="16.5">
      <c r="A23" s="4"/>
      <c r="B23" s="13"/>
      <c r="C23" s="21"/>
      <c r="D23" s="17"/>
      <c r="E23" s="17"/>
      <c r="F23" s="17"/>
    </row>
    <row r="24" spans="1:6" ht="90">
      <c r="A24" s="4" t="s">
        <v>5</v>
      </c>
      <c r="B24" s="40" t="s">
        <v>56</v>
      </c>
      <c r="C24" s="21" t="s">
        <v>49</v>
      </c>
      <c r="D24" s="17">
        <v>143.5</v>
      </c>
      <c r="E24" s="2"/>
      <c r="F24" s="17">
        <f>+E24*$D24</f>
        <v>0</v>
      </c>
    </row>
    <row r="25" spans="1:6" ht="16.5">
      <c r="A25" s="4"/>
      <c r="B25" s="40"/>
      <c r="C25" s="21"/>
      <c r="D25" s="17"/>
      <c r="E25" s="2"/>
      <c r="F25" s="17"/>
    </row>
    <row r="26" spans="1:6" ht="105">
      <c r="A26" s="4" t="s">
        <v>6</v>
      </c>
      <c r="B26" s="52" t="s">
        <v>105</v>
      </c>
      <c r="C26" s="14" t="s">
        <v>22</v>
      </c>
      <c r="D26" s="15">
        <v>1</v>
      </c>
      <c r="E26" s="16"/>
      <c r="F26" s="17">
        <f>+E26*$D26</f>
        <v>0</v>
      </c>
    </row>
    <row r="27" spans="1:6" ht="17.25" thickBot="1">
      <c r="A27" s="4"/>
      <c r="B27" s="52"/>
      <c r="C27" s="14"/>
      <c r="D27" s="15"/>
      <c r="E27" s="16"/>
      <c r="F27" s="15"/>
    </row>
    <row r="28" spans="1:6" ht="17.25" thickTop="1">
      <c r="A28" s="4"/>
      <c r="B28" s="61" t="s">
        <v>43</v>
      </c>
      <c r="C28" s="62"/>
      <c r="D28" s="57"/>
      <c r="E28" s="63"/>
      <c r="F28" s="57">
        <f>SUM(F20:F27)</f>
        <v>0</v>
      </c>
    </row>
    <row r="29" spans="1:6" ht="16.5">
      <c r="A29" s="1"/>
      <c r="B29" s="1"/>
      <c r="C29" s="1"/>
      <c r="D29" s="1"/>
      <c r="E29" s="1"/>
      <c r="F29" s="2"/>
    </row>
    <row r="30" spans="1:6" ht="16.5">
      <c r="A30" s="5" t="s">
        <v>5</v>
      </c>
      <c r="B30" s="3" t="s">
        <v>17</v>
      </c>
      <c r="C30" s="1"/>
      <c r="D30" s="1"/>
      <c r="E30" s="1"/>
      <c r="F30" s="2"/>
    </row>
    <row r="31" spans="1:6" ht="16.5">
      <c r="A31" s="5"/>
      <c r="B31" s="48"/>
      <c r="C31" s="1"/>
      <c r="D31" s="1"/>
      <c r="E31" s="1"/>
      <c r="F31" s="2"/>
    </row>
    <row r="32" spans="1:6" ht="75" customHeight="1">
      <c r="A32" s="4" t="s">
        <v>2</v>
      </c>
      <c r="B32" s="49" t="s">
        <v>99</v>
      </c>
      <c r="C32" s="21"/>
      <c r="D32" s="17"/>
      <c r="E32" s="22"/>
      <c r="F32" s="17"/>
    </row>
    <row r="33" spans="1:7" ht="18">
      <c r="A33" s="4"/>
      <c r="B33" s="49" t="s">
        <v>82</v>
      </c>
      <c r="C33" s="38" t="s">
        <v>50</v>
      </c>
      <c r="D33" s="37">
        <f>ROUND(0.8*G33,1)</f>
        <v>314</v>
      </c>
      <c r="E33" s="22"/>
      <c r="F33" s="17">
        <f>D33*E33</f>
        <v>0</v>
      </c>
      <c r="G33">
        <v>392.5</v>
      </c>
    </row>
    <row r="34" spans="1:6" ht="18">
      <c r="A34" s="4"/>
      <c r="B34" s="49" t="s">
        <v>63</v>
      </c>
      <c r="C34" s="38" t="s">
        <v>50</v>
      </c>
      <c r="D34" s="37">
        <f>G33-D33</f>
        <v>78.5</v>
      </c>
      <c r="E34" s="22"/>
      <c r="F34" s="17">
        <f>D34*E34</f>
        <v>0</v>
      </c>
    </row>
    <row r="35" spans="1:6" ht="16.5">
      <c r="A35" s="4"/>
      <c r="B35" s="49"/>
      <c r="C35" s="38"/>
      <c r="D35" s="37"/>
      <c r="E35" s="22"/>
      <c r="F35" s="17"/>
    </row>
    <row r="36" spans="1:6" ht="60">
      <c r="A36" s="4" t="s">
        <v>4</v>
      </c>
      <c r="B36" s="24" t="s">
        <v>100</v>
      </c>
      <c r="C36" s="14" t="s">
        <v>1</v>
      </c>
      <c r="D36" s="37">
        <v>57</v>
      </c>
      <c r="E36" s="22"/>
      <c r="F36" s="17">
        <f>D36*E36</f>
        <v>0</v>
      </c>
    </row>
    <row r="37" spans="1:6" ht="16.5">
      <c r="A37" s="4"/>
      <c r="B37" s="49"/>
      <c r="C37" s="21"/>
      <c r="D37" s="17"/>
      <c r="E37" s="22"/>
      <c r="F37" s="17"/>
    </row>
    <row r="38" spans="1:6" ht="18">
      <c r="A38" s="4" t="s">
        <v>5</v>
      </c>
      <c r="B38" s="50" t="s">
        <v>29</v>
      </c>
      <c r="C38" s="33" t="s">
        <v>49</v>
      </c>
      <c r="D38" s="34">
        <v>102</v>
      </c>
      <c r="E38" s="35"/>
      <c r="F38" s="34">
        <f>D38*E38</f>
        <v>0</v>
      </c>
    </row>
    <row r="39" spans="1:6" ht="16.5">
      <c r="A39" s="4"/>
      <c r="B39" s="50"/>
      <c r="C39" s="33"/>
      <c r="D39" s="34"/>
      <c r="E39" s="35"/>
      <c r="F39" s="34"/>
    </row>
    <row r="40" spans="1:6" ht="45">
      <c r="A40" s="4" t="s">
        <v>6</v>
      </c>
      <c r="B40" s="50" t="s">
        <v>73</v>
      </c>
      <c r="C40" s="38" t="s">
        <v>52</v>
      </c>
      <c r="D40" s="34">
        <v>41.5</v>
      </c>
      <c r="E40" s="35"/>
      <c r="F40" s="34">
        <f>D40*E40</f>
        <v>0</v>
      </c>
    </row>
    <row r="41" spans="1:6" ht="16.5">
      <c r="A41" s="4"/>
      <c r="B41" s="49"/>
      <c r="C41" s="25"/>
      <c r="D41" s="26"/>
      <c r="E41" s="27"/>
      <c r="F41" s="26"/>
    </row>
    <row r="42" spans="1:6" ht="91.5">
      <c r="A42" s="4" t="s">
        <v>8</v>
      </c>
      <c r="B42" s="50" t="s">
        <v>65</v>
      </c>
      <c r="C42" s="33" t="s">
        <v>50</v>
      </c>
      <c r="D42" s="34">
        <v>297.5</v>
      </c>
      <c r="E42" s="35"/>
      <c r="F42" s="34">
        <f>D42*E42</f>
        <v>0</v>
      </c>
    </row>
    <row r="43" spans="1:6" ht="16.5">
      <c r="A43" s="4"/>
      <c r="B43" s="49"/>
      <c r="C43" s="25"/>
      <c r="D43" s="26"/>
      <c r="E43" s="27"/>
      <c r="F43" s="34"/>
    </row>
    <row r="44" spans="1:6" ht="77.25" customHeight="1">
      <c r="A44" s="4" t="s">
        <v>9</v>
      </c>
      <c r="B44" s="50" t="s">
        <v>66</v>
      </c>
      <c r="C44" s="33" t="s">
        <v>50</v>
      </c>
      <c r="D44" s="34">
        <v>53.5</v>
      </c>
      <c r="E44" s="35"/>
      <c r="F44" s="34">
        <f>D44*E44</f>
        <v>0</v>
      </c>
    </row>
    <row r="45" spans="1:6" ht="17.25" thickBot="1">
      <c r="A45" s="4"/>
      <c r="B45" s="24"/>
      <c r="C45" s="25"/>
      <c r="D45" s="26"/>
      <c r="E45" s="35"/>
      <c r="F45" s="34"/>
    </row>
    <row r="46" spans="1:6" ht="17.25" thickTop="1">
      <c r="A46" s="4"/>
      <c r="B46" s="54" t="s">
        <v>18</v>
      </c>
      <c r="C46" s="55"/>
      <c r="D46" s="56"/>
      <c r="E46" s="60"/>
      <c r="F46" s="57">
        <f>SUM(F32:F45)</f>
        <v>0</v>
      </c>
    </row>
    <row r="47" spans="1:6" ht="16.5">
      <c r="A47" s="4"/>
      <c r="B47" s="3"/>
      <c r="C47" s="1"/>
      <c r="D47" s="2"/>
      <c r="E47" s="9"/>
      <c r="F47" s="2"/>
    </row>
    <row r="48" spans="1:6" ht="33">
      <c r="A48" s="5" t="s">
        <v>6</v>
      </c>
      <c r="B48" s="3" t="s">
        <v>30</v>
      </c>
      <c r="C48" s="1"/>
      <c r="D48" s="2"/>
      <c r="E48" s="9"/>
      <c r="F48" s="2"/>
    </row>
    <row r="49" spans="1:6" ht="16.5">
      <c r="A49" s="5"/>
      <c r="B49" s="3"/>
      <c r="C49" s="1"/>
      <c r="D49" s="2"/>
      <c r="E49" s="9"/>
      <c r="F49" s="2"/>
    </row>
    <row r="50" spans="1:6" ht="16.5">
      <c r="A50" s="5" t="s">
        <v>31</v>
      </c>
      <c r="B50" s="3" t="s">
        <v>32</v>
      </c>
      <c r="C50" s="1"/>
      <c r="D50" s="2"/>
      <c r="E50" s="9"/>
      <c r="F50" s="2"/>
    </row>
    <row r="51" spans="1:6" ht="75">
      <c r="A51" s="4" t="s">
        <v>2</v>
      </c>
      <c r="B51" s="24" t="s">
        <v>101</v>
      </c>
      <c r="C51" s="21" t="s">
        <v>1</v>
      </c>
      <c r="D51" s="17">
        <f>D10</f>
        <v>94.6</v>
      </c>
      <c r="E51" s="22"/>
      <c r="F51" s="17">
        <f aca="true" t="shared" si="0" ref="F51:F60">E51*D51</f>
        <v>0</v>
      </c>
    </row>
    <row r="52" spans="1:6" ht="16.5">
      <c r="A52" s="4"/>
      <c r="B52" s="24"/>
      <c r="C52" s="21"/>
      <c r="D52" s="17"/>
      <c r="E52" s="22"/>
      <c r="F52" s="17"/>
    </row>
    <row r="53" spans="1:6" ht="30">
      <c r="A53" s="4" t="s">
        <v>4</v>
      </c>
      <c r="B53" s="28" t="s">
        <v>33</v>
      </c>
      <c r="C53" s="44">
        <v>0.05</v>
      </c>
      <c r="D53" s="17">
        <f>(F51)*C53</f>
        <v>0</v>
      </c>
      <c r="E53" s="22"/>
      <c r="F53" s="17">
        <f>D53</f>
        <v>0</v>
      </c>
    </row>
    <row r="54" spans="1:6" ht="16.5">
      <c r="A54" s="5"/>
      <c r="B54" s="10"/>
      <c r="C54" s="1"/>
      <c r="D54" s="2"/>
      <c r="E54" s="9"/>
      <c r="F54" s="2"/>
    </row>
    <row r="55" spans="1:6" ht="16.5">
      <c r="A55" s="5" t="s">
        <v>34</v>
      </c>
      <c r="B55" s="3" t="s">
        <v>35</v>
      </c>
      <c r="C55" s="1"/>
      <c r="D55" s="2"/>
      <c r="E55" s="9"/>
      <c r="F55" s="2"/>
    </row>
    <row r="56" spans="1:6" ht="45">
      <c r="A56" s="5"/>
      <c r="B56" s="30" t="s">
        <v>36</v>
      </c>
      <c r="C56" s="21"/>
      <c r="D56" s="17"/>
      <c r="E56" s="22"/>
      <c r="F56" s="17"/>
    </row>
    <row r="57" spans="1:6" ht="16.5">
      <c r="A57" s="4" t="s">
        <v>2</v>
      </c>
      <c r="B57" s="30" t="s">
        <v>68</v>
      </c>
      <c r="C57" s="21" t="s">
        <v>3</v>
      </c>
      <c r="D57" s="17">
        <v>1</v>
      </c>
      <c r="E57" s="22"/>
      <c r="F57" s="17">
        <f t="shared" si="0"/>
        <v>0</v>
      </c>
    </row>
    <row r="58" spans="1:6" ht="16.5">
      <c r="A58" s="4" t="s">
        <v>4</v>
      </c>
      <c r="B58" s="30" t="s">
        <v>69</v>
      </c>
      <c r="C58" s="21" t="s">
        <v>3</v>
      </c>
      <c r="D58" s="17">
        <v>1</v>
      </c>
      <c r="E58" s="22"/>
      <c r="F58" s="17">
        <f t="shared" si="0"/>
        <v>0</v>
      </c>
    </row>
    <row r="59" spans="1:6" ht="16.5">
      <c r="A59" s="4" t="s">
        <v>5</v>
      </c>
      <c r="B59" s="30" t="s">
        <v>102</v>
      </c>
      <c r="C59" s="21" t="s">
        <v>3</v>
      </c>
      <c r="D59" s="17">
        <v>1</v>
      </c>
      <c r="E59" s="22"/>
      <c r="F59" s="17">
        <f t="shared" si="0"/>
        <v>0</v>
      </c>
    </row>
    <row r="60" spans="1:6" ht="16.5">
      <c r="A60" s="4" t="s">
        <v>6</v>
      </c>
      <c r="B60" s="30" t="s">
        <v>103</v>
      </c>
      <c r="C60" s="21" t="s">
        <v>3</v>
      </c>
      <c r="D60" s="17">
        <v>1</v>
      </c>
      <c r="E60" s="22"/>
      <c r="F60" s="17">
        <f t="shared" si="0"/>
        <v>0</v>
      </c>
    </row>
    <row r="61" spans="1:6" ht="17.25" thickBot="1">
      <c r="A61" s="4"/>
      <c r="B61" s="30"/>
      <c r="C61" s="21"/>
      <c r="D61" s="17"/>
      <c r="E61" s="22"/>
      <c r="F61" s="17"/>
    </row>
    <row r="62" spans="1:6" ht="33.75" thickTop="1">
      <c r="A62" s="4"/>
      <c r="B62" s="54" t="s">
        <v>40</v>
      </c>
      <c r="C62" s="55"/>
      <c r="D62" s="56"/>
      <c r="E62" s="60"/>
      <c r="F62" s="57">
        <f>SUM(F51:F61)</f>
        <v>0</v>
      </c>
    </row>
    <row r="63" spans="1:6" ht="16.5">
      <c r="A63" s="1"/>
      <c r="B63" s="1"/>
      <c r="C63" s="1"/>
      <c r="D63" s="2"/>
      <c r="E63" s="9"/>
      <c r="F63" s="17"/>
    </row>
    <row r="64" spans="1:6" ht="16.5">
      <c r="A64" s="5" t="s">
        <v>8</v>
      </c>
      <c r="B64" s="3" t="s">
        <v>25</v>
      </c>
      <c r="C64" s="1"/>
      <c r="D64" s="2"/>
      <c r="E64" s="9"/>
      <c r="F64" s="17"/>
    </row>
    <row r="65" spans="1:6" ht="16.5">
      <c r="A65" s="5"/>
      <c r="B65" s="3"/>
      <c r="C65" s="1"/>
      <c r="D65" s="2"/>
      <c r="E65" s="9"/>
      <c r="F65" s="17"/>
    </row>
    <row r="66" spans="1:6" ht="45">
      <c r="A66" s="4" t="s">
        <v>2</v>
      </c>
      <c r="B66" s="13" t="s">
        <v>42</v>
      </c>
      <c r="C66" s="21" t="s">
        <v>3</v>
      </c>
      <c r="D66" s="17">
        <v>2</v>
      </c>
      <c r="E66" s="22"/>
      <c r="F66" s="17">
        <f>+E66*$D66</f>
        <v>0</v>
      </c>
    </row>
    <row r="67" spans="1:6" ht="16.5">
      <c r="A67" s="4"/>
      <c r="B67" s="51"/>
      <c r="C67" s="21"/>
      <c r="D67" s="17"/>
      <c r="E67" s="22"/>
      <c r="F67" s="17"/>
    </row>
    <row r="68" spans="1:6" ht="60">
      <c r="A68" s="4" t="s">
        <v>4</v>
      </c>
      <c r="B68" s="13" t="s">
        <v>104</v>
      </c>
      <c r="C68" s="21" t="s">
        <v>3</v>
      </c>
      <c r="D68" s="17">
        <v>1</v>
      </c>
      <c r="E68" s="22"/>
      <c r="F68" s="17">
        <f>+E68*$D68</f>
        <v>0</v>
      </c>
    </row>
    <row r="69" spans="1:6" ht="16.5">
      <c r="A69" s="4"/>
      <c r="B69" s="13"/>
      <c r="C69" s="21"/>
      <c r="D69" s="17"/>
      <c r="E69" s="22"/>
      <c r="F69" s="17"/>
    </row>
    <row r="70" spans="1:6" ht="118.5" customHeight="1">
      <c r="A70" s="4" t="s">
        <v>5</v>
      </c>
      <c r="B70" s="65" t="s">
        <v>106</v>
      </c>
      <c r="C70" s="21" t="s">
        <v>22</v>
      </c>
      <c r="D70" s="17">
        <v>1</v>
      </c>
      <c r="E70" s="22"/>
      <c r="F70" s="17">
        <f>+E70*$D70</f>
        <v>0</v>
      </c>
    </row>
    <row r="71" spans="1:6" ht="16.5">
      <c r="A71" s="4"/>
      <c r="B71" s="64"/>
      <c r="C71" s="21"/>
      <c r="D71" s="17"/>
      <c r="E71" s="22"/>
      <c r="F71" s="17"/>
    </row>
    <row r="72" spans="1:6" ht="30">
      <c r="A72" s="4" t="s">
        <v>8</v>
      </c>
      <c r="B72" s="13" t="s">
        <v>107</v>
      </c>
      <c r="C72" s="21" t="s">
        <v>49</v>
      </c>
      <c r="D72" s="17">
        <f>D24</f>
        <v>143.5</v>
      </c>
      <c r="E72" s="22"/>
      <c r="F72" s="17">
        <f aca="true" t="shared" si="1" ref="F72:F90">+E72*$D72</f>
        <v>0</v>
      </c>
    </row>
    <row r="73" spans="1:6" ht="16.5">
      <c r="A73" s="4"/>
      <c r="B73" s="13"/>
      <c r="C73" s="21"/>
      <c r="D73" s="17"/>
      <c r="E73" s="22"/>
      <c r="F73" s="17"/>
    </row>
    <row r="74" spans="1:6" ht="30">
      <c r="A74" s="4" t="s">
        <v>9</v>
      </c>
      <c r="B74" s="13" t="s">
        <v>57</v>
      </c>
      <c r="C74" t="s">
        <v>53</v>
      </c>
      <c r="D74" s="37">
        <f>D20</f>
        <v>14</v>
      </c>
      <c r="E74" s="37"/>
      <c r="F74" s="17">
        <f t="shared" si="1"/>
        <v>0</v>
      </c>
    </row>
    <row r="75" spans="1:6" ht="16.5">
      <c r="A75" s="4"/>
      <c r="B75" s="13"/>
      <c r="C75" s="21"/>
      <c r="D75" s="17"/>
      <c r="E75" s="22"/>
      <c r="F75" s="17"/>
    </row>
    <row r="76" spans="1:6" ht="30">
      <c r="A76" s="4" t="s">
        <v>10</v>
      </c>
      <c r="B76" s="13" t="s">
        <v>44</v>
      </c>
      <c r="C76" s="21" t="s">
        <v>1</v>
      </c>
      <c r="D76" s="17">
        <f>D22</f>
        <v>105</v>
      </c>
      <c r="E76" s="22"/>
      <c r="F76" s="17">
        <f t="shared" si="1"/>
        <v>0</v>
      </c>
    </row>
    <row r="77" spans="1:6" ht="16.5">
      <c r="A77" s="4"/>
      <c r="B77" s="13"/>
      <c r="C77" s="21"/>
      <c r="D77" s="17"/>
      <c r="E77" s="22"/>
      <c r="F77" s="17"/>
    </row>
    <row r="78" spans="1:6" ht="30">
      <c r="A78" s="4" t="s">
        <v>14</v>
      </c>
      <c r="B78" s="13" t="s">
        <v>97</v>
      </c>
      <c r="C78" s="21" t="s">
        <v>49</v>
      </c>
      <c r="D78" s="17">
        <f>D72</f>
        <v>143.5</v>
      </c>
      <c r="E78" s="22"/>
      <c r="F78" s="17">
        <f t="shared" si="1"/>
        <v>0</v>
      </c>
    </row>
    <row r="79" spans="1:6" ht="16.5">
      <c r="A79" s="4"/>
      <c r="B79" s="13"/>
      <c r="C79" s="21"/>
      <c r="D79" s="17"/>
      <c r="E79" s="22"/>
      <c r="F79" s="17"/>
    </row>
    <row r="80" spans="1:6" ht="45">
      <c r="A80" s="4" t="s">
        <v>11</v>
      </c>
      <c r="B80" s="13" t="s">
        <v>45</v>
      </c>
      <c r="C80" s="21" t="s">
        <v>49</v>
      </c>
      <c r="D80" s="17">
        <f>D78+D74</f>
        <v>157.5</v>
      </c>
      <c r="E80" s="22"/>
      <c r="F80" s="17">
        <f t="shared" si="1"/>
        <v>0</v>
      </c>
    </row>
    <row r="81" spans="1:6" ht="16.5">
      <c r="A81" s="4"/>
      <c r="B81" s="13"/>
      <c r="C81" s="21"/>
      <c r="D81" s="17"/>
      <c r="E81" s="22"/>
      <c r="F81" s="17"/>
    </row>
    <row r="82" spans="1:6" ht="32.25" customHeight="1">
      <c r="A82" s="4" t="s">
        <v>12</v>
      </c>
      <c r="B82" s="13" t="s">
        <v>96</v>
      </c>
      <c r="C82" s="21" t="s">
        <v>49</v>
      </c>
      <c r="D82" s="17">
        <f>D80</f>
        <v>157.5</v>
      </c>
      <c r="E82" s="22"/>
      <c r="F82" s="17">
        <f t="shared" si="1"/>
        <v>0</v>
      </c>
    </row>
    <row r="83" spans="1:6" ht="16.5">
      <c r="A83" s="4"/>
      <c r="B83" s="13"/>
      <c r="C83" s="21"/>
      <c r="D83" s="17"/>
      <c r="E83" s="22"/>
      <c r="F83" s="17"/>
    </row>
    <row r="84" spans="1:6" ht="30">
      <c r="A84" s="4" t="s">
        <v>13</v>
      </c>
      <c r="B84" s="32" t="s">
        <v>26</v>
      </c>
      <c r="C84" s="21" t="s">
        <v>1</v>
      </c>
      <c r="D84" s="17">
        <f>D10</f>
        <v>94.6</v>
      </c>
      <c r="E84" s="22"/>
      <c r="F84" s="17">
        <f t="shared" si="1"/>
        <v>0</v>
      </c>
    </row>
    <row r="85" spans="1:6" ht="16.5">
      <c r="A85" s="4"/>
      <c r="B85" s="32"/>
      <c r="C85" s="21"/>
      <c r="D85" s="17"/>
      <c r="E85" s="22"/>
      <c r="F85" s="17"/>
    </row>
    <row r="86" spans="1:6" ht="16.5">
      <c r="A86" s="4" t="s">
        <v>15</v>
      </c>
      <c r="B86" s="32" t="s">
        <v>47</v>
      </c>
      <c r="C86" s="21" t="s">
        <v>1</v>
      </c>
      <c r="D86" s="17">
        <f>D84</f>
        <v>94.6</v>
      </c>
      <c r="E86" s="22"/>
      <c r="F86" s="17">
        <f t="shared" si="1"/>
        <v>0</v>
      </c>
    </row>
    <row r="87" spans="1:6" ht="16.5">
      <c r="A87" s="4"/>
      <c r="B87" s="32"/>
      <c r="C87" s="21"/>
      <c r="D87" s="17"/>
      <c r="E87" s="22"/>
      <c r="F87" s="17"/>
    </row>
    <row r="88" spans="1:6" ht="16.5">
      <c r="A88" s="4" t="s">
        <v>23</v>
      </c>
      <c r="B88" s="32" t="s">
        <v>48</v>
      </c>
      <c r="C88" s="21" t="s">
        <v>1</v>
      </c>
      <c r="D88" s="17">
        <f>D86</f>
        <v>94.6</v>
      </c>
      <c r="E88" s="22"/>
      <c r="F88" s="17">
        <f t="shared" si="1"/>
        <v>0</v>
      </c>
    </row>
    <row r="89" spans="1:6" ht="16.5">
      <c r="A89" s="4"/>
      <c r="B89" s="32"/>
      <c r="C89" s="21"/>
      <c r="D89" s="17"/>
      <c r="E89" s="22"/>
      <c r="F89" s="17"/>
    </row>
    <row r="90" spans="1:6" ht="17.25" thickBot="1">
      <c r="A90" s="4" t="s">
        <v>24</v>
      </c>
      <c r="B90" s="29" t="s">
        <v>27</v>
      </c>
      <c r="C90" s="18" t="s">
        <v>22</v>
      </c>
      <c r="D90" s="19">
        <v>1</v>
      </c>
      <c r="E90" s="20"/>
      <c r="F90" s="19">
        <f t="shared" si="1"/>
        <v>0</v>
      </c>
    </row>
    <row r="91" spans="1:6" ht="17.25" thickTop="1">
      <c r="A91" s="1"/>
      <c r="B91" s="70" t="s">
        <v>41</v>
      </c>
      <c r="C91" s="70"/>
      <c r="D91" s="1"/>
      <c r="E91" s="1"/>
      <c r="F91" s="8">
        <f>SUM(F66:F90)</f>
        <v>0</v>
      </c>
    </row>
  </sheetData>
  <sheetProtection/>
  <mergeCells count="9">
    <mergeCell ref="C7:E7"/>
    <mergeCell ref="C8:E8"/>
    <mergeCell ref="B91:C91"/>
    <mergeCell ref="B1:E1"/>
    <mergeCell ref="B2:E2"/>
    <mergeCell ref="C3:E3"/>
    <mergeCell ref="C4:E4"/>
    <mergeCell ref="C5:E5"/>
    <mergeCell ref="C6:E6"/>
  </mergeCells>
  <printOptions gridLines="1"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Narrow,Navadno"&amp;9DETAJL infrastruktura d.o.o., Na produ 13, Vipava&amp;C&amp;"Arial Narrow,Navadno"&amp;9vodovod V2&amp;R&amp;"Arial Narrow,Navadno"&amp;9vodovod za poslovno cono SGG</oddHeader>
    <oddFooter>&amp;C&amp;P</oddFooter>
  </headerFooter>
  <rowBreaks count="2" manualBreakCount="2">
    <brk id="8" max="255" man="1"/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Peter Kete</cp:lastModifiedBy>
  <cp:lastPrinted>2016-01-22T12:33:47Z</cp:lastPrinted>
  <dcterms:created xsi:type="dcterms:W3CDTF">2006-05-27T06:19:13Z</dcterms:created>
  <dcterms:modified xsi:type="dcterms:W3CDTF">2016-04-25T08:09:06Z</dcterms:modified>
  <cp:category/>
  <cp:version/>
  <cp:contentType/>
  <cp:contentStatus/>
</cp:coreProperties>
</file>