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 NAROČILA\NAROČANJE, NAROČILA\VELIKA NAROČILA 4301\2017\4301-2-2017 Izgradnja kanalizacije in vodovoda Čohi\"/>
    </mc:Choice>
  </mc:AlternateContent>
  <bookViews>
    <workbookView xWindow="0" yWindow="0" windowWidth="28800" windowHeight="11835" tabRatio="810"/>
  </bookViews>
  <sheets>
    <sheet name="SKUPAJ" sheetId="84" r:id="rId1"/>
    <sheet name="FC1" sheetId="78" r:id="rId2"/>
    <sheet name="FC2" sheetId="80" r:id="rId3"/>
    <sheet name="FC2.1" sheetId="81" r:id="rId4"/>
    <sheet name="FC2.2" sheetId="82" r:id="rId5"/>
    <sheet name="FC2.3" sheetId="83" r:id="rId6"/>
    <sheet name="GRAVITACIJSKI" sheetId="85" r:id="rId7"/>
    <sheet name="TLAČNI" sheetId="86" r:id="rId8"/>
    <sheet name="SLOKARJI" sheetId="87" r:id="rId9"/>
    <sheet name="FB1" sheetId="89" r:id="rId10"/>
    <sheet name="MK1" sheetId="90" r:id="rId11"/>
    <sheet name="MK2" sheetId="91" r:id="rId12"/>
    <sheet name="MK3" sheetId="92" r:id="rId13"/>
    <sheet name="Priključki" sheetId="79" r:id="rId14"/>
  </sheets>
  <definedNames>
    <definedName name="_xlnm.Print_Area" localSheetId="9">'FB1'!$A$1:$G$136</definedName>
    <definedName name="_xlnm.Print_Area" localSheetId="1">'FC1'!$A$1:$G$142</definedName>
    <definedName name="_xlnm.Print_Area" localSheetId="2">'FC2'!$A$1:$G$142</definedName>
    <definedName name="_xlnm.Print_Area" localSheetId="3" xml:space="preserve">  FC2.1!$A$1:$G$140</definedName>
    <definedName name="_xlnm.Print_Area" localSheetId="4" xml:space="preserve">  FC2.2!$A$1:$G$142</definedName>
    <definedName name="_xlnm.Print_Area" localSheetId="5" xml:space="preserve">  FC2.3!$A$1:$G$140</definedName>
    <definedName name="_xlnm.Print_Area" localSheetId="6">GRAVITACIJSKI!$A$1:$G$165</definedName>
    <definedName name="_xlnm.Print_Area" localSheetId="10">'MK1'!$A$1:$G$151</definedName>
    <definedName name="_xlnm.Print_Area" localSheetId="11">'MK2'!$A$1:$G$161</definedName>
    <definedName name="_xlnm.Print_Area" localSheetId="12">'MK3'!$A$1:$G$151</definedName>
    <definedName name="_xlnm.Print_Area" localSheetId="13">Priključki!$A$1:$G$144</definedName>
    <definedName name="_xlnm.Print_Area" localSheetId="8">SLOKARJI!$A$1:$G$177</definedName>
    <definedName name="_xlnm.Print_Area" localSheetId="7">TLAČNI!$A$1:$G$180</definedName>
  </definedNames>
  <calcPr calcId="152511"/>
</workbook>
</file>

<file path=xl/calcChain.xml><?xml version="1.0" encoding="utf-8"?>
<calcChain xmlns="http://schemas.openxmlformats.org/spreadsheetml/2006/main">
  <c r="F128" i="91" l="1"/>
  <c r="F126" i="91"/>
  <c r="F124" i="91"/>
  <c r="C122" i="91"/>
  <c r="C135" i="79" l="1"/>
  <c r="C112" i="79"/>
  <c r="C110" i="79"/>
  <c r="C98" i="79"/>
  <c r="C87" i="79"/>
  <c r="C79" i="79"/>
  <c r="C62" i="79"/>
  <c r="F143" i="85" l="1"/>
  <c r="F139" i="85"/>
  <c r="C122" i="80"/>
  <c r="C149" i="91"/>
  <c r="C143" i="91"/>
  <c r="F112" i="91"/>
  <c r="C104" i="91"/>
  <c r="C95" i="91"/>
  <c r="C91" i="91"/>
  <c r="C87" i="91"/>
  <c r="C81" i="91"/>
  <c r="C70" i="91"/>
  <c r="C66" i="91"/>
  <c r="C62" i="91"/>
  <c r="J154" i="86" l="1"/>
  <c r="C158" i="86"/>
  <c r="C154" i="86"/>
  <c r="C156" i="86"/>
  <c r="C155" i="87"/>
  <c r="C153" i="87"/>
  <c r="C151" i="87"/>
  <c r="F149" i="79" l="1"/>
  <c r="F152" i="79" s="1"/>
  <c r="F148" i="79"/>
  <c r="F150" i="79" s="1"/>
  <c r="F83" i="85" l="1"/>
  <c r="F85" i="85"/>
  <c r="F87" i="85"/>
  <c r="F89" i="85"/>
  <c r="F91" i="85"/>
  <c r="F93" i="85"/>
  <c r="F95" i="85"/>
  <c r="F110" i="86" l="1"/>
  <c r="F125" i="79"/>
  <c r="F64" i="79"/>
  <c r="F102" i="79"/>
  <c r="F106" i="79"/>
  <c r="F108" i="79"/>
  <c r="F96" i="79" l="1"/>
  <c r="F116" i="79"/>
  <c r="F114" i="79"/>
  <c r="F127" i="79" l="1"/>
  <c r="F105" i="79"/>
  <c r="F104" i="79"/>
  <c r="F103" i="79"/>
  <c r="F112" i="79"/>
  <c r="F110" i="79"/>
  <c r="F98" i="79" l="1"/>
  <c r="F106" i="91"/>
  <c r="F93" i="91"/>
  <c r="F89" i="91"/>
  <c r="F83" i="91"/>
  <c r="F64" i="91"/>
  <c r="F104" i="90"/>
  <c r="F91" i="90"/>
  <c r="F87" i="90"/>
  <c r="F81" i="90"/>
  <c r="F104" i="92"/>
  <c r="F64" i="90"/>
  <c r="F120" i="92"/>
  <c r="F91" i="92"/>
  <c r="F87" i="92"/>
  <c r="F81" i="92"/>
  <c r="F64" i="92"/>
  <c r="F149" i="92"/>
  <c r="F147" i="92"/>
  <c r="F145" i="92"/>
  <c r="F143" i="92"/>
  <c r="F141" i="92"/>
  <c r="F139" i="92"/>
  <c r="F137" i="92"/>
  <c r="F135" i="92"/>
  <c r="F133" i="92"/>
  <c r="F131" i="92"/>
  <c r="F129" i="92"/>
  <c r="F118" i="92"/>
  <c r="F116" i="92"/>
  <c r="F114" i="92"/>
  <c r="F112" i="92"/>
  <c r="F109" i="92"/>
  <c r="F107" i="92"/>
  <c r="F102" i="92"/>
  <c r="F93" i="92"/>
  <c r="F89" i="92"/>
  <c r="F85" i="92"/>
  <c r="F83" i="92"/>
  <c r="F79" i="92"/>
  <c r="F70" i="92"/>
  <c r="F68" i="92"/>
  <c r="F66" i="92"/>
  <c r="F62" i="92"/>
  <c r="F122" i="91"/>
  <c r="F95" i="92" l="1"/>
  <c r="F20" i="92" s="1"/>
  <c r="F151" i="92"/>
  <c r="F22" i="92" s="1"/>
  <c r="F122" i="92"/>
  <c r="F21" i="92" s="1"/>
  <c r="F72" i="92"/>
  <c r="F19" i="92" s="1"/>
  <c r="F23" i="92" l="1"/>
  <c r="F24" i="92" s="1"/>
  <c r="F25" i="92" l="1"/>
  <c r="F26" i="92" s="1"/>
  <c r="F24" i="84"/>
  <c r="F155" i="91"/>
  <c r="F68" i="91"/>
  <c r="F159" i="91"/>
  <c r="F157" i="91"/>
  <c r="F153" i="91"/>
  <c r="F151" i="91"/>
  <c r="F149" i="91"/>
  <c r="F147" i="91"/>
  <c r="F145" i="91"/>
  <c r="F143" i="91"/>
  <c r="F141" i="91"/>
  <c r="F139" i="91"/>
  <c r="F137" i="91"/>
  <c r="F120" i="91"/>
  <c r="F118" i="91"/>
  <c r="F116" i="91"/>
  <c r="F113" i="91"/>
  <c r="F109" i="91"/>
  <c r="F104" i="91"/>
  <c r="F95" i="91"/>
  <c r="F91" i="91"/>
  <c r="F87" i="91"/>
  <c r="F85" i="91"/>
  <c r="F81" i="91"/>
  <c r="F72" i="91"/>
  <c r="F70" i="91"/>
  <c r="F66" i="91"/>
  <c r="F62" i="91"/>
  <c r="F145" i="90"/>
  <c r="F116" i="90"/>
  <c r="F107" i="90"/>
  <c r="F118" i="90"/>
  <c r="F130" i="91" l="1"/>
  <c r="F97" i="91"/>
  <c r="F20" i="91" s="1"/>
  <c r="F161" i="91"/>
  <c r="F22" i="91" s="1"/>
  <c r="F74" i="91"/>
  <c r="F19" i="91" s="1"/>
  <c r="F114" i="90"/>
  <c r="F149" i="90" l="1"/>
  <c r="F147" i="90"/>
  <c r="F143" i="90"/>
  <c r="F141" i="90"/>
  <c r="F139" i="90"/>
  <c r="F137" i="90"/>
  <c r="F135" i="90"/>
  <c r="F133" i="90"/>
  <c r="F131" i="90"/>
  <c r="F129" i="90"/>
  <c r="F127" i="90"/>
  <c r="F112" i="90"/>
  <c r="F109" i="90"/>
  <c r="F102" i="90"/>
  <c r="F93" i="90"/>
  <c r="F89" i="90"/>
  <c r="F85" i="90"/>
  <c r="F83" i="90"/>
  <c r="F79" i="90"/>
  <c r="F70" i="90"/>
  <c r="F68" i="90"/>
  <c r="F66" i="90"/>
  <c r="F62" i="90"/>
  <c r="F134" i="89"/>
  <c r="F132" i="89"/>
  <c r="F130" i="89"/>
  <c r="F128" i="89"/>
  <c r="F126" i="89"/>
  <c r="F124" i="89"/>
  <c r="F122" i="89"/>
  <c r="F120" i="89"/>
  <c r="F118" i="89"/>
  <c r="F116" i="89"/>
  <c r="F114" i="89"/>
  <c r="F105" i="89"/>
  <c r="F102" i="89"/>
  <c r="F100" i="89"/>
  <c r="F99" i="89"/>
  <c r="F96" i="89"/>
  <c r="F87" i="89"/>
  <c r="F85" i="89"/>
  <c r="F83" i="89"/>
  <c r="F81" i="89"/>
  <c r="F79" i="89"/>
  <c r="F70" i="89"/>
  <c r="F68" i="89"/>
  <c r="F66" i="89"/>
  <c r="F64" i="89"/>
  <c r="F62" i="89"/>
  <c r="F72" i="87"/>
  <c r="F70" i="87"/>
  <c r="F142" i="87"/>
  <c r="F95" i="87"/>
  <c r="F93" i="87"/>
  <c r="F91" i="87"/>
  <c r="F97" i="87"/>
  <c r="F120" i="90" l="1"/>
  <c r="F21" i="90" s="1"/>
  <c r="F72" i="90"/>
  <c r="F19" i="90" s="1"/>
  <c r="F95" i="90"/>
  <c r="F20" i="90" s="1"/>
  <c r="F151" i="90"/>
  <c r="F22" i="90" s="1"/>
  <c r="F136" i="89"/>
  <c r="F22" i="89" s="1"/>
  <c r="F107" i="89"/>
  <c r="F21" i="89" s="1"/>
  <c r="F89" i="89"/>
  <c r="F20" i="89" s="1"/>
  <c r="F72" i="89"/>
  <c r="F19" i="89" s="1"/>
  <c r="F89" i="87"/>
  <c r="F175" i="87"/>
  <c r="F173" i="87"/>
  <c r="F171" i="87"/>
  <c r="F169" i="87"/>
  <c r="F167" i="87"/>
  <c r="F165" i="87"/>
  <c r="F163" i="87"/>
  <c r="F161" i="87"/>
  <c r="F159" i="87"/>
  <c r="F157" i="87"/>
  <c r="F155" i="87"/>
  <c r="F153" i="87"/>
  <c r="F151" i="87"/>
  <c r="F140" i="87"/>
  <c r="F138" i="87"/>
  <c r="F135" i="87"/>
  <c r="F133" i="87"/>
  <c r="F132" i="87"/>
  <c r="F131" i="87"/>
  <c r="F128" i="87"/>
  <c r="F126" i="87"/>
  <c r="F124" i="87"/>
  <c r="F122" i="87"/>
  <c r="F120" i="87"/>
  <c r="F118" i="87"/>
  <c r="F109" i="87"/>
  <c r="F107" i="87"/>
  <c r="F105" i="87"/>
  <c r="F103" i="87"/>
  <c r="F101" i="87"/>
  <c r="F99" i="87"/>
  <c r="F87" i="87"/>
  <c r="F85" i="87"/>
  <c r="F83" i="87"/>
  <c r="F74" i="87"/>
  <c r="F68" i="87"/>
  <c r="F66" i="87"/>
  <c r="F64" i="87"/>
  <c r="F62" i="87"/>
  <c r="F23" i="90" l="1"/>
  <c r="F24" i="90" s="1"/>
  <c r="F23" i="89"/>
  <c r="F24" i="89" s="1"/>
  <c r="F76" i="87"/>
  <c r="F19" i="87" s="1"/>
  <c r="F177" i="87"/>
  <c r="F22" i="87" s="1"/>
  <c r="F144" i="87"/>
  <c r="F21" i="87" s="1"/>
  <c r="F111" i="87"/>
  <c r="F20" i="87" s="1"/>
  <c r="F25" i="89" l="1"/>
  <c r="F26" i="89" s="1"/>
  <c r="F21" i="84"/>
  <c r="F25" i="90"/>
  <c r="F26" i="90" s="1"/>
  <c r="F22" i="84"/>
  <c r="F23" i="87"/>
  <c r="F24" i="87" s="1"/>
  <c r="F25" i="87" l="1"/>
  <c r="F26" i="87" s="1"/>
  <c r="F20" i="84"/>
  <c r="F145" i="86"/>
  <c r="F118" i="86"/>
  <c r="F127" i="86"/>
  <c r="F128" i="86"/>
  <c r="F129" i="86"/>
  <c r="F130" i="86"/>
  <c r="F125" i="86"/>
  <c r="F126" i="86"/>
  <c r="F124" i="86"/>
  <c r="F122" i="86"/>
  <c r="F123" i="86"/>
  <c r="F116" i="86"/>
  <c r="F112" i="86"/>
  <c r="F108" i="86"/>
  <c r="F132" i="86" l="1"/>
  <c r="F142" i="86"/>
  <c r="F72" i="86"/>
  <c r="F70" i="86"/>
  <c r="F178" i="86"/>
  <c r="F176" i="86"/>
  <c r="F174" i="86"/>
  <c r="F172" i="86"/>
  <c r="F170" i="86"/>
  <c r="F168" i="86"/>
  <c r="F166" i="86"/>
  <c r="F164" i="86"/>
  <c r="F162" i="86"/>
  <c r="F160" i="86"/>
  <c r="F158" i="86"/>
  <c r="F156" i="86"/>
  <c r="F154" i="86"/>
  <c r="F143" i="86"/>
  <c r="F139" i="86"/>
  <c r="F137" i="86"/>
  <c r="F147" i="86" s="1"/>
  <c r="F134" i="86"/>
  <c r="F99" i="86"/>
  <c r="F97" i="86"/>
  <c r="F95" i="86"/>
  <c r="F93" i="86"/>
  <c r="F91" i="86"/>
  <c r="F89" i="86"/>
  <c r="F87" i="86"/>
  <c r="F85" i="86"/>
  <c r="F83" i="86"/>
  <c r="F74" i="86"/>
  <c r="F68" i="86"/>
  <c r="F66" i="86"/>
  <c r="F64" i="86"/>
  <c r="F62" i="86"/>
  <c r="F180" i="86" l="1"/>
  <c r="F22" i="86" s="1"/>
  <c r="F21" i="86"/>
  <c r="F101" i="86"/>
  <c r="F20" i="86" s="1"/>
  <c r="F76" i="86"/>
  <c r="F19" i="86" s="1"/>
  <c r="F112" i="85"/>
  <c r="F106" i="85"/>
  <c r="F23" i="86" l="1"/>
  <c r="F24" i="86" s="1"/>
  <c r="F114" i="85"/>
  <c r="F110" i="85"/>
  <c r="F108" i="85"/>
  <c r="F25" i="86" l="1"/>
  <c r="F26" i="86" s="1"/>
  <c r="F19" i="84"/>
  <c r="F159" i="85"/>
  <c r="F119" i="85" l="1"/>
  <c r="F81" i="85"/>
  <c r="F163" i="85"/>
  <c r="F161" i="85"/>
  <c r="F157" i="85"/>
  <c r="F155" i="85"/>
  <c r="F153" i="85"/>
  <c r="F151" i="85"/>
  <c r="F149" i="85"/>
  <c r="F147" i="85"/>
  <c r="F145" i="85"/>
  <c r="F141" i="85"/>
  <c r="F137" i="85"/>
  <c r="F135" i="85"/>
  <c r="F126" i="85"/>
  <c r="F124" i="85"/>
  <c r="F121" i="85"/>
  <c r="F118" i="85"/>
  <c r="F117" i="85"/>
  <c r="F104" i="85"/>
  <c r="F79" i="85"/>
  <c r="F70" i="85"/>
  <c r="F68" i="85"/>
  <c r="F66" i="85"/>
  <c r="F64" i="85"/>
  <c r="F62" i="85"/>
  <c r="F165" i="85" l="1"/>
  <c r="F22" i="85" s="1"/>
  <c r="F128" i="85"/>
  <c r="F21" i="85" s="1"/>
  <c r="F97" i="85"/>
  <c r="F20" i="85" s="1"/>
  <c r="F72" i="85"/>
  <c r="F19" i="85" s="1"/>
  <c r="F23" i="85" l="1"/>
  <c r="F24" i="85" s="1"/>
  <c r="F25" i="85" l="1"/>
  <c r="F26" i="85" s="1"/>
  <c r="F18" i="84"/>
  <c r="F138" i="83"/>
  <c r="F136" i="83"/>
  <c r="F134" i="83"/>
  <c r="F132" i="83"/>
  <c r="F130" i="83"/>
  <c r="F128" i="83"/>
  <c r="F126" i="83"/>
  <c r="F124" i="83"/>
  <c r="F122" i="83"/>
  <c r="F120" i="83"/>
  <c r="F118" i="83"/>
  <c r="F109" i="83"/>
  <c r="F106" i="83"/>
  <c r="F104" i="83"/>
  <c r="F103" i="83"/>
  <c r="F100" i="83"/>
  <c r="F91" i="83"/>
  <c r="F89" i="83"/>
  <c r="F87" i="83"/>
  <c r="F85" i="83"/>
  <c r="F83" i="83"/>
  <c r="F81" i="83"/>
  <c r="F79" i="83"/>
  <c r="F70" i="83"/>
  <c r="F68" i="83"/>
  <c r="F66" i="83"/>
  <c r="F64" i="83"/>
  <c r="F62" i="83"/>
  <c r="F83" i="82"/>
  <c r="F140" i="82"/>
  <c r="F138" i="82"/>
  <c r="F136" i="82"/>
  <c r="F134" i="82"/>
  <c r="F132" i="82"/>
  <c r="F130" i="82"/>
  <c r="F128" i="82"/>
  <c r="F126" i="82"/>
  <c r="F124" i="82"/>
  <c r="F122" i="82"/>
  <c r="F120" i="82"/>
  <c r="F111" i="82"/>
  <c r="F108" i="82"/>
  <c r="F106" i="82"/>
  <c r="F105" i="82"/>
  <c r="F102" i="82"/>
  <c r="F93" i="82"/>
  <c r="F91" i="82"/>
  <c r="F89" i="82"/>
  <c r="F87" i="82"/>
  <c r="F85" i="82"/>
  <c r="F81" i="82"/>
  <c r="F79" i="82"/>
  <c r="F70" i="82"/>
  <c r="F68" i="82"/>
  <c r="F66" i="82"/>
  <c r="F64" i="82"/>
  <c r="F62" i="82"/>
  <c r="F72" i="83" l="1"/>
  <c r="F19" i="83" s="1"/>
  <c r="F140" i="83"/>
  <c r="F22" i="83" s="1"/>
  <c r="F111" i="83"/>
  <c r="F21" i="83" s="1"/>
  <c r="F93" i="83"/>
  <c r="F20" i="83" s="1"/>
  <c r="F72" i="82"/>
  <c r="F19" i="82" s="1"/>
  <c r="F95" i="82"/>
  <c r="F20" i="82" s="1"/>
  <c r="F113" i="82"/>
  <c r="F21" i="82" s="1"/>
  <c r="F142" i="82"/>
  <c r="F22" i="82" s="1"/>
  <c r="F81" i="81"/>
  <c r="F138" i="81"/>
  <c r="F136" i="81"/>
  <c r="F134" i="81"/>
  <c r="F132" i="81"/>
  <c r="F130" i="81"/>
  <c r="F128" i="81"/>
  <c r="F126" i="81"/>
  <c r="F124" i="81"/>
  <c r="F122" i="81"/>
  <c r="F120" i="81"/>
  <c r="F118" i="81"/>
  <c r="F109" i="81"/>
  <c r="F106" i="81"/>
  <c r="F104" i="81"/>
  <c r="F103" i="81"/>
  <c r="F100" i="81"/>
  <c r="F91" i="81"/>
  <c r="F89" i="81"/>
  <c r="F87" i="81"/>
  <c r="F85" i="81"/>
  <c r="F83" i="81"/>
  <c r="F79" i="81"/>
  <c r="F70" i="81"/>
  <c r="F68" i="81"/>
  <c r="F66" i="81"/>
  <c r="F64" i="81"/>
  <c r="F62" i="81"/>
  <c r="F81" i="80"/>
  <c r="F140" i="80"/>
  <c r="F138" i="80"/>
  <c r="F136" i="80"/>
  <c r="F134" i="80"/>
  <c r="F132" i="80"/>
  <c r="F130" i="80"/>
  <c r="F128" i="80"/>
  <c r="F126" i="80"/>
  <c r="F124" i="80"/>
  <c r="F122" i="80"/>
  <c r="F120" i="80"/>
  <c r="F118" i="80"/>
  <c r="F109" i="80"/>
  <c r="F106" i="80"/>
  <c r="F104" i="80"/>
  <c r="F103" i="80"/>
  <c r="F100" i="80"/>
  <c r="F91" i="80"/>
  <c r="F89" i="80"/>
  <c r="F87" i="80"/>
  <c r="F85" i="80"/>
  <c r="F83" i="80"/>
  <c r="F79" i="80"/>
  <c r="F70" i="80"/>
  <c r="F68" i="80"/>
  <c r="F66" i="80"/>
  <c r="F64" i="80"/>
  <c r="F62" i="80"/>
  <c r="F101" i="78"/>
  <c r="F137" i="79"/>
  <c r="F139" i="79"/>
  <c r="F141" i="79"/>
  <c r="F133" i="79"/>
  <c r="F68" i="79"/>
  <c r="F129" i="79"/>
  <c r="F70" i="79"/>
  <c r="F23" i="83" l="1"/>
  <c r="F24" i="83" s="1"/>
  <c r="F23" i="82"/>
  <c r="F24" i="82" s="1"/>
  <c r="F72" i="81"/>
  <c r="F19" i="81" s="1"/>
  <c r="F140" i="81"/>
  <c r="F22" i="81" s="1"/>
  <c r="F111" i="81"/>
  <c r="F21" i="81" s="1"/>
  <c r="F93" i="81"/>
  <c r="F20" i="81" s="1"/>
  <c r="F93" i="80"/>
  <c r="F20" i="80" s="1"/>
  <c r="F142" i="80"/>
  <c r="F22" i="80" s="1"/>
  <c r="F111" i="80"/>
  <c r="F21" i="80" s="1"/>
  <c r="F72" i="80"/>
  <c r="F19" i="80" s="1"/>
  <c r="F25" i="82" l="1"/>
  <c r="F26" i="82" s="1"/>
  <c r="F16" i="84"/>
  <c r="F25" i="83"/>
  <c r="F26" i="83" s="1"/>
  <c r="F17" i="84"/>
  <c r="F23" i="81"/>
  <c r="F24" i="81" s="1"/>
  <c r="F23" i="80"/>
  <c r="F24" i="80" s="1"/>
  <c r="F135" i="79"/>
  <c r="F131" i="79"/>
  <c r="F87" i="79"/>
  <c r="F85" i="79"/>
  <c r="F83" i="79"/>
  <c r="F81" i="79"/>
  <c r="F79" i="79"/>
  <c r="F66" i="79"/>
  <c r="F62" i="79"/>
  <c r="F25" i="80" l="1"/>
  <c r="F26" i="80" s="1"/>
  <c r="F14" i="84"/>
  <c r="F25" i="81"/>
  <c r="F26" i="81" s="1"/>
  <c r="F15" i="84"/>
  <c r="F143" i="79"/>
  <c r="F22" i="79" s="1"/>
  <c r="F89" i="79"/>
  <c r="F20" i="79" s="1"/>
  <c r="F72" i="79"/>
  <c r="F19" i="79" s="1"/>
  <c r="F118" i="79"/>
  <c r="F21" i="79" s="1"/>
  <c r="F23" i="79" l="1"/>
  <c r="F24" i="79" s="1"/>
  <c r="F25" i="79" l="1"/>
  <c r="F26" i="79" s="1"/>
  <c r="F35" i="84"/>
  <c r="F102" i="78"/>
  <c r="F36" i="84" l="1"/>
  <c r="F37" i="84"/>
  <c r="F107" i="78"/>
  <c r="F98" i="78" l="1"/>
  <c r="F122" i="78"/>
  <c r="F120" i="78"/>
  <c r="F118" i="78"/>
  <c r="F109" i="78" l="1"/>
  <c r="F81" i="78" l="1"/>
  <c r="F140" i="78" l="1"/>
  <c r="F138" i="78"/>
  <c r="F136" i="78"/>
  <c r="F134" i="78"/>
  <c r="F132" i="78"/>
  <c r="F130" i="78"/>
  <c r="F128" i="78"/>
  <c r="F126" i="78"/>
  <c r="F124" i="78"/>
  <c r="F104" i="78"/>
  <c r="F89" i="78"/>
  <c r="F87" i="78"/>
  <c r="F85" i="78"/>
  <c r="F83" i="78"/>
  <c r="F79" i="78"/>
  <c r="F70" i="78"/>
  <c r="F68" i="78"/>
  <c r="F66" i="78"/>
  <c r="F64" i="78"/>
  <c r="F62" i="78"/>
  <c r="F111" i="78" l="1"/>
  <c r="F21" i="78" s="1"/>
  <c r="F142" i="78"/>
  <c r="F22" i="78" s="1"/>
  <c r="F91" i="78"/>
  <c r="F20" i="78" s="1"/>
  <c r="F72" i="78"/>
  <c r="F19" i="78" s="1"/>
  <c r="F23" i="78" l="1"/>
  <c r="F24" i="78" s="1"/>
  <c r="F25" i="78" l="1"/>
  <c r="F26" i="78" s="1"/>
  <c r="F13" i="84"/>
  <c r="F21" i="91"/>
  <c r="F23" i="91" s="1"/>
  <c r="F24" i="91" l="1"/>
  <c r="F25" i="91" s="1"/>
  <c r="F23" i="84" l="1"/>
  <c r="F26" i="91"/>
  <c r="F27" i="84"/>
  <c r="F26" i="84"/>
  <c r="F28" i="84"/>
</calcChain>
</file>

<file path=xl/sharedStrings.xml><?xml version="1.0" encoding="utf-8"?>
<sst xmlns="http://schemas.openxmlformats.org/spreadsheetml/2006/main" count="2060" uniqueCount="246">
  <si>
    <t>Zakoličba trase kanalizacije z niveliranjem.</t>
  </si>
  <si>
    <t xml:space="preserve">Naprava gradbenih profilov iz količkov z zavarovanjem in meritvami.   </t>
  </si>
  <si>
    <t>Snemanje kanalizacije s kamero.</t>
  </si>
  <si>
    <t>Projektantski nadzor.</t>
  </si>
  <si>
    <t>Planiranje dna rova kanalizacije in dna jaškov s točnostjo +/-3 cm.</t>
  </si>
  <si>
    <t>PREDDELA</t>
  </si>
  <si>
    <t>ur</t>
  </si>
  <si>
    <t>m</t>
  </si>
  <si>
    <t>ZEMELJSKA DELA</t>
  </si>
  <si>
    <t>1.</t>
  </si>
  <si>
    <t>2.</t>
  </si>
  <si>
    <t>3.</t>
  </si>
  <si>
    <t>4.</t>
  </si>
  <si>
    <t>SKUPAJ:</t>
  </si>
  <si>
    <t>kos</t>
  </si>
  <si>
    <t>PREDDELA SKUPAJ:</t>
  </si>
  <si>
    <t xml:space="preserve">ZEMELJSKA DELA SKUPAJ: </t>
  </si>
  <si>
    <t>OSTALA DELA</t>
  </si>
  <si>
    <t>OSTALA DELA SKUPAJ:</t>
  </si>
  <si>
    <t>Zap.št.</t>
  </si>
  <si>
    <t>Opis del</t>
  </si>
  <si>
    <t>Količina</t>
  </si>
  <si>
    <t>Enota</t>
  </si>
  <si>
    <t>Cena/enoto</t>
  </si>
  <si>
    <t>Znesek</t>
  </si>
  <si>
    <t>4.1</t>
  </si>
  <si>
    <t>4.5</t>
  </si>
  <si>
    <t>3.1</t>
  </si>
  <si>
    <t>2.3</t>
  </si>
  <si>
    <t>2.5</t>
  </si>
  <si>
    <t>MONTAŽNA IN BETONSKA DELA</t>
  </si>
  <si>
    <t>MONTAŽNA IN BETONSKA DELA SKUPAJ:</t>
  </si>
  <si>
    <t>3.5</t>
  </si>
  <si>
    <t>1.1</t>
  </si>
  <si>
    <t>1.2</t>
  </si>
  <si>
    <t>1.3</t>
  </si>
  <si>
    <t>4.2</t>
  </si>
  <si>
    <t>R E K A P I T U L A C I J A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</si>
  <si>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</si>
  <si>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</si>
  <si>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Upravljavski nadzor.</t>
  </si>
  <si>
    <t>2.1</t>
  </si>
  <si>
    <t>2.2</t>
  </si>
  <si>
    <t>4.3</t>
  </si>
  <si>
    <t>4.4</t>
  </si>
  <si>
    <t>1.4</t>
  </si>
  <si>
    <t>1.5</t>
  </si>
  <si>
    <t>4.6</t>
  </si>
  <si>
    <t>4.7</t>
  </si>
  <si>
    <t>DDV 22%</t>
  </si>
  <si>
    <t>Izdelava projekta izvedenih del - PID (3-izvodi).</t>
  </si>
  <si>
    <t>NEPREDVIDENA DELA</t>
  </si>
  <si>
    <t>Čiščenje kanala po končanih delih.</t>
  </si>
  <si>
    <t>Tlačni preizkus tesnosti kanalizacije, izveden z zrakom ali z vodo, po standardu SIST EN 1610 z izdanim potrdilom.</t>
  </si>
  <si>
    <t>Izdelava varnostnega načrta (3-izvodi).</t>
  </si>
  <si>
    <t>Zasip kanalizacije in revizijskih jaškov z drobljencem 0/32, ter komprimiranje  v plasteh po 20 cm, do zbitosti 98% SPP.</t>
  </si>
  <si>
    <t>Ročni izkop zemljine III. in IV. ktg., globine do 2 m, na križanjih z obstoječimi komunalnimi napravami, z odmetom na rob gradbene jame.</t>
  </si>
  <si>
    <t>Izdelava katastra komunalnih naprav ( vse  kanalizacije s priključki - vnos v kataster podzemnih komunalnih naprav upravljavca, priprava podatkov po navodilih upravljavca  (4 izvodi + podatki v digitalni obliki).</t>
  </si>
  <si>
    <t>Zavarovanje prometa med gradnjo (postavitev zaščitne ograje in premostitvenih objektov za pešce in ostali promet), izdelava elaborata cestne zapore, pridobitev dovoljenja za zaporo ceste, z obveščanjem javnosti preko medijev. Po končanih delih prometno signalizacijo odstraniti in prometni režim vzpostaviti v prvotno stanje. Obračun se bo vršil na podlagi dejansko porabljenega časa in materiala, evidentiranega v gr. dnevniku in potrjenega od nadzornega organa.</t>
  </si>
  <si>
    <t>Izdelava zaščite iz PVC cevi na križanju z  obstoječimi podzemnimi komunalnimi vodi (TK, NN, VN…), po detajlu.</t>
  </si>
  <si>
    <t>Zakoličba trase odcepov z niveliranjem.</t>
  </si>
  <si>
    <t>Zasip odcepov z drobljencem 0/32, ter komprimiranje  v plasteh po 20 cm, do zbitosti 98% SPP.</t>
  </si>
  <si>
    <t>Planiranje dna rova kanalizacijskih odcepov s točnostjo +/-3 cm.</t>
  </si>
  <si>
    <t>3.3</t>
  </si>
  <si>
    <t>3.6</t>
  </si>
  <si>
    <t>3.9</t>
  </si>
  <si>
    <t>2.4</t>
  </si>
  <si>
    <t>2.6</t>
  </si>
  <si>
    <t>2.7</t>
  </si>
  <si>
    <t>2.8</t>
  </si>
  <si>
    <t>4.8</t>
  </si>
  <si>
    <t>4.9</t>
  </si>
  <si>
    <t>Fino planiranje in valjanje tamponskih površin pred asfaltiranjem, komplet s komprimiranjem.</t>
  </si>
  <si>
    <t>Izdelava nosilne plasti bituminizirane zmesi AC 22 base B 50/70 A3 v debelini 5 cm.</t>
  </si>
  <si>
    <t>Izdelava obrabne in zaporne plasti bituminizirane zmesi AC 8 surf B 50/70 A3 v debelini 3 cm.</t>
  </si>
  <si>
    <t>Zakoličba obstoječih komunalnih naprav (križanja in približevanja) in označitev - vodovod, TK vod, NN vod, plin, kanalizacija…</t>
  </si>
  <si>
    <t>Strojni izkop jarkov za kanalizacijo v zemljini III. in IV. ktg., globine 0 do 2 m, naklon brežin 60°, z nakladanjem in odvozom na deponijo do 10 km, komplet z raztiranjem in plačilom takse.</t>
  </si>
  <si>
    <t>Dobava in montaža prefabriciranih revizijskih jaškov iz centrifugiranih poliestrskih cevi tip SN5000, po standardu SIST EN 14364, z notranjim zaščitnim slojem iz čistega poliestra debeline 1mm, dimenzije DN800, brez nastavka za priključne cevi, z protivzgonsko zaščito iz betona C12/15 po detajlu, skupaj z izdelavo opaža.</t>
  </si>
  <si>
    <t>Izdelava nevezane nosilne plasti voziščne konstrukcije, iz plasti mešanice enakomerno zrnatega drobljenca 0/32 iz kamnine, v debelini 25 cm, komplet s planiranjem in valjanjem planuma s točnostjo +/-2cm 
OPOMBA: 
- Zmrzlinsko odporen kamniti material z atestom.
- Utrjevanjem do potrebne zbitosti EV2 min 80 MPa. 
- Opravljene meritve zbitosti</t>
  </si>
  <si>
    <t xml:space="preserve">Rušenje cestnih betonskih robnikov, komplet z nakladanjem in odvozom na odlagališče na razdalji do 10 km in plačilom takse.      </t>
  </si>
  <si>
    <t>Dobava in namestitev cestnih robnikov 15x25 cm, na betonsko posteljico C12/15, kjer so nastale poškodbe zaradi izkopa.</t>
  </si>
  <si>
    <t>4.10</t>
  </si>
  <si>
    <t>4.11</t>
  </si>
  <si>
    <t>4.12</t>
  </si>
  <si>
    <t>4.13</t>
  </si>
  <si>
    <t>4.14</t>
  </si>
  <si>
    <t>3.2</t>
  </si>
  <si>
    <t>3.4</t>
  </si>
  <si>
    <t xml:space="preserve">Dobava in montaža LŽ pokrovov DN600 z zaklepom, nosilnosti C 250, duktilna litina ISO 1083, komplet z izdelavo AB venca. Konstrukcija pokrova: tečaj max. odpiranje 130°, vzmeten zaklep. PE vložek za preprečitev hrupa. </t>
  </si>
  <si>
    <t>Nadzor gradbenih del v bližini vodovoda s strani upravljavca vodovoda, NN voda, plinovoda in TK voda.</t>
  </si>
  <si>
    <t xml:space="preserve">Rušenje AB betonskega zida d=15cm, z nakladanjem in odvozom na odlagališče na razdalji do 10 km in plačilom takse.      </t>
  </si>
  <si>
    <t xml:space="preserve">Ponovno betoniranje AB betonskega zida d=15cm, z sidranjem na stari zid, armatura 70 kg/m3, opaži in podložnim betonom 0.05m3/m, ter vsemi pomožnimi deli.      </t>
  </si>
  <si>
    <t>Rušenje tlakovanih površin (prane plošče, tlakovci, porfido)  z nakladanjem in odvozom na odlagališče na razdalji do 10 km in plačilom takse.</t>
  </si>
  <si>
    <t>Dobava in polaganje tlakovcev in pranih plošč na peščeno podlago-krpanje tlaka v pasovih širine do 2.5 m.</t>
  </si>
  <si>
    <r>
      <t>m</t>
    </r>
    <r>
      <rPr>
        <vertAlign val="superscript"/>
        <sz val="10"/>
        <rFont val="Arial"/>
        <family val="2"/>
      </rPr>
      <t>3</t>
    </r>
  </si>
  <si>
    <t>FEKALNI KANAL FC1</t>
  </si>
  <si>
    <t>Rezkanje asfalta v sloju debeline do 11 cm, z odvozom na začasno odlagališče na razdalji do 10 km (upoštevano je celotno cestišče).</t>
  </si>
  <si>
    <t>dimenzije DN250</t>
  </si>
  <si>
    <t>globine 1.0 do 1.5m</t>
  </si>
  <si>
    <t>globine 1.5 do 2.0m</t>
  </si>
  <si>
    <t>Dodatni strojni izkop za revizijske jaske, v zemljini III. in IV. ktg., globine 0 do 2 m, naklon brežin 60°, z nakladanjem in odvozom na deponijo do 10 km, komplet z raztiranjem in plačilom takse.</t>
  </si>
  <si>
    <t>FEKALNI KANAL FC2</t>
  </si>
  <si>
    <t>Strojni izkop jarkov za kanalizacijo v zemljini III. in IV. ktg., globine 2 do 4 m, naklon brežin 60°, z nakladanjem in odvozom na deponijo do 10 km, komplet z raztiranjem in plačilom takse.</t>
  </si>
  <si>
    <t>globine 2.0 do 2.5m</t>
  </si>
  <si>
    <t>FEKALNI KANAL FC2.1</t>
  </si>
  <si>
    <t>Strojni izkop jarkov za kanalizacijo z razpiranjem v zemljini III. in IV. ktg., globine 0 do 2 m, naklon brežin 90°, z nakladanjem in odvozom na deponijo do 10 km, komplet z raztiranjem in plačilom takse.</t>
  </si>
  <si>
    <t>FEKALNI KANAL FC2.2</t>
  </si>
  <si>
    <t>FEKALNI KANAL FC2.3</t>
  </si>
  <si>
    <t>SKUPNA REKAPITULACIJA</t>
  </si>
  <si>
    <t xml:space="preserve">SKUPAJ  </t>
  </si>
  <si>
    <t>DDV 22% - obrnjena davčna obveznost</t>
  </si>
  <si>
    <t>1. KANAL FC1</t>
  </si>
  <si>
    <t>2. KANAL FC2</t>
  </si>
  <si>
    <t>3. KANAL FC2.1</t>
  </si>
  <si>
    <t>4. KANAL FC2.2</t>
  </si>
  <si>
    <t>5. KANAL FC2.3</t>
  </si>
  <si>
    <t>Kontrola izvedbe s strani soglasodajalca (DRSI-ja) v območju državne ceste.</t>
  </si>
  <si>
    <t xml:space="preserve">Dobava in montaža LŽ pokrovov DN600 z zaklepom, nosilnosti D 400, duktilna litina ISO 1083, komplet z izdelavo AB venca. Konstrukcija pokrova: tečaj max. odpiranje 130°, vzmeten zaklep. PE vložek za preprečitev hrupa. </t>
  </si>
  <si>
    <t>Izdelava betonske glave pri prečkanju mosta, iz betona C25/30, debeline DN+20 cm, dolžine 0.5 m.</t>
  </si>
  <si>
    <t>Izdelava nosilne plasti na državni cesti iz bituminizirane zmesi AC 32 base B70/100, A4 v debelini 6 cm.</t>
  </si>
  <si>
    <t>Izdelava obrabne in zaporne plasti na državni cesti iz bituminizirane zmesi AC 11 surf B70/100, A4 v debelini 4 cm.</t>
  </si>
  <si>
    <t>Dobava in vgrajevanje kamnite grede deb 0-64 v debelini do 40cm, za spodnji ustroj ceste, iz zmrzlinsko odpornega materiala, s komprimiranjem v plasteh po 20cm, do zbitosti EV2 ≥ 80 Mpa.</t>
  </si>
  <si>
    <t>Dobava in vgrajevanje netkanega geotekstila gostote 370 g/m2, natezne trdnosti 30kN/m, za ločilni sloj med zgornjim in spodnjim ustrojem ceste.</t>
  </si>
  <si>
    <t>Izdelava nevezane nosilne plasti voziščne konstrukcije, iz plasti mešanice enakomerno zrnatega drobljenca 0/32 iz kamnine, v debelini 20 cm, komplet s planiranjem in valjanjem planuma s točnostjo +/-2cm 
OPOMBA: 
- Zmrzlinsko odporen kamniti material z atestom.
- Utrjevanjem do potrebne zbitosti EV2 min 80 MPa. 
- Opravljene meritve zbitosti</t>
  </si>
  <si>
    <t>2.9</t>
  </si>
  <si>
    <t>2.10</t>
  </si>
  <si>
    <r>
      <t xml:space="preserve">Dobava in polaganje debelostenskih enoslojnih PVC kanalizacijskih cevi tip SN4 </t>
    </r>
    <r>
      <rPr>
        <b/>
        <sz val="10"/>
        <rFont val="Arial"/>
        <family val="2"/>
        <charset val="238"/>
      </rPr>
      <t>DN250</t>
    </r>
    <r>
      <rPr>
        <sz val="10"/>
        <rFont val="Arial"/>
        <family val="2"/>
        <charset val="238"/>
      </rPr>
      <t xml:space="preserve"> na betonsko posteljico debeline 10+DN/20 cm, polno obbetonirane po detajlu.</t>
    </r>
  </si>
  <si>
    <r>
      <t xml:space="preserve">Dobava in vgrajevanje cevi za kanalizacijo </t>
    </r>
    <r>
      <rPr>
        <b/>
        <sz val="10"/>
        <rFont val="Arial"/>
        <family val="2"/>
        <charset val="238"/>
      </rPr>
      <t>DN250</t>
    </r>
    <r>
      <rPr>
        <sz val="10"/>
        <rFont val="Arial"/>
        <family val="2"/>
        <charset val="238"/>
      </rPr>
      <t xml:space="preserve"> iz duktilnih litoželeznih cevi zaščitenih proti koroziji, na konzole ob mostu, komplet s spojnim materialom.</t>
    </r>
  </si>
  <si>
    <t xml:space="preserve">Dobava in montaža termoizolacije iz poliuretanske pene, za toplotno zaščito kanalizacijske cevi DN250, debeline 5 cm, zunanje obdane z aluminijasto pločevino. </t>
  </si>
  <si>
    <t>Dobava in montaža 2mm debele aluminijaste obloge konzolne konstrukcije, pritrjevanje z vijaki.</t>
  </si>
  <si>
    <t>3.7</t>
  </si>
  <si>
    <t>3.8</t>
  </si>
  <si>
    <t>3.10</t>
  </si>
  <si>
    <t>Izdelava vroče cinkanih konzol za pritrjevanje cevi na mostno konstrukcijo, z montažo na medsebojni razdalji 2.5 m, z ležišči in pritrdili, po detajlu.</t>
  </si>
  <si>
    <t>Izdelava cestnega prepusta iz AB betonske cevi DN600, z polnim obbetoniranjem, po detajlu.</t>
  </si>
  <si>
    <t>Porušitev obstoječih zidanih cestnih prepustov, z nakladanjem in odvozom na deponijo do 10km.</t>
  </si>
  <si>
    <t>dimenzije DN110</t>
  </si>
  <si>
    <t>Dobava in montaža centrifugiranih poliestrskih dotočnih in iztočnih priključnih cevi tip SN10000, po standardu SIST EN 14364, z notranjim zaščitnim slojem iz čistega poliestra debeline 1mm.</t>
  </si>
  <si>
    <t>UNIVERZALNA SPOJKA DN100</t>
  </si>
  <si>
    <t>FF-KOS DN100, L=600mm</t>
  </si>
  <si>
    <t>FF-KOS DN100, L=500mm</t>
  </si>
  <si>
    <t>T-KOS DN100/65</t>
  </si>
  <si>
    <t>MONTAŽNO-DEMONTAŽNI KOS DN100</t>
  </si>
  <si>
    <t>Dobava in montaža DLŽ kanalizacijskih fazonskih kosov (rdečih) v jaške na tlačni kanalizaciji</t>
  </si>
  <si>
    <t>ZASUN DN65</t>
  </si>
  <si>
    <t>Q-KOS DN65</t>
  </si>
  <si>
    <t>ZRAČNIK DN65</t>
  </si>
  <si>
    <t>GASILSKA SPOJKA Z PRIROBNICO DN65</t>
  </si>
  <si>
    <t>Izdelava AB jaška FTRJ3 na tlačni kanalizaciji, notranjih dimenzij 1.0x1.2x1.7m, iz AB C25/30, komplet z armaturo, opaži, hidroizolacijo, zaščito hidroizolacije, pokrovom dim 60x60 cm, nosilnosti D 400kN, inox lestvjio dolžine 2.0 m, preboji in vsemi pomožnimi deli, po detajlu.</t>
  </si>
  <si>
    <t>Izdelava AB jaška FTRJ4, FTRJ5 na tlačni kanalizaciji, notranjih dimenzij 1.0x1.5x1.7m, iz AB C25/30, komplet z armaturo, opaži, hidroizolacijo, zaščito hidroizolacije, pokrovom dim 60x60 cm, nosilnosti D 400kN, inox lestvjio dolžine 2.0 m, preboji in vsemi pomožnimi deli, po detajlu.</t>
  </si>
  <si>
    <t>Dobava in montaža PEHD PE100 tlačnih cevi DN110 (Di 90mm), nazivnega tlaka 16 bar, spajanje z varjenjem, na betonsko posteljico debeline 10+DN/20 cm, polno obbetonirane po detajlu.</t>
  </si>
  <si>
    <t>Oprema za daljinski nadzor črpališča - zajeto v načrtu elektroinštalacij.</t>
  </si>
  <si>
    <t>Dobava, montaža, nastavitev  in preizkus delovanja črpalke (kot naprimer: Flygt CP 3057 HT/252) dimenzije DN50, nazivna moč 3.1 kW,  z termičnim stikalom proti pregretju in zaščito proti vdoru vode, komplet z podnožjem, pritrdili, vodili, verigo, kabli in vsem pomožnim materialom.</t>
  </si>
  <si>
    <t>3.11</t>
  </si>
  <si>
    <t>1.6</t>
  </si>
  <si>
    <t>1.7</t>
  </si>
  <si>
    <t>Izdelava priklopa na obstoječi revizijski jašek, z vrtanjem luknje DN200 in tesnenjem z trajno elastičnim kitom, nastavek se polno obbetonira.</t>
  </si>
  <si>
    <t>3.12</t>
  </si>
  <si>
    <t>POVEZOVALNI KANAL SLOKARJI</t>
  </si>
  <si>
    <t>ZBIRNI FEKALNI KANAL - TLAČNI</t>
  </si>
  <si>
    <t>ZBIRNI FEKALNI KANAL - GRAVITACIJSKI</t>
  </si>
  <si>
    <t>Dodatni strojni globine 60cm, za rekonstrukcijo desnega pasa ceste v zemljini III. in IV. ktg., z nakladanjem in odvozom na deponijo do 10 km, komplet z raztiranjem in plačilom takse.</t>
  </si>
  <si>
    <t>globine 2.5 do 3.0m</t>
  </si>
  <si>
    <t>Dodatni strojni in deloma ročni izkop pod temelji kinete Čoškega potoka, z razpiranjem gradbene jame.</t>
  </si>
  <si>
    <t>Izvedba preusmeritve vodnega toka v kineti Čoškega potoka z zasipom struge in namestitvijo začasne jeklene cevi DN500, v času izdelave križanja kanalizacije pod kineto.</t>
  </si>
  <si>
    <t>Prečrpavanje vode iz gradbene jame z črpalko zmogljivosti 10 l/s.</t>
  </si>
  <si>
    <t>ura</t>
  </si>
  <si>
    <t>Porušitev kamnitega tlaka v dnu kinete, s spravilom kamnov za kasnejšo ponovno uporabo.</t>
  </si>
  <si>
    <t>Ponovna izdelava kamnitega tlaka v betonu, v dnu kinete Čoškega potoka, z obstoječimi kamni, na betonsko posteljico d=20 cm in fugiranjem.</t>
  </si>
  <si>
    <t>2.11</t>
  </si>
  <si>
    <t>2.12</t>
  </si>
  <si>
    <t>2.13</t>
  </si>
  <si>
    <t>2.14</t>
  </si>
  <si>
    <t>6. GRAVITACIJSKI</t>
  </si>
  <si>
    <t>7. TLAČNI</t>
  </si>
  <si>
    <t>8. SLOKARJI</t>
  </si>
  <si>
    <t>FEKALNI KANAL FB1</t>
  </si>
  <si>
    <t>9. KANAL FB1</t>
  </si>
  <si>
    <t>10. KANAL MK1</t>
  </si>
  <si>
    <t>METEORNI KANAL MK1</t>
  </si>
  <si>
    <t>Dobava in montaža peskolovov iz betonskih cevi DN400 globine 2.00 m, nastavki za PVC cevi  in LŽ rešetko 40x40cm, nosilnosti 250 kN.</t>
  </si>
  <si>
    <t>Izdelava betonske poševne izpustne glave DN250 na iztoku v obstoječi obcestni jarek.</t>
  </si>
  <si>
    <t>Dobava in montaža prefabriciranih AB revizijskih jaškov iz baze, nastavkov in konusa, premera DN1000, globine do 2.00 m.</t>
  </si>
  <si>
    <t>globine do 1.00 m</t>
  </si>
  <si>
    <t>Dobava in montaža PVC dotočnih in iztočnih priključnih cevi tip SN4, na betonsko posteljico debeline 10+DN/20 cm, polno obbetonirane po detajlu.</t>
  </si>
  <si>
    <t>Izdelava betonskega izpustnega objekta DN300 na iztoku v Čoški potok, po detajlu.</t>
  </si>
  <si>
    <t>Zavarovanje dna in brežine potoka z lomljencem debeline d=50-80 cm.</t>
  </si>
  <si>
    <t>METEORNI KANAL MK2</t>
  </si>
  <si>
    <t>11. KANAL MK2</t>
  </si>
  <si>
    <t>METEORNI KANAL MK3</t>
  </si>
  <si>
    <t>12. KANAL MK3</t>
  </si>
  <si>
    <t>Dodatni strojni izkop za revizijske jaske in peskolove, v zemljini III. in IV. ktg., globine 0 do 2 m, naklon brežin 60°, z nakladanjem in odvozom na deponijo do 10 km, komplet z raztiranjem in plačilom takse.</t>
  </si>
  <si>
    <t>Strojni izkop jarkov za odcepe v zemljini III. in IV. ktg., globine 0 do 2 m, naklon brežin 60°, z nakladanjem in odvozom na deponijo do 10 km, komplet z raztiranjem in plačilom takse.</t>
  </si>
  <si>
    <t>Izdelava tipske betonske izpustne glave DN250 na iztoku v potok Lokavšček, po detajlu.</t>
  </si>
  <si>
    <t>Zavarovanje brežine potoka z lomljencem debeline d=30-50 cm.</t>
  </si>
  <si>
    <t>Zavarovanje dna potoka z lomljencem debeline d=50 cm, na betonsko posteljico debeline 20cm.</t>
  </si>
  <si>
    <r>
      <t xml:space="preserve">Dobava in polaganje debelostenskih enoslojnih PVC kanalizacijskih cevi tip SN4 </t>
    </r>
    <r>
      <rPr>
        <b/>
        <sz val="10"/>
        <rFont val="Arial"/>
        <family val="2"/>
        <charset val="238"/>
      </rPr>
      <t>DN200</t>
    </r>
    <r>
      <rPr>
        <sz val="10"/>
        <rFont val="Arial"/>
        <family val="2"/>
        <charset val="238"/>
      </rPr>
      <t xml:space="preserve"> na betonsko posteljico debeline 10+DN/20 cm, polno obbetonirane po detajlu.</t>
    </r>
  </si>
  <si>
    <t>3,6</t>
  </si>
  <si>
    <t>3,7</t>
  </si>
  <si>
    <t>3,8</t>
  </si>
  <si>
    <t>Dobava in montaža linijske litoželezne LŽ rešetke b=20cm, nosilnosti 250kN, na prefabricirano betonsko korito, z peskolovom globine 40cm, montaža na betonsko posteljico.</t>
  </si>
  <si>
    <t>DN250/160;45°-odcep</t>
  </si>
  <si>
    <t>DN160; lok 45°</t>
  </si>
  <si>
    <t>Vgradnja PVC fazonskih kosov  tip SN4 , na betonsko posteljico debeline 10+DN/20 cm, polno obbetonirane.</t>
  </si>
  <si>
    <t xml:space="preserve">Izdelava nosilno obrabno - zaporne plasti asfaltne zmesi  AC11 surf B70/100 A4, v debelini 6 cm. </t>
  </si>
  <si>
    <t>Strojni izkop jarkov za kanalizacijske odcepe v zemljini III. in IV. ktg., globine do 2 m, naklon brežin 60°, z nakladanjem in odvozom na deponijo do 10 km, komplet z raztiranjem in plačilom takse.</t>
  </si>
  <si>
    <t>Dodatni strojni izkop za odcepne jaske, v zemljini III. in IV. ktg., globine do 2 m, naklon brežin 60°, z nakladanjem in odvozom na deponijo do 10 km, komplet z raztiranjem in plačilom takse.</t>
  </si>
  <si>
    <r>
      <t xml:space="preserve">Dobava in polaganje debelostenskih enoslojnih PVC kanalizacijskih cevi tip SN4 </t>
    </r>
    <r>
      <rPr>
        <b/>
        <sz val="10"/>
        <rFont val="Arial"/>
        <family val="2"/>
        <charset val="238"/>
      </rPr>
      <t>DN160</t>
    </r>
    <r>
      <rPr>
        <sz val="10"/>
        <rFont val="Arial"/>
        <family val="2"/>
        <charset val="238"/>
      </rPr>
      <t xml:space="preserve"> na betonsko posteljico debeline 10+DN/20 cm, polno obbetonirane po detajlu.</t>
    </r>
  </si>
  <si>
    <t>Izdelava bočnega nastavka DN160 na revizijski jašek, z vrtanjem poliesterske cevi in namestitvijo namenske spojke, kot naprimer REHAU Awadock.</t>
  </si>
  <si>
    <t>DN200; lok 45°</t>
  </si>
  <si>
    <t>DN300/200;45°-odcep</t>
  </si>
  <si>
    <t>DN250/200;45°-odcep</t>
  </si>
  <si>
    <t xml:space="preserve">KANALIZACIJSKI PRIKLJUČKI </t>
  </si>
  <si>
    <t xml:space="preserve">Dobava in montaža litoželeznega trikotno deljenega pokrova nosilnosti D400, dimenzije 75x152cm, po detajlu. </t>
  </si>
  <si>
    <t>3.13</t>
  </si>
  <si>
    <t xml:space="preserve">Dobava in montaža prefabriciranega poliesterskega črpališča dimenzije DN1600 in globine 3.55m, komplet z nastavki za cevi, lestvijo, DLŽ fazonskimi kosi,  AB temeljem in razbremenilno ploščo, zračnikom in UZ nivojskimi stikali, ter vsemi pomožnimi deli in materiali, po detajlu. </t>
  </si>
  <si>
    <t>Izdelava nosilne plasti na državni cesti iz bituminizirane zmesi AC 22 base B50/70, A4 v debelini 6 cm.</t>
  </si>
  <si>
    <t>Izdelava obrabne in zaporne plasti na državni cesti iz bituminizirane zmesi AC 11 surf B70/100, A4 Z2 v debelini 4 cm.</t>
  </si>
  <si>
    <t xml:space="preserve">Dobava in montaža LŽ pokrovov DN600 z zaklepom, nosilnosti D 400, duktilna litina ISO 1083, komplet z gibljivim kompozitnim razbremenilnim vencem, po navodilih DRSI. Konstrukcija pokrova: tečaj max. odpiranje 130°, vzmeten zaklep. PE vložek za preprečitev hrupa. </t>
  </si>
  <si>
    <t xml:space="preserve">Dobava in montaža LŽ pokrovov DN400 nosilnost 125 kN, komplet z AB vencom, za fekalne priključke. </t>
  </si>
  <si>
    <t xml:space="preserve">Dobava in montaža LŽ pokrovov dimenzije 50x50 cm, nosilnost 125 kN, komplet z izdelavo AB venca, za meteorne priključke. </t>
  </si>
  <si>
    <t>Dobava in montaža betonskih revizijskih jaškov DN600 za meteorne priključke, globine do 1.0 m, komplet z muldo in nastavki za PVC cevi.</t>
  </si>
  <si>
    <t>Dobava in montaža prefabriciranih revizijskih jaškov iz centrifugiranih poliestrskih cevi tip SN5000, po standardu SIST EN 14364, z notranjim zaščitnim slojem iz čistega poliestra debeline 1mm, dimenzije DN800, brez nastavka za priključne cevi, z betoniranjem pete in podlitjem jaška iz betona C12/15 po detajlu, skupaj z izdelavo opaža.</t>
  </si>
  <si>
    <t>Asfalti skupaj</t>
  </si>
  <si>
    <t>državna cesta</t>
  </si>
  <si>
    <t>vaške ceste</t>
  </si>
  <si>
    <t>vodovod Lokavec-Brod</t>
  </si>
  <si>
    <t>Dobava in montaža poliesterskih revizijskih jaškov DN400 za fekalne priključke, globine do 1.50 m, komplet z muldo in nastavki za PVC cevi.</t>
  </si>
  <si>
    <t>3.3.1</t>
  </si>
  <si>
    <t>Dobava in montaža prefabriciranih AB revizijskih jaškov iz baze, nastavkov in konusa, premera DN800, globine do 2.00 m.</t>
  </si>
  <si>
    <t>m2</t>
  </si>
  <si>
    <t>Doplačilo za izvedbo mulde</t>
  </si>
  <si>
    <t>4.2.1</t>
  </si>
  <si>
    <t>4.3.1</t>
  </si>
  <si>
    <t>Čiščenje in pobrizg cestišča z bitumensko emulzijo</t>
  </si>
  <si>
    <t>SKLOP 1</t>
  </si>
  <si>
    <t>SKLOP 2</t>
  </si>
  <si>
    <t>SKUPAJ</t>
  </si>
  <si>
    <t>13. IZVEDBA VODOVODA*</t>
  </si>
  <si>
    <t>*Ponudnik vnese SKUPNO  vrednost iz popisa za vodovod</t>
  </si>
  <si>
    <t>Dobava in vezava srednje zahtevne arnature</t>
  </si>
  <si>
    <t>kg</t>
  </si>
  <si>
    <t>Dobava in vgradnja betona C25/30</t>
  </si>
  <si>
    <t>m3</t>
  </si>
  <si>
    <t>Dvostranski paž za temelje ter zidove</t>
  </si>
  <si>
    <t>14. PRIKLJUČKI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</si>
</sst>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-* #,##0.00&quot;SIT&quot;_-;\-* #,##0.00&quot;SIT&quot;_-;_-* &quot;-&quot;??&quot;SIT&quot;_-;_-@_-"/>
    <numFmt numFmtId="166" formatCode="_-* #,##0.00_S_I_T_-;\-* #,##0.00_S_I_T_-;_-* &quot;-&quot;??_S_I_T_-;_-@_-"/>
    <numFmt numFmtId="167" formatCode="0.0"/>
    <numFmt numFmtId="168" formatCode="_-* #,##0.0_S_I_T_-;\-* #,##0.0_S_I_T_-;_-* &quot;-&quot;??_S_I_T_-;_-@_-"/>
  </numFmts>
  <fonts count="25">
    <font>
      <sz val="10"/>
      <name val="Arial"/>
      <charset val="238"/>
    </font>
    <font>
      <sz val="10"/>
      <name val="Arial"/>
      <family val="2"/>
      <charset val="238"/>
    </font>
    <font>
      <sz val="10"/>
      <name val="SLO_Letter_Gothic"/>
      <charset val="238"/>
    </font>
    <font>
      <i/>
      <sz val="10"/>
      <name val="Arial CE"/>
      <family val="2"/>
      <charset val="238"/>
    </font>
    <font>
      <sz val="10"/>
      <name val="Century Gothic CE"/>
      <charset val="238"/>
    </font>
    <font>
      <i/>
      <sz val="10"/>
      <name val="SL Dutch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" fontId="3" fillId="0" borderId="0">
      <alignment vertical="top"/>
    </xf>
    <xf numFmtId="0" fontId="2" fillId="0" borderId="0"/>
    <xf numFmtId="0" fontId="4" fillId="0" borderId="0"/>
    <xf numFmtId="1" fontId="5" fillId="0" borderId="0"/>
    <xf numFmtId="1" fontId="5" fillId="0" borderId="0"/>
    <xf numFmtId="0" fontId="4" fillId="0" borderId="0"/>
    <xf numFmtId="1" fontId="5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" fillId="0" borderId="0"/>
    <xf numFmtId="1" fontId="5" fillId="0" borderId="0"/>
    <xf numFmtId="166" fontId="2" fillId="0" borderId="0" applyFont="0" applyFill="0" applyBorder="0" applyAlignment="0" applyProtection="0"/>
    <xf numFmtId="0" fontId="2" fillId="0" borderId="0"/>
    <xf numFmtId="0" fontId="4" fillId="0" borderId="0"/>
    <xf numFmtId="1" fontId="3" fillId="0" borderId="0">
      <alignment vertical="top"/>
    </xf>
    <xf numFmtId="1" fontId="5" fillId="0" borderId="0"/>
  </cellStyleXfs>
  <cellXfs count="266">
    <xf numFmtId="0" fontId="0" fillId="0" borderId="0" xfId="0"/>
    <xf numFmtId="167" fontId="7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right"/>
    </xf>
    <xf numFmtId="0" fontId="9" fillId="0" borderId="0" xfId="2" applyFont="1" applyFill="1" applyAlignment="1">
      <alignment horizontal="justify" vertical="top"/>
    </xf>
    <xf numFmtId="0" fontId="10" fillId="0" borderId="0" xfId="2" applyFont="1" applyFill="1" applyBorder="1" applyAlignment="1">
      <alignment horizontal="justify" vertical="top"/>
    </xf>
    <xf numFmtId="0" fontId="10" fillId="0" borderId="1" xfId="2" applyFont="1" applyFill="1" applyBorder="1" applyAlignment="1">
      <alignment horizontal="justify" vertical="top"/>
    </xf>
    <xf numFmtId="167" fontId="10" fillId="0" borderId="2" xfId="2" applyNumberFormat="1" applyFont="1" applyFill="1" applyBorder="1" applyAlignment="1">
      <alignment horizontal="right"/>
    </xf>
    <xf numFmtId="0" fontId="11" fillId="0" borderId="0" xfId="2" applyFont="1" applyFill="1" applyAlignment="1">
      <alignment horizontal="justify" vertical="top"/>
    </xf>
    <xf numFmtId="167" fontId="11" fillId="0" borderId="0" xfId="2" applyNumberFormat="1" applyFont="1" applyFill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10" fillId="0" borderId="4" xfId="2" applyFont="1" applyFill="1" applyBorder="1" applyAlignment="1">
      <alignment horizontal="justify" vertical="top"/>
    </xf>
    <xf numFmtId="167" fontId="10" fillId="0" borderId="4" xfId="2" applyNumberFormat="1" applyFont="1" applyFill="1" applyBorder="1" applyAlignment="1">
      <alignment horizontal="right"/>
    </xf>
    <xf numFmtId="167" fontId="10" fillId="0" borderId="5" xfId="2" applyNumberFormat="1" applyFont="1" applyFill="1" applyBorder="1" applyAlignment="1">
      <alignment horizontal="justify" vertical="top"/>
    </xf>
    <xf numFmtId="167" fontId="10" fillId="0" borderId="0" xfId="2" applyNumberFormat="1" applyFont="1" applyFill="1" applyBorder="1" applyAlignment="1">
      <alignment horizontal="justify" vertical="top"/>
    </xf>
    <xf numFmtId="165" fontId="10" fillId="0" borderId="0" xfId="9" applyFont="1" applyFill="1" applyBorder="1" applyAlignment="1">
      <alignment horizontal="right"/>
    </xf>
    <xf numFmtId="0" fontId="10" fillId="0" borderId="5" xfId="2" applyFont="1" applyFill="1" applyBorder="1" applyAlignment="1">
      <alignment horizontal="justify" vertical="top"/>
    </xf>
    <xf numFmtId="0" fontId="10" fillId="0" borderId="0" xfId="2" applyFont="1" applyFill="1" applyAlignment="1">
      <alignment horizontal="justify" vertical="top"/>
    </xf>
    <xf numFmtId="44" fontId="10" fillId="0" borderId="5" xfId="8" applyNumberFormat="1" applyFont="1" applyFill="1" applyBorder="1" applyAlignment="1">
      <alignment horizontal="right"/>
    </xf>
    <xf numFmtId="44" fontId="10" fillId="0" borderId="6" xfId="8" applyNumberFormat="1" applyFont="1" applyFill="1" applyBorder="1" applyAlignment="1">
      <alignment horizontal="right"/>
    </xf>
    <xf numFmtId="44" fontId="10" fillId="0" borderId="7" xfId="0" applyNumberFormat="1" applyFont="1" applyFill="1" applyBorder="1" applyAlignment="1">
      <alignment horizontal="right"/>
    </xf>
    <xf numFmtId="49" fontId="10" fillId="0" borderId="0" xfId="2" applyNumberFormat="1" applyFont="1" applyFill="1" applyAlignment="1">
      <alignment horizontal="right" vertical="top"/>
    </xf>
    <xf numFmtId="0" fontId="10" fillId="0" borderId="0" xfId="2" applyFont="1" applyAlignment="1">
      <alignment horizontal="left"/>
    </xf>
    <xf numFmtId="167" fontId="13" fillId="0" borderId="4" xfId="2" applyNumberFormat="1" applyFont="1" applyFill="1" applyBorder="1" applyAlignment="1">
      <alignment horizontal="right"/>
    </xf>
    <xf numFmtId="49" fontId="10" fillId="0" borderId="23" xfId="2" applyNumberFormat="1" applyFont="1" applyFill="1" applyBorder="1" applyAlignment="1">
      <alignment horizontal="right" vertical="top"/>
    </xf>
    <xf numFmtId="49" fontId="10" fillId="0" borderId="18" xfId="2" applyNumberFormat="1" applyFont="1" applyFill="1" applyBorder="1" applyAlignment="1">
      <alignment horizontal="right" vertical="top"/>
    </xf>
    <xf numFmtId="49" fontId="10" fillId="0" borderId="27" xfId="2" applyNumberFormat="1" applyFont="1" applyFill="1" applyBorder="1" applyAlignment="1">
      <alignment horizontal="right" vertical="top"/>
    </xf>
    <xf numFmtId="49" fontId="10" fillId="0" borderId="4" xfId="2" applyNumberFormat="1" applyFont="1" applyFill="1" applyBorder="1" applyAlignment="1">
      <alignment horizontal="right" vertical="top"/>
    </xf>
    <xf numFmtId="49" fontId="10" fillId="0" borderId="10" xfId="4" applyNumberFormat="1" applyFont="1" applyFill="1" applyBorder="1" applyAlignment="1">
      <alignment horizontal="left" vertical="top"/>
    </xf>
    <xf numFmtId="1" fontId="10" fillId="0" borderId="10" xfId="4" applyFont="1" applyFill="1" applyBorder="1" applyAlignment="1">
      <alignment horizontal="justify"/>
    </xf>
    <xf numFmtId="167" fontId="10" fillId="0" borderId="10" xfId="4" applyNumberFormat="1" applyFont="1" applyFill="1" applyBorder="1" applyAlignment="1">
      <alignment horizontal="right"/>
    </xf>
    <xf numFmtId="1" fontId="10" fillId="0" borderId="10" xfId="4" applyFont="1" applyFill="1" applyBorder="1" applyAlignment="1">
      <alignment horizontal="center"/>
    </xf>
    <xf numFmtId="3" fontId="10" fillId="0" borderId="10" xfId="4" applyNumberFormat="1" applyFont="1" applyFill="1" applyBorder="1" applyAlignment="1">
      <alignment horizontal="right"/>
    </xf>
    <xf numFmtId="49" fontId="10" fillId="0" borderId="5" xfId="2" applyNumberFormat="1" applyFont="1" applyFill="1" applyBorder="1" applyAlignment="1">
      <alignment horizontal="right" vertical="top"/>
    </xf>
    <xf numFmtId="49" fontId="10" fillId="0" borderId="0" xfId="2" applyNumberFormat="1" applyFont="1" applyFill="1" applyBorder="1" applyAlignment="1">
      <alignment horizontal="right" vertical="top"/>
    </xf>
    <xf numFmtId="49" fontId="10" fillId="0" borderId="0" xfId="4" applyNumberFormat="1" applyFont="1" applyFill="1" applyBorder="1" applyAlignment="1">
      <alignment horizontal="left" vertical="top"/>
    </xf>
    <xf numFmtId="49" fontId="10" fillId="0" borderId="0" xfId="4" applyNumberFormat="1" applyFont="1" applyFill="1" applyBorder="1" applyAlignment="1">
      <alignment horizontal="right" vertical="top"/>
    </xf>
    <xf numFmtId="2" fontId="10" fillId="0" borderId="0" xfId="9" applyNumberFormat="1" applyFont="1" applyFill="1" applyBorder="1" applyAlignment="1">
      <alignment horizontal="right"/>
    </xf>
    <xf numFmtId="2" fontId="8" fillId="0" borderId="0" xfId="11" applyNumberFormat="1" applyFont="1" applyFill="1" applyAlignment="1">
      <alignment horizontal="right"/>
    </xf>
    <xf numFmtId="2" fontId="10" fillId="0" borderId="3" xfId="2" applyNumberFormat="1" applyFont="1" applyFill="1" applyBorder="1" applyAlignment="1">
      <alignment horizontal="right"/>
    </xf>
    <xf numFmtId="2" fontId="10" fillId="0" borderId="10" xfId="4" applyNumberFormat="1" applyFont="1" applyFill="1" applyBorder="1" applyAlignment="1">
      <alignment horizontal="center"/>
    </xf>
    <xf numFmtId="0" fontId="1" fillId="0" borderId="0" xfId="2" applyFont="1" applyFill="1" applyAlignment="1">
      <alignment horizontal="justify" vertical="top"/>
    </xf>
    <xf numFmtId="0" fontId="1" fillId="0" borderId="0" xfId="6" applyFont="1" applyFill="1" applyAlignment="1">
      <alignment horizontal="justify" vertical="top" wrapText="1"/>
    </xf>
    <xf numFmtId="0" fontId="1" fillId="0" borderId="0" xfId="2" applyFont="1" applyFill="1" applyAlignment="1">
      <alignment horizontal="justify" vertical="top" wrapText="1"/>
    </xf>
    <xf numFmtId="167" fontId="10" fillId="0" borderId="29" xfId="2" applyNumberFormat="1" applyFont="1" applyFill="1" applyBorder="1" applyAlignment="1">
      <alignment horizontal="right"/>
    </xf>
    <xf numFmtId="2" fontId="10" fillId="0" borderId="30" xfId="2" applyNumberFormat="1" applyFont="1" applyFill="1" applyBorder="1" applyAlignment="1">
      <alignment horizontal="right"/>
    </xf>
    <xf numFmtId="0" fontId="1" fillId="0" borderId="19" xfId="2" applyFont="1" applyFill="1" applyBorder="1" applyAlignment="1">
      <alignment horizontal="justify" vertical="top"/>
    </xf>
    <xf numFmtId="1" fontId="1" fillId="0" borderId="0" xfId="4" applyFont="1" applyFill="1" applyBorder="1" applyAlignment="1">
      <alignment horizontal="justify" vertical="top"/>
    </xf>
    <xf numFmtId="0" fontId="1" fillId="0" borderId="0" xfId="2" applyFont="1" applyFill="1" applyBorder="1" applyAlignment="1">
      <alignment horizontal="justify" vertical="top"/>
    </xf>
    <xf numFmtId="1" fontId="1" fillId="0" borderId="0" xfId="1" applyFont="1" applyFill="1" applyAlignment="1">
      <alignment horizontal="justify" vertical="top" wrapText="1"/>
    </xf>
    <xf numFmtId="2" fontId="1" fillId="0" borderId="0" xfId="1" applyNumberFormat="1" applyFont="1" applyFill="1" applyAlignment="1"/>
    <xf numFmtId="43" fontId="1" fillId="0" borderId="0" xfId="10" applyFont="1" applyFill="1" applyAlignment="1">
      <alignment horizontal="right"/>
    </xf>
    <xf numFmtId="0" fontId="1" fillId="0" borderId="0" xfId="2" applyFont="1"/>
    <xf numFmtId="0" fontId="1" fillId="0" borderId="0" xfId="0" applyFont="1"/>
    <xf numFmtId="167" fontId="1" fillId="0" borderId="0" xfId="2" applyNumberFormat="1" applyFont="1" applyFill="1" applyAlignment="1">
      <alignment horizontal="right"/>
    </xf>
    <xf numFmtId="2" fontId="1" fillId="0" borderId="0" xfId="11" applyNumberFormat="1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1" fillId="0" borderId="0" xfId="2" applyFont="1" applyFill="1" applyBorder="1" applyAlignment="1">
      <alignment horizontal="right"/>
    </xf>
    <xf numFmtId="167" fontId="1" fillId="0" borderId="0" xfId="2" applyNumberFormat="1" applyFont="1" applyFill="1" applyBorder="1" applyAlignment="1">
      <alignment horizontal="right"/>
    </xf>
    <xf numFmtId="2" fontId="1" fillId="0" borderId="0" xfId="11" applyNumberFormat="1" applyFont="1" applyFill="1" applyBorder="1" applyAlignment="1">
      <alignment horizontal="right"/>
    </xf>
    <xf numFmtId="1" fontId="1" fillId="0" borderId="0" xfId="2" applyNumberFormat="1" applyFont="1" applyAlignment="1">
      <alignment horizontal="left" vertical="top"/>
    </xf>
    <xf numFmtId="1" fontId="1" fillId="0" borderId="0" xfId="2" applyNumberFormat="1" applyFont="1" applyAlignment="1">
      <alignment horizontal="center"/>
    </xf>
    <xf numFmtId="0" fontId="1" fillId="0" borderId="0" xfId="2" applyFont="1" applyAlignment="1">
      <alignment horizontal="center"/>
    </xf>
    <xf numFmtId="2" fontId="1" fillId="0" borderId="0" xfId="2" applyNumberFormat="1" applyFont="1" applyAlignment="1">
      <alignment horizontal="right"/>
    </xf>
    <xf numFmtId="3" fontId="1" fillId="0" borderId="0" xfId="2" applyNumberFormat="1" applyFont="1" applyAlignment="1">
      <alignment horizontal="right"/>
    </xf>
    <xf numFmtId="44" fontId="1" fillId="0" borderId="0" xfId="2" applyNumberFormat="1" applyFont="1" applyFill="1" applyAlignment="1">
      <alignment horizontal="right"/>
    </xf>
    <xf numFmtId="49" fontId="1" fillId="0" borderId="8" xfId="2" applyNumberFormat="1" applyFont="1" applyFill="1" applyBorder="1" applyAlignment="1">
      <alignment horizontal="right" vertical="top"/>
    </xf>
    <xf numFmtId="0" fontId="1" fillId="0" borderId="9" xfId="2" applyFont="1" applyFill="1" applyBorder="1" applyAlignment="1">
      <alignment horizontal="justify" vertical="top"/>
    </xf>
    <xf numFmtId="167" fontId="1" fillId="0" borderId="10" xfId="2" applyNumberFormat="1" applyFont="1" applyFill="1" applyBorder="1" applyAlignment="1">
      <alignment horizontal="right"/>
    </xf>
    <xf numFmtId="2" fontId="1" fillId="0" borderId="11" xfId="11" applyNumberFormat="1" applyFont="1" applyFill="1" applyBorder="1" applyAlignment="1">
      <alignment horizontal="right"/>
    </xf>
    <xf numFmtId="44" fontId="1" fillId="0" borderId="12" xfId="10" applyNumberFormat="1" applyFont="1" applyFill="1" applyBorder="1" applyAlignment="1">
      <alignment horizontal="right"/>
    </xf>
    <xf numFmtId="49" fontId="1" fillId="0" borderId="13" xfId="2" applyNumberFormat="1" applyFont="1" applyFill="1" applyBorder="1" applyAlignment="1">
      <alignment horizontal="right" vertical="top"/>
    </xf>
    <xf numFmtId="2" fontId="1" fillId="0" borderId="14" xfId="11" applyNumberFormat="1" applyFont="1" applyFill="1" applyBorder="1" applyAlignment="1">
      <alignment horizontal="right"/>
    </xf>
    <xf numFmtId="44" fontId="1" fillId="0" borderId="15" xfId="10" applyNumberFormat="1" applyFont="1" applyFill="1" applyBorder="1" applyAlignment="1">
      <alignment horizontal="right"/>
    </xf>
    <xf numFmtId="0" fontId="1" fillId="0" borderId="16" xfId="2" applyFont="1" applyFill="1" applyBorder="1" applyAlignment="1">
      <alignment horizontal="justify" vertical="top"/>
    </xf>
    <xf numFmtId="167" fontId="1" fillId="0" borderId="4" xfId="2" applyNumberFormat="1" applyFont="1" applyFill="1" applyBorder="1" applyAlignment="1">
      <alignment horizontal="right"/>
    </xf>
    <xf numFmtId="2" fontId="1" fillId="0" borderId="17" xfId="11" applyNumberFormat="1" applyFont="1" applyFill="1" applyBorder="1" applyAlignment="1">
      <alignment horizontal="right"/>
    </xf>
    <xf numFmtId="49" fontId="1" fillId="0" borderId="18" xfId="2" applyNumberFormat="1" applyFont="1" applyFill="1" applyBorder="1" applyAlignment="1">
      <alignment horizontal="right" vertical="top"/>
    </xf>
    <xf numFmtId="167" fontId="1" fillId="0" borderId="20" xfId="2" applyNumberFormat="1" applyFont="1" applyFill="1" applyBorder="1" applyAlignment="1">
      <alignment horizontal="right"/>
    </xf>
    <xf numFmtId="44" fontId="1" fillId="0" borderId="22" xfId="10" applyNumberFormat="1" applyFont="1" applyFill="1" applyBorder="1" applyAlignment="1">
      <alignment horizontal="right"/>
    </xf>
    <xf numFmtId="0" fontId="1" fillId="0" borderId="28" xfId="2" applyFont="1" applyFill="1" applyBorder="1" applyAlignment="1">
      <alignment horizontal="justify" vertical="top"/>
    </xf>
    <xf numFmtId="0" fontId="1" fillId="0" borderId="24" xfId="2" applyFont="1" applyFill="1" applyBorder="1" applyAlignment="1">
      <alignment horizontal="justify" vertical="top"/>
    </xf>
    <xf numFmtId="167" fontId="1" fillId="0" borderId="25" xfId="2" applyNumberFormat="1" applyFont="1" applyFill="1" applyBorder="1" applyAlignment="1">
      <alignment horizontal="right"/>
    </xf>
    <xf numFmtId="2" fontId="1" fillId="0" borderId="26" xfId="2" applyNumberFormat="1" applyFont="1" applyFill="1" applyBorder="1" applyAlignment="1">
      <alignment horizontal="right"/>
    </xf>
    <xf numFmtId="44" fontId="1" fillId="0" borderId="22" xfId="8" applyNumberFormat="1" applyFont="1" applyFill="1" applyBorder="1" applyAlignment="1">
      <alignment horizontal="right"/>
    </xf>
    <xf numFmtId="2" fontId="1" fillId="0" borderId="4" xfId="11" applyNumberFormat="1" applyFont="1" applyFill="1" applyBorder="1" applyAlignment="1">
      <alignment horizontal="right"/>
    </xf>
    <xf numFmtId="0" fontId="1" fillId="0" borderId="4" xfId="2" applyFont="1" applyFill="1" applyBorder="1" applyAlignment="1">
      <alignment horizontal="right"/>
    </xf>
    <xf numFmtId="2" fontId="1" fillId="0" borderId="0" xfId="2" applyNumberFormat="1" applyFont="1" applyFill="1"/>
    <xf numFmtId="166" fontId="1" fillId="0" borderId="0" xfId="11" applyFont="1" applyFill="1" applyAlignment="1">
      <alignment horizontal="right"/>
    </xf>
    <xf numFmtId="167" fontId="1" fillId="0" borderId="0" xfId="3" applyNumberFormat="1" applyFont="1" applyFill="1" applyAlignment="1">
      <alignment horizontal="right"/>
    </xf>
    <xf numFmtId="0" fontId="1" fillId="0" borderId="0" xfId="3" applyFont="1" applyFill="1" applyAlignment="1">
      <alignment horizontal="right"/>
    </xf>
    <xf numFmtId="167" fontId="1" fillId="0" borderId="5" xfId="2" applyNumberFormat="1" applyFont="1" applyFill="1" applyBorder="1" applyAlignment="1">
      <alignment horizontal="right"/>
    </xf>
    <xf numFmtId="2" fontId="1" fillId="0" borderId="5" xfId="11" applyNumberFormat="1" applyFont="1" applyFill="1" applyBorder="1" applyAlignment="1">
      <alignment horizontal="right"/>
    </xf>
    <xf numFmtId="0" fontId="1" fillId="0" borderId="5" xfId="2" applyFont="1" applyFill="1" applyBorder="1" applyAlignment="1">
      <alignment horizontal="right"/>
    </xf>
    <xf numFmtId="1" fontId="1" fillId="0" borderId="0" xfId="5" applyFont="1" applyFill="1" applyBorder="1" applyAlignment="1">
      <alignment horizontal="justify" vertical="top"/>
    </xf>
    <xf numFmtId="1" fontId="1" fillId="0" borderId="0" xfId="4" applyFont="1" applyFill="1" applyBorder="1" applyAlignment="1">
      <alignment horizontal="right"/>
    </xf>
    <xf numFmtId="2" fontId="1" fillId="0" borderId="0" xfId="4" applyNumberFormat="1" applyFont="1" applyFill="1" applyAlignment="1">
      <alignment horizontal="right"/>
    </xf>
    <xf numFmtId="167" fontId="1" fillId="0" borderId="5" xfId="2" applyNumberFormat="1" applyFont="1" applyFill="1" applyBorder="1"/>
    <xf numFmtId="0" fontId="1" fillId="0" borderId="5" xfId="2" applyFont="1" applyFill="1" applyBorder="1"/>
    <xf numFmtId="2" fontId="1" fillId="0" borderId="5" xfId="2" applyNumberFormat="1" applyFont="1" applyFill="1" applyBorder="1" applyAlignment="1">
      <alignment horizontal="right"/>
    </xf>
    <xf numFmtId="0" fontId="1" fillId="0" borderId="0" xfId="2" applyFont="1" applyBorder="1"/>
    <xf numFmtId="167" fontId="1" fillId="0" borderId="0" xfId="2" applyNumberFormat="1" applyFont="1" applyFill="1" applyBorder="1"/>
    <xf numFmtId="0" fontId="1" fillId="0" borderId="0" xfId="2" applyFont="1" applyFill="1" applyBorder="1"/>
    <xf numFmtId="2" fontId="1" fillId="0" borderId="0" xfId="2" applyNumberFormat="1" applyFont="1" applyFill="1" applyBorder="1" applyAlignment="1">
      <alignment horizontal="right"/>
    </xf>
    <xf numFmtId="167" fontId="1" fillId="0" borderId="0" xfId="4" applyNumberFormat="1" applyFont="1" applyFill="1" applyBorder="1" applyAlignment="1">
      <alignment horizontal="right"/>
    </xf>
    <xf numFmtId="3" fontId="1" fillId="0" borderId="0" xfId="4" applyNumberFormat="1" applyFont="1" applyFill="1" applyBorder="1" applyAlignment="1">
      <alignment horizontal="right"/>
    </xf>
    <xf numFmtId="49" fontId="1" fillId="0" borderId="31" xfId="2" applyNumberFormat="1" applyFont="1" applyFill="1" applyBorder="1" applyAlignment="1">
      <alignment horizontal="right" vertical="top"/>
    </xf>
    <xf numFmtId="0" fontId="1" fillId="0" borderId="32" xfId="2" applyFont="1" applyFill="1" applyBorder="1" applyAlignment="1">
      <alignment horizontal="justify" vertical="top"/>
    </xf>
    <xf numFmtId="167" fontId="1" fillId="0" borderId="33" xfId="2" applyNumberFormat="1" applyFont="1" applyFill="1" applyBorder="1" applyAlignment="1">
      <alignment horizontal="right"/>
    </xf>
    <xf numFmtId="2" fontId="1" fillId="0" borderId="34" xfId="11" applyNumberFormat="1" applyFont="1" applyFill="1" applyBorder="1" applyAlignment="1">
      <alignment horizontal="right"/>
    </xf>
    <xf numFmtId="44" fontId="1" fillId="0" borderId="35" xfId="10" applyNumberFormat="1" applyFont="1" applyFill="1" applyBorder="1" applyAlignment="1">
      <alignment horizontal="right"/>
    </xf>
    <xf numFmtId="167" fontId="1" fillId="0" borderId="0" xfId="2" applyNumberFormat="1" applyFont="1"/>
    <xf numFmtId="0" fontId="14" fillId="0" borderId="0" xfId="2" applyFont="1" applyFill="1" applyBorder="1" applyAlignment="1">
      <alignment horizontal="justify" vertical="top"/>
    </xf>
    <xf numFmtId="166" fontId="14" fillId="0" borderId="0" xfId="0" applyNumberFormat="1" applyFont="1" applyFill="1" applyAlignment="1">
      <alignment horizontal="right"/>
    </xf>
    <xf numFmtId="1" fontId="1" fillId="0" borderId="0" xfId="1" applyFont="1" applyFill="1" applyAlignment="1">
      <alignment horizontal="justify" vertical="top"/>
    </xf>
    <xf numFmtId="10" fontId="1" fillId="0" borderId="21" xfId="11" applyNumberFormat="1" applyFont="1" applyFill="1" applyBorder="1" applyAlignment="1">
      <alignment horizontal="right"/>
    </xf>
    <xf numFmtId="0" fontId="1" fillId="0" borderId="0" xfId="14" applyFont="1" applyFill="1" applyBorder="1" applyAlignment="1">
      <alignment horizontal="justify" vertical="top" wrapText="1"/>
    </xf>
    <xf numFmtId="2" fontId="1" fillId="0" borderId="0" xfId="0" applyNumberFormat="1" applyFont="1" applyFill="1" applyAlignment="1">
      <alignment horizontal="justify" vertical="top"/>
    </xf>
    <xf numFmtId="0" fontId="1" fillId="0" borderId="0" xfId="13" applyFont="1" applyFill="1" applyAlignment="1">
      <alignment horizontal="justify" vertical="top"/>
    </xf>
    <xf numFmtId="167" fontId="1" fillId="0" borderId="0" xfId="13" applyNumberFormat="1" applyFont="1" applyFill="1" applyAlignment="1">
      <alignment horizontal="right"/>
    </xf>
    <xf numFmtId="0" fontId="1" fillId="0" borderId="0" xfId="13" applyFont="1" applyFill="1" applyAlignment="1">
      <alignment horizontal="right"/>
    </xf>
    <xf numFmtId="2" fontId="1" fillId="0" borderId="0" xfId="18" applyNumberFormat="1" applyFont="1" applyFill="1" applyAlignment="1">
      <alignment horizontal="right"/>
    </xf>
    <xf numFmtId="0" fontId="1" fillId="0" borderId="0" xfId="2" applyFont="1" applyFill="1" applyBorder="1" applyAlignment="1" applyProtection="1">
      <alignment horizontal="justify" vertical="top" wrapText="1"/>
    </xf>
    <xf numFmtId="0" fontId="1" fillId="0" borderId="0" xfId="3" applyFont="1" applyFill="1" applyBorder="1" applyAlignment="1" applyProtection="1">
      <alignment horizontal="right"/>
    </xf>
    <xf numFmtId="4" fontId="1" fillId="0" borderId="0" xfId="3" applyNumberFormat="1" applyFont="1" applyFill="1" applyBorder="1" applyAlignment="1" applyProtection="1">
      <alignment horizontal="right"/>
      <protection locked="0"/>
    </xf>
    <xf numFmtId="164" fontId="1" fillId="0" borderId="0" xfId="2" applyNumberFormat="1" applyFont="1"/>
    <xf numFmtId="4" fontId="15" fillId="0" borderId="0" xfId="0" applyNumberFormat="1" applyFont="1" applyFill="1" applyAlignment="1" applyProtection="1">
      <alignment horizontal="left" vertical="top" wrapText="1"/>
    </xf>
    <xf numFmtId="0" fontId="16" fillId="0" borderId="0" xfId="2" applyFont="1" applyFill="1" applyBorder="1" applyAlignment="1" applyProtection="1">
      <alignment horizontal="justify" vertical="top"/>
    </xf>
    <xf numFmtId="2" fontId="1" fillId="0" borderId="0" xfId="13" applyNumberFormat="1" applyFont="1" applyFill="1" applyAlignment="1">
      <alignment horizontal="justify" vertical="top" wrapText="1"/>
    </xf>
    <xf numFmtId="2" fontId="1" fillId="0" borderId="0" xfId="3" applyNumberFormat="1" applyFont="1" applyFill="1" applyAlignment="1"/>
    <xf numFmtId="167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" fontId="14" fillId="0" borderId="0" xfId="0" applyNumberFormat="1" applyFont="1" applyFill="1" applyAlignment="1">
      <alignment horizontal="justify" vertical="top"/>
    </xf>
    <xf numFmtId="167" fontId="14" fillId="0" borderId="0" xfId="0" applyNumberFormat="1" applyFont="1" applyFill="1" applyAlignment="1">
      <alignment horizontal="right"/>
    </xf>
    <xf numFmtId="1" fontId="14" fillId="0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2" fontId="1" fillId="0" borderId="0" xfId="4" applyNumberFormat="1" applyFont="1" applyFill="1" applyBorder="1" applyAlignment="1">
      <alignment horizontal="right"/>
    </xf>
    <xf numFmtId="1" fontId="1" fillId="0" borderId="0" xfId="4" applyFont="1" applyFill="1" applyBorder="1" applyAlignment="1">
      <alignment horizontal="center"/>
    </xf>
    <xf numFmtId="167" fontId="15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justify" vertical="top"/>
    </xf>
    <xf numFmtId="0" fontId="1" fillId="0" borderId="0" xfId="16" applyFont="1" applyFill="1" applyAlignment="1">
      <alignment horizontal="justify" vertical="top"/>
    </xf>
    <xf numFmtId="168" fontId="1" fillId="0" borderId="0" xfId="11" applyNumberFormat="1" applyFont="1" applyFill="1" applyAlignment="1">
      <alignment horizontal="right"/>
    </xf>
    <xf numFmtId="1" fontId="17" fillId="0" borderId="0" xfId="0" applyNumberFormat="1" applyFont="1" applyAlignment="1">
      <alignment horizontal="left" vertical="top"/>
    </xf>
    <xf numFmtId="0" fontId="1" fillId="0" borderId="0" xfId="0" applyFont="1" applyFill="1" applyBorder="1" applyAlignment="1" applyProtection="1">
      <alignment horizontal="right" wrapText="1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43" fontId="1" fillId="0" borderId="0" xfId="10" applyFont="1" applyFill="1" applyBorder="1" applyAlignment="1">
      <alignment horizontal="right"/>
    </xf>
    <xf numFmtId="1" fontId="1" fillId="0" borderId="0" xfId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justify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2" applyFont="1" applyFill="1" applyAlignment="1">
      <alignment horizontal="right" vertical="top"/>
    </xf>
    <xf numFmtId="0" fontId="1" fillId="0" borderId="0" xfId="2" applyFont="1" applyFill="1" applyAlignment="1">
      <alignment horizontal="right" vertical="top" wrapText="1"/>
    </xf>
    <xf numFmtId="2" fontId="1" fillId="0" borderId="0" xfId="2" applyNumberFormat="1" applyFont="1" applyFill="1" applyAlignment="1"/>
    <xf numFmtId="1" fontId="1" fillId="0" borderId="0" xfId="1" applyFont="1" applyFill="1" applyBorder="1" applyAlignment="1">
      <alignment horizontal="justify" vertical="top" wrapText="1" shrinkToFit="1"/>
    </xf>
    <xf numFmtId="167" fontId="1" fillId="0" borderId="0" xfId="1" applyNumberFormat="1" applyFont="1" applyFill="1" applyBorder="1" applyAlignment="1">
      <alignment horizontal="right"/>
    </xf>
    <xf numFmtId="0" fontId="1" fillId="0" borderId="0" xfId="2" applyFont="1" applyFill="1" applyBorder="1" applyAlignment="1" applyProtection="1">
      <alignment horizontal="justify" vertical="top"/>
    </xf>
    <xf numFmtId="1" fontId="1" fillId="0" borderId="0" xfId="0" applyNumberFormat="1" applyFont="1" applyFill="1" applyAlignment="1">
      <alignment horizontal="justify" vertical="top" wrapText="1"/>
    </xf>
    <xf numFmtId="2" fontId="1" fillId="0" borderId="0" xfId="20" applyNumberFormat="1" applyFont="1" applyFill="1" applyAlignment="1"/>
    <xf numFmtId="167" fontId="14" fillId="0" borderId="0" xfId="0" applyNumberFormat="1" applyFont="1" applyFill="1" applyBorder="1" applyAlignment="1">
      <alignment horizontal="right"/>
    </xf>
    <xf numFmtId="2" fontId="15" fillId="0" borderId="0" xfId="0" applyNumberFormat="1" applyFont="1" applyFill="1" applyAlignment="1"/>
    <xf numFmtId="0" fontId="1" fillId="0" borderId="0" xfId="0" applyNumberFormat="1" applyFont="1" applyFill="1" applyAlignment="1">
      <alignment horizontal="justify" vertical="top" wrapText="1"/>
    </xf>
    <xf numFmtId="2" fontId="15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Alignment="1">
      <alignment horizontal="right"/>
    </xf>
    <xf numFmtId="167" fontId="14" fillId="0" borderId="0" xfId="2" applyNumberFormat="1" applyFont="1" applyFill="1" applyBorder="1" applyAlignment="1">
      <alignment horizontal="right"/>
    </xf>
    <xf numFmtId="0" fontId="14" fillId="0" borderId="0" xfId="2" applyFont="1" applyFill="1" applyAlignment="1">
      <alignment horizontal="right"/>
    </xf>
    <xf numFmtId="2" fontId="14" fillId="0" borderId="0" xfId="11" applyNumberFormat="1" applyFont="1" applyFill="1" applyBorder="1" applyAlignment="1">
      <alignment horizontal="right"/>
    </xf>
    <xf numFmtId="44" fontId="10" fillId="0" borderId="0" xfId="8" applyNumberFormat="1" applyFont="1" applyFill="1" applyBorder="1" applyAlignment="1">
      <alignment horizontal="right"/>
    </xf>
    <xf numFmtId="0" fontId="3" fillId="0" borderId="0" xfId="0" applyFont="1" applyFill="1" applyAlignment="1">
      <alignment horizontal="justify" vertical="top" wrapText="1" shrinkToFit="1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justify" vertical="top" wrapText="1" shrinkToFit="1"/>
    </xf>
    <xf numFmtId="3" fontId="3" fillId="0" borderId="0" xfId="0" applyNumberFormat="1" applyFont="1" applyFill="1" applyBorder="1" applyAlignment="1">
      <alignment horizontal="right"/>
    </xf>
    <xf numFmtId="44" fontId="1" fillId="0" borderId="37" xfId="10" applyNumberFormat="1" applyFont="1" applyFill="1" applyBorder="1" applyAlignment="1">
      <alignment horizontal="right"/>
    </xf>
    <xf numFmtId="0" fontId="22" fillId="0" borderId="38" xfId="0" applyFont="1" applyFill="1" applyBorder="1" applyAlignment="1">
      <alignment horizontal="justify" vertical="top"/>
    </xf>
    <xf numFmtId="3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vertical="top"/>
    </xf>
    <xf numFmtId="44" fontId="23" fillId="0" borderId="39" xfId="10" applyNumberFormat="1" applyFont="1" applyFill="1" applyBorder="1" applyAlignment="1">
      <alignment horizontal="right"/>
    </xf>
    <xf numFmtId="0" fontId="22" fillId="0" borderId="36" xfId="0" applyFont="1" applyFill="1" applyBorder="1" applyAlignment="1">
      <alignment horizontal="justify" vertical="top"/>
    </xf>
    <xf numFmtId="3" fontId="21" fillId="0" borderId="20" xfId="0" applyNumberFormat="1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vertical="top"/>
    </xf>
    <xf numFmtId="3" fontId="21" fillId="0" borderId="27" xfId="0" applyNumberFormat="1" applyFont="1" applyFill="1" applyBorder="1" applyAlignment="1">
      <alignment horizontal="justify" vertical="top"/>
    </xf>
    <xf numFmtId="3" fontId="22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3" fontId="22" fillId="0" borderId="2" xfId="0" applyNumberFormat="1" applyFont="1" applyFill="1" applyBorder="1" applyAlignment="1"/>
    <xf numFmtId="44" fontId="23" fillId="0" borderId="40" xfId="10" applyNumberFormat="1" applyFont="1" applyFill="1" applyBorder="1" applyAlignment="1">
      <alignment horizontal="right"/>
    </xf>
    <xf numFmtId="167" fontId="15" fillId="0" borderId="0" xfId="3" applyNumberFormat="1" applyFont="1" applyFill="1" applyAlignment="1">
      <alignment horizontal="right"/>
    </xf>
    <xf numFmtId="0" fontId="15" fillId="0" borderId="0" xfId="3" applyFont="1" applyFill="1" applyAlignment="1">
      <alignment horizontal="right"/>
    </xf>
    <xf numFmtId="2" fontId="15" fillId="0" borderId="0" xfId="3" applyNumberFormat="1" applyFont="1" applyFill="1" applyAlignment="1"/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right"/>
    </xf>
    <xf numFmtId="1" fontId="24" fillId="0" borderId="0" xfId="1" applyFont="1" applyFill="1" applyAlignment="1">
      <alignment horizontal="justify" vertical="top" wrapText="1"/>
    </xf>
    <xf numFmtId="1" fontId="1" fillId="0" borderId="0" xfId="0" applyNumberFormat="1" applyFont="1" applyFill="1" applyBorder="1" applyAlignment="1">
      <alignment horizontal="justify" vertical="top"/>
    </xf>
    <xf numFmtId="1" fontId="15" fillId="0" borderId="0" xfId="21" applyFont="1" applyFill="1" applyBorder="1" applyAlignment="1">
      <alignment horizontal="justify" vertical="top" wrapText="1" shrinkToFit="1"/>
    </xf>
    <xf numFmtId="1" fontId="14" fillId="0" borderId="0" xfId="22" applyFont="1" applyFill="1" applyAlignment="1">
      <alignment horizontal="justify" vertical="top"/>
    </xf>
    <xf numFmtId="2" fontId="15" fillId="0" borderId="0" xfId="3" applyNumberFormat="1" applyFont="1" applyFill="1" applyAlignment="1">
      <alignment horizontal="right"/>
    </xf>
    <xf numFmtId="43" fontId="1" fillId="0" borderId="0" xfId="12" applyFont="1" applyFill="1" applyAlignment="1">
      <alignment horizontal="right"/>
    </xf>
    <xf numFmtId="1" fontId="15" fillId="0" borderId="0" xfId="21" applyFont="1" applyAlignment="1">
      <alignment horizontal="justify" vertical="top"/>
    </xf>
    <xf numFmtId="1" fontId="15" fillId="0" borderId="0" xfId="21" applyFont="1" applyFill="1" applyBorder="1" applyAlignment="1">
      <alignment horizontal="right"/>
    </xf>
    <xf numFmtId="0" fontId="15" fillId="0" borderId="0" xfId="0" applyFont="1" applyFill="1" applyBorder="1" applyAlignment="1">
      <alignment horizontal="justify" vertical="center"/>
    </xf>
    <xf numFmtId="4" fontId="15" fillId="0" borderId="0" xfId="0" applyNumberFormat="1" applyFont="1" applyFill="1" applyBorder="1" applyAlignment="1">
      <alignment horizontal="center"/>
    </xf>
    <xf numFmtId="0" fontId="1" fillId="0" borderId="0" xfId="3" applyFont="1" applyAlignment="1">
      <alignment horizontal="justify" vertical="top" wrapText="1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2" applyFont="1" applyAlignment="1">
      <alignment horizontal="justify" vertical="top" wrapText="1"/>
    </xf>
    <xf numFmtId="0" fontId="3" fillId="0" borderId="0" xfId="0" applyFont="1"/>
    <xf numFmtId="0" fontId="1" fillId="0" borderId="0" xfId="3" applyFont="1" applyFill="1" applyAlignment="1">
      <alignment horizontal="justify" vertical="top" wrapText="1"/>
    </xf>
    <xf numFmtId="0" fontId="15" fillId="0" borderId="0" xfId="3" applyFont="1" applyFill="1" applyAlignment="1">
      <alignment horizontal="justify" vertical="top" wrapText="1"/>
    </xf>
    <xf numFmtId="4" fontId="15" fillId="0" borderId="0" xfId="21" applyNumberFormat="1" applyFont="1" applyFill="1" applyAlignment="1"/>
    <xf numFmtId="4" fontId="15" fillId="0" borderId="0" xfId="0" applyNumberFormat="1" applyFont="1" applyFill="1" applyBorder="1" applyAlignment="1">
      <alignment horizontal="right"/>
    </xf>
    <xf numFmtId="167" fontId="15" fillId="0" borderId="43" xfId="21" applyNumberFormat="1" applyFont="1" applyFill="1" applyBorder="1" applyAlignment="1">
      <alignment horizontal="right"/>
    </xf>
    <xf numFmtId="1" fontId="15" fillId="0" borderId="43" xfId="21" applyFont="1" applyFill="1" applyBorder="1" applyAlignment="1">
      <alignment horizontal="right"/>
    </xf>
    <xf numFmtId="4" fontId="15" fillId="0" borderId="43" xfId="21" applyNumberFormat="1" applyFont="1" applyFill="1" applyBorder="1" applyAlignment="1"/>
    <xf numFmtId="43" fontId="1" fillId="0" borderId="43" xfId="10" applyFont="1" applyFill="1" applyBorder="1" applyAlignment="1">
      <alignment horizontal="right"/>
    </xf>
    <xf numFmtId="167" fontId="15" fillId="0" borderId="0" xfId="2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1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right"/>
    </xf>
    <xf numFmtId="1" fontId="14" fillId="0" borderId="0" xfId="0" applyNumberFormat="1" applyFont="1" applyFill="1" applyBorder="1" applyAlignment="1">
      <alignment vertical="center"/>
    </xf>
    <xf numFmtId="44" fontId="1" fillId="0" borderId="45" xfId="10" applyNumberFormat="1" applyFont="1" applyFill="1" applyBorder="1" applyAlignment="1">
      <alignment horizontal="right"/>
    </xf>
    <xf numFmtId="44" fontId="1" fillId="0" borderId="46" xfId="10" applyNumberFormat="1" applyFont="1" applyFill="1" applyBorder="1" applyAlignment="1">
      <alignment horizontal="right"/>
    </xf>
    <xf numFmtId="44" fontId="1" fillId="0" borderId="47" xfId="10" applyNumberFormat="1" applyFont="1" applyFill="1" applyBorder="1" applyAlignment="1">
      <alignment horizontal="right"/>
    </xf>
    <xf numFmtId="44" fontId="1" fillId="0" borderId="48" xfId="10" applyNumberFormat="1" applyFont="1" applyFill="1" applyBorder="1" applyAlignment="1">
      <alignment horizontal="right"/>
    </xf>
    <xf numFmtId="44" fontId="23" fillId="0" borderId="49" xfId="10" applyNumberFormat="1" applyFont="1" applyFill="1" applyBorder="1" applyAlignment="1">
      <alignment horizontal="right"/>
    </xf>
    <xf numFmtId="44" fontId="23" fillId="0" borderId="50" xfId="10" applyNumberFormat="1" applyFont="1" applyFill="1" applyBorder="1" applyAlignment="1">
      <alignment horizontal="right"/>
    </xf>
    <xf numFmtId="44" fontId="1" fillId="0" borderId="51" xfId="10" applyNumberFormat="1" applyFont="1" applyFill="1" applyBorder="1" applyAlignment="1">
      <alignment horizontal="right"/>
    </xf>
    <xf numFmtId="44" fontId="1" fillId="0" borderId="52" xfId="10" applyNumberFormat="1" applyFont="1" applyFill="1" applyBorder="1" applyAlignment="1">
      <alignment horizontal="right"/>
    </xf>
    <xf numFmtId="44" fontId="1" fillId="0" borderId="53" xfId="10" applyNumberFormat="1" applyFont="1" applyFill="1" applyBorder="1" applyAlignment="1">
      <alignment horizontal="right"/>
    </xf>
    <xf numFmtId="167" fontId="1" fillId="0" borderId="0" xfId="0" applyNumberFormat="1" applyFont="1"/>
    <xf numFmtId="0" fontId="19" fillId="0" borderId="0" xfId="0" applyFont="1" applyFill="1" applyAlignment="1">
      <alignment horizontal="justify" vertical="top" wrapText="1" shrinkToFi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vertical="top" wrapText="1"/>
    </xf>
    <xf numFmtId="0" fontId="0" fillId="0" borderId="0" xfId="0" applyBorder="1"/>
    <xf numFmtId="44" fontId="1" fillId="0" borderId="0" xfId="10" applyNumberFormat="1" applyFont="1" applyFill="1" applyBorder="1" applyAlignment="1">
      <alignment horizontal="right"/>
    </xf>
    <xf numFmtId="0" fontId="0" fillId="0" borderId="4" xfId="0" applyBorder="1"/>
    <xf numFmtId="44" fontId="0" fillId="0" borderId="52" xfId="0" applyNumberFormat="1" applyBorder="1"/>
    <xf numFmtId="44" fontId="0" fillId="0" borderId="54" xfId="0" applyNumberFormat="1" applyBorder="1"/>
    <xf numFmtId="0" fontId="0" fillId="0" borderId="44" xfId="0" applyBorder="1"/>
    <xf numFmtId="0" fontId="0" fillId="0" borderId="56" xfId="0" applyBorder="1"/>
    <xf numFmtId="0" fontId="0" fillId="0" borderId="5" xfId="0" applyBorder="1"/>
    <xf numFmtId="0" fontId="9" fillId="0" borderId="0" xfId="0" applyFont="1"/>
    <xf numFmtId="0" fontId="21" fillId="0" borderId="38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44" fontId="1" fillId="0" borderId="39" xfId="10" applyNumberFormat="1" applyFont="1" applyFill="1" applyBorder="1" applyAlignment="1">
      <alignment horizontal="right"/>
    </xf>
    <xf numFmtId="44" fontId="1" fillId="0" borderId="49" xfId="10" applyNumberFormat="1" applyFont="1" applyFill="1" applyBorder="1" applyAlignment="1">
      <alignment horizontal="right"/>
    </xf>
    <xf numFmtId="0" fontId="21" fillId="0" borderId="5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19" fillId="0" borderId="0" xfId="0" applyFont="1" applyFill="1" applyAlignment="1">
      <alignment horizontal="justify" vertical="top" wrapText="1" shrinkToFit="1"/>
    </xf>
    <xf numFmtId="0" fontId="1" fillId="0" borderId="0" xfId="0" applyFont="1" applyAlignment="1"/>
    <xf numFmtId="0" fontId="21" fillId="0" borderId="8" xfId="0" applyFont="1" applyFill="1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1" fillId="0" borderId="13" xfId="0" applyFont="1" applyFill="1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21" fillId="0" borderId="4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3">
    <cellStyle name="Excel Built-in Normal" xfId="15"/>
    <cellStyle name="Navadno" xfId="0" builtinId="0"/>
    <cellStyle name="Navadno 10" xfId="19"/>
    <cellStyle name="Navadno 2" xfId="17"/>
    <cellStyle name="Navadno 2 3 2" xfId="16"/>
    <cellStyle name="Navadno_FK1.1,MK1.1" xfId="1"/>
    <cellStyle name="Navadno_FK1.5" xfId="21"/>
    <cellStyle name="Navadno_FK5.2" xfId="22"/>
    <cellStyle name="Navadno_List1" xfId="2"/>
    <cellStyle name="Navadno_OSNUTEK" xfId="13"/>
    <cellStyle name="Navadno_Predračun_1" xfId="20"/>
    <cellStyle name="Navadno_Trgovski center Idrija" xfId="3"/>
    <cellStyle name="Navadno_V3B.3" xfId="14"/>
    <cellStyle name="Navadno_vodohran Kred" xfId="4"/>
    <cellStyle name="Navadno_vodohran Vrba_2" xfId="5"/>
    <cellStyle name="Navadno_vodohran Vrba_3" xfId="6"/>
    <cellStyle name="normal1" xfId="7"/>
    <cellStyle name="Valuta" xfId="8" builtinId="4"/>
    <cellStyle name="Valuta_List1" xfId="9"/>
    <cellStyle name="Vejica" xfId="10" builtinId="3"/>
    <cellStyle name="Vejica 5" xfId="12"/>
    <cellStyle name="Vejica_List1" xfId="11"/>
    <cellStyle name="Vejica_OSNUTEK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zoomScaleSheetLayoutView="115" workbookViewId="0">
      <selection activeCell="D31" sqref="D31"/>
    </sheetView>
  </sheetViews>
  <sheetFormatPr defaultRowHeight="12.75"/>
  <cols>
    <col min="1" max="1" width="6.42578125" customWidth="1"/>
    <col min="2" max="2" width="40.5703125" customWidth="1"/>
    <col min="3" max="3" width="8.28515625" customWidth="1"/>
    <col min="4" max="4" width="7.85546875" customWidth="1"/>
    <col min="5" max="5" width="7.5703125" customWidth="1"/>
    <col min="6" max="7" width="16.28515625" customWidth="1"/>
  </cols>
  <sheetData>
    <row r="1" spans="1:7">
      <c r="A1" s="52"/>
      <c r="B1" s="52"/>
      <c r="C1" s="52"/>
      <c r="D1" s="52"/>
      <c r="E1" s="52"/>
      <c r="F1" s="52"/>
      <c r="G1" s="52"/>
    </row>
    <row r="2" spans="1:7">
      <c r="A2" s="52"/>
      <c r="B2" s="52"/>
      <c r="C2" s="52"/>
      <c r="D2" s="52"/>
      <c r="E2" s="52"/>
      <c r="F2" s="52"/>
      <c r="G2" s="52"/>
    </row>
    <row r="3" spans="1:7">
      <c r="A3" s="52"/>
      <c r="B3" s="52"/>
      <c r="C3" s="52"/>
      <c r="D3" s="52"/>
      <c r="E3" s="52"/>
      <c r="F3" s="52"/>
      <c r="G3" s="52"/>
    </row>
    <row r="4" spans="1:7">
      <c r="A4" s="52"/>
      <c r="B4" s="52"/>
      <c r="C4" s="52"/>
      <c r="D4" s="52"/>
      <c r="E4" s="52"/>
      <c r="F4" s="52"/>
      <c r="G4" s="52"/>
    </row>
    <row r="5" spans="1:7">
      <c r="A5" s="52"/>
      <c r="B5" s="52"/>
      <c r="C5" s="52"/>
      <c r="D5" s="52"/>
      <c r="E5" s="52"/>
      <c r="F5" s="52"/>
      <c r="G5" s="52"/>
    </row>
    <row r="6" spans="1:7">
      <c r="A6" s="52"/>
      <c r="B6" s="52"/>
      <c r="C6" s="52"/>
      <c r="D6" s="52"/>
      <c r="E6" s="52"/>
      <c r="F6" s="52"/>
      <c r="G6" s="52"/>
    </row>
    <row r="7" spans="1:7">
      <c r="A7" s="52"/>
      <c r="B7" s="52"/>
      <c r="C7" s="52"/>
      <c r="D7" s="52"/>
      <c r="E7" s="52"/>
      <c r="F7" s="52"/>
      <c r="G7" s="52"/>
    </row>
    <row r="8" spans="1:7">
      <c r="A8" s="52"/>
      <c r="B8" s="52"/>
      <c r="C8" s="52"/>
      <c r="D8" s="52"/>
      <c r="E8" s="52"/>
      <c r="F8" s="52"/>
      <c r="G8" s="52"/>
    </row>
    <row r="9" spans="1:7">
      <c r="A9" s="52"/>
      <c r="B9" s="171"/>
      <c r="C9" s="172"/>
      <c r="D9" s="173"/>
      <c r="E9" s="174"/>
      <c r="F9" s="175"/>
      <c r="G9" s="51"/>
    </row>
    <row r="10" spans="1:7">
      <c r="A10" s="52"/>
      <c r="B10" s="256" t="s">
        <v>108</v>
      </c>
      <c r="C10" s="257"/>
      <c r="D10" s="257"/>
      <c r="E10" s="257"/>
      <c r="F10" s="257"/>
      <c r="G10" s="51"/>
    </row>
    <row r="11" spans="1:7" ht="15.75">
      <c r="A11" s="52"/>
      <c r="B11" s="238"/>
      <c r="C11" s="239"/>
      <c r="D11" s="239"/>
      <c r="E11" s="239"/>
      <c r="F11" s="239"/>
      <c r="G11" s="51"/>
    </row>
    <row r="12" spans="1:7" ht="13.5" thickBot="1">
      <c r="A12" s="52"/>
      <c r="B12" s="176" t="s">
        <v>235</v>
      </c>
      <c r="C12" s="172"/>
      <c r="D12" s="173"/>
      <c r="E12" s="174"/>
      <c r="F12" s="177"/>
      <c r="G12" s="61"/>
    </row>
    <row r="13" spans="1:7">
      <c r="A13" s="52"/>
      <c r="B13" s="258" t="s">
        <v>111</v>
      </c>
      <c r="C13" s="259"/>
      <c r="D13" s="259"/>
      <c r="E13" s="260"/>
      <c r="F13" s="234">
        <f>'FC1'!F24</f>
        <v>0</v>
      </c>
      <c r="G13" s="228"/>
    </row>
    <row r="14" spans="1:7">
      <c r="A14" s="52"/>
      <c r="B14" s="261" t="s">
        <v>112</v>
      </c>
      <c r="C14" s="262"/>
      <c r="D14" s="262"/>
      <c r="E14" s="263"/>
      <c r="F14" s="235">
        <f>'FC2'!F24</f>
        <v>0</v>
      </c>
      <c r="G14" s="229"/>
    </row>
    <row r="15" spans="1:7">
      <c r="A15" s="52"/>
      <c r="B15" s="261" t="s">
        <v>113</v>
      </c>
      <c r="C15" s="262"/>
      <c r="D15" s="262"/>
      <c r="E15" s="263"/>
      <c r="F15" s="235">
        <f>FC2.1!F24</f>
        <v>0</v>
      </c>
      <c r="G15" s="229"/>
    </row>
    <row r="16" spans="1:7">
      <c r="A16" s="52"/>
      <c r="B16" s="261" t="s">
        <v>114</v>
      </c>
      <c r="C16" s="262"/>
      <c r="D16" s="262"/>
      <c r="E16" s="263"/>
      <c r="F16" s="235">
        <f>FC2.2!F24</f>
        <v>0</v>
      </c>
      <c r="G16" s="229"/>
    </row>
    <row r="17" spans="1:7">
      <c r="A17" s="52"/>
      <c r="B17" s="261" t="s">
        <v>115</v>
      </c>
      <c r="C17" s="262"/>
      <c r="D17" s="262"/>
      <c r="E17" s="263"/>
      <c r="F17" s="235">
        <f>FC2.3!F24</f>
        <v>0</v>
      </c>
      <c r="G17" s="229"/>
    </row>
    <row r="18" spans="1:7">
      <c r="A18" s="52"/>
      <c r="B18" s="261" t="s">
        <v>173</v>
      </c>
      <c r="C18" s="262"/>
      <c r="D18" s="262"/>
      <c r="E18" s="263"/>
      <c r="F18" s="235">
        <f>GRAVITACIJSKI!F24</f>
        <v>0</v>
      </c>
      <c r="G18" s="229"/>
    </row>
    <row r="19" spans="1:7">
      <c r="A19" s="52"/>
      <c r="B19" s="261" t="s">
        <v>174</v>
      </c>
      <c r="C19" s="262"/>
      <c r="D19" s="262"/>
      <c r="E19" s="263"/>
      <c r="F19" s="235">
        <f>TLAČNI!F24</f>
        <v>0</v>
      </c>
      <c r="G19" s="229"/>
    </row>
    <row r="20" spans="1:7">
      <c r="A20" s="52"/>
      <c r="B20" s="261" t="s">
        <v>175</v>
      </c>
      <c r="C20" s="262"/>
      <c r="D20" s="262"/>
      <c r="E20" s="263"/>
      <c r="F20" s="235">
        <f>SLOKARJI!F24</f>
        <v>0</v>
      </c>
      <c r="G20" s="229"/>
    </row>
    <row r="21" spans="1:7">
      <c r="A21" s="52"/>
      <c r="B21" s="264" t="s">
        <v>177</v>
      </c>
      <c r="C21" s="265"/>
      <c r="D21" s="265"/>
      <c r="E21" s="265"/>
      <c r="F21" s="235">
        <f>'FB1'!F24</f>
        <v>0</v>
      </c>
      <c r="G21" s="229"/>
    </row>
    <row r="22" spans="1:7">
      <c r="A22" s="52"/>
      <c r="B22" s="264" t="s">
        <v>178</v>
      </c>
      <c r="C22" s="265"/>
      <c r="D22" s="265"/>
      <c r="E22" s="265"/>
      <c r="F22" s="235">
        <f>'MK1'!F24</f>
        <v>0</v>
      </c>
      <c r="G22" s="229"/>
    </row>
    <row r="23" spans="1:7">
      <c r="A23" s="52"/>
      <c r="B23" s="264" t="s">
        <v>188</v>
      </c>
      <c r="C23" s="265"/>
      <c r="D23" s="265"/>
      <c r="E23" s="265"/>
      <c r="F23" s="235">
        <f>'MK2'!F24</f>
        <v>0</v>
      </c>
      <c r="G23" s="229"/>
    </row>
    <row r="24" spans="1:7">
      <c r="A24" s="52"/>
      <c r="B24" s="264" t="s">
        <v>190</v>
      </c>
      <c r="C24" s="265"/>
      <c r="D24" s="265"/>
      <c r="E24" s="265"/>
      <c r="F24" s="236">
        <f>'MK3'!F24</f>
        <v>0</v>
      </c>
      <c r="G24" s="230"/>
    </row>
    <row r="25" spans="1:7">
      <c r="A25" s="52"/>
      <c r="B25" s="250" t="s">
        <v>238</v>
      </c>
      <c r="C25" s="251"/>
      <c r="D25" s="251"/>
      <c r="E25" s="251"/>
      <c r="F25" s="252"/>
      <c r="G25" s="253"/>
    </row>
    <row r="26" spans="1:7">
      <c r="A26" s="52"/>
      <c r="B26" s="179" t="s">
        <v>109</v>
      </c>
      <c r="C26" s="180"/>
      <c r="D26" s="181"/>
      <c r="E26" s="182"/>
      <c r="F26" s="183">
        <f ca="1">SUM(F13:F26)</f>
        <v>0</v>
      </c>
      <c r="G26" s="232"/>
    </row>
    <row r="27" spans="1:7" ht="13.5" thickBot="1">
      <c r="A27" s="52"/>
      <c r="B27" s="184" t="s">
        <v>110</v>
      </c>
      <c r="C27" s="185"/>
      <c r="D27" s="186"/>
      <c r="E27" s="187"/>
      <c r="F27" s="178">
        <f ca="1">F26*0.22</f>
        <v>0</v>
      </c>
      <c r="G27" s="231"/>
    </row>
    <row r="28" spans="1:7" ht="14.25" thickTop="1" thickBot="1">
      <c r="A28" s="20"/>
      <c r="B28" s="188" t="s">
        <v>109</v>
      </c>
      <c r="C28" s="189"/>
      <c r="D28" s="190"/>
      <c r="E28" s="191"/>
      <c r="F28" s="192">
        <f ca="1">SUM(F26:F27)</f>
        <v>0</v>
      </c>
      <c r="G28" s="233"/>
    </row>
    <row r="29" spans="1:7">
      <c r="A29" s="20"/>
      <c r="B29" s="7"/>
      <c r="C29" s="8"/>
      <c r="D29" s="8"/>
      <c r="E29" s="54"/>
      <c r="F29" s="55"/>
      <c r="G29" s="51"/>
    </row>
    <row r="30" spans="1:7" ht="15.75" customHeight="1">
      <c r="A30" s="20"/>
      <c r="B30" s="40" t="s">
        <v>239</v>
      </c>
      <c r="C30" s="8"/>
      <c r="D30" s="8"/>
      <c r="E30" s="54"/>
      <c r="F30" s="55"/>
      <c r="G30" s="51"/>
    </row>
    <row r="33" spans="1:7">
      <c r="B33" s="249" t="s">
        <v>236</v>
      </c>
    </row>
    <row r="34" spans="1:7" ht="13.5" thickBot="1">
      <c r="B34" s="241"/>
      <c r="C34" s="241"/>
      <c r="D34" s="241"/>
      <c r="E34" s="241"/>
      <c r="F34" s="241"/>
      <c r="G34" s="241"/>
    </row>
    <row r="35" spans="1:7">
      <c r="A35" s="52"/>
      <c r="B35" s="254" t="s">
        <v>245</v>
      </c>
      <c r="C35" s="255"/>
      <c r="D35" s="255"/>
      <c r="E35" s="255"/>
      <c r="F35" s="234">
        <f>Priključki!F24</f>
        <v>0</v>
      </c>
      <c r="G35" s="242"/>
    </row>
    <row r="36" spans="1:7">
      <c r="B36" s="246" t="s">
        <v>49</v>
      </c>
      <c r="C36" s="243"/>
      <c r="D36" s="243"/>
      <c r="E36" s="243"/>
      <c r="F36" s="244">
        <f>F35*0.22</f>
        <v>0</v>
      </c>
      <c r="G36" s="241"/>
    </row>
    <row r="37" spans="1:7" ht="13.5" thickBot="1">
      <c r="B37" s="247" t="s">
        <v>237</v>
      </c>
      <c r="C37" s="248"/>
      <c r="D37" s="248"/>
      <c r="E37" s="248"/>
      <c r="F37" s="245">
        <f>F35+F36</f>
        <v>0</v>
      </c>
      <c r="G37" s="241"/>
    </row>
  </sheetData>
  <mergeCells count="14">
    <mergeCell ref="B35:E35"/>
    <mergeCell ref="B10:F10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37"/>
  <sheetViews>
    <sheetView view="pageBreakPreview" topLeftCell="A46" zoomScaleSheetLayoutView="100" workbookViewId="0">
      <selection activeCell="E29" sqref="E29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176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+F89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+F107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+F136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161.6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1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8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238.7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285.10000000000002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63.75">
      <c r="A81" s="20" t="s">
        <v>42</v>
      </c>
      <c r="B81" s="40" t="s">
        <v>100</v>
      </c>
      <c r="C81" s="53">
        <v>27.1</v>
      </c>
      <c r="D81" s="55" t="s">
        <v>38</v>
      </c>
      <c r="E81" s="54"/>
      <c r="F81" s="50">
        <f>C81*E81</f>
        <v>0</v>
      </c>
      <c r="G81" s="87"/>
      <c r="H81" s="51"/>
      <c r="I81" s="51"/>
      <c r="J81" s="51"/>
      <c r="K81" s="110"/>
      <c r="L81" s="51"/>
      <c r="M81" s="51"/>
    </row>
    <row r="82" spans="1:13">
      <c r="A82" s="20"/>
      <c r="B82" s="42"/>
      <c r="C82" s="53"/>
      <c r="D82" s="55"/>
      <c r="E82" s="54"/>
      <c r="F82" s="87"/>
      <c r="G82" s="87"/>
      <c r="H82" s="51"/>
      <c r="I82" s="51"/>
      <c r="J82" s="51"/>
      <c r="K82" s="110"/>
      <c r="L82" s="51"/>
      <c r="M82" s="51"/>
    </row>
    <row r="83" spans="1:13" ht="25.5">
      <c r="A83" s="20" t="s">
        <v>28</v>
      </c>
      <c r="B83" s="42" t="s">
        <v>4</v>
      </c>
      <c r="C83" s="57">
        <v>203.3</v>
      </c>
      <c r="D83" s="55" t="s">
        <v>39</v>
      </c>
      <c r="E83" s="58"/>
      <c r="F83" s="50">
        <f>C83*E83</f>
        <v>0</v>
      </c>
      <c r="G83" s="50"/>
      <c r="H83" s="51"/>
      <c r="I83" s="51"/>
      <c r="J83" s="110"/>
      <c r="K83" s="51"/>
      <c r="L83" s="110"/>
      <c r="M83" s="51"/>
    </row>
    <row r="84" spans="1:13">
      <c r="A84" s="20"/>
      <c r="B84" s="42"/>
      <c r="C84" s="57"/>
      <c r="D84" s="55"/>
      <c r="E84" s="58"/>
      <c r="F84" s="87"/>
      <c r="G84" s="87"/>
      <c r="H84" s="51"/>
      <c r="I84" s="51"/>
      <c r="J84" s="51"/>
      <c r="K84" s="51"/>
      <c r="L84" s="51"/>
      <c r="M84" s="51"/>
    </row>
    <row r="85" spans="1:13" ht="38.25">
      <c r="A85" s="20" t="s">
        <v>66</v>
      </c>
      <c r="B85" s="47" t="s">
        <v>55</v>
      </c>
      <c r="C85" s="57">
        <v>239.1</v>
      </c>
      <c r="D85" s="55" t="s">
        <v>38</v>
      </c>
      <c r="E85" s="58"/>
      <c r="F85" s="112">
        <f>C85*E85</f>
        <v>0</v>
      </c>
      <c r="G85" s="112"/>
      <c r="H85" s="51"/>
      <c r="I85" s="51"/>
      <c r="J85" s="51"/>
      <c r="K85" s="51"/>
      <c r="L85" s="51"/>
      <c r="M85" s="51"/>
    </row>
    <row r="86" spans="1:13">
      <c r="A86" s="20"/>
      <c r="B86" s="111"/>
      <c r="C86" s="167"/>
      <c r="D86" s="168"/>
      <c r="E86" s="169"/>
      <c r="F86" s="112"/>
      <c r="G86" s="112"/>
      <c r="H86" s="51"/>
      <c r="I86" s="51"/>
      <c r="J86" s="51"/>
      <c r="K86" s="51"/>
      <c r="L86" s="51"/>
      <c r="M86" s="51"/>
    </row>
    <row r="87" spans="1:13" ht="140.25" customHeight="1">
      <c r="A87" s="20" t="s">
        <v>29</v>
      </c>
      <c r="B87" s="115" t="s">
        <v>78</v>
      </c>
      <c r="C87" s="57">
        <v>59.6</v>
      </c>
      <c r="D87" s="55" t="s">
        <v>38</v>
      </c>
      <c r="E87" s="58"/>
      <c r="F87" s="50">
        <f>C87*E87</f>
        <v>0</v>
      </c>
      <c r="G87" s="50"/>
      <c r="H87" s="51"/>
      <c r="I87" s="51"/>
      <c r="J87" s="51"/>
      <c r="K87" s="51"/>
      <c r="L87" s="51"/>
      <c r="M87" s="51"/>
    </row>
    <row r="88" spans="1:13">
      <c r="A88" s="20"/>
      <c r="B88" s="115"/>
      <c r="C88" s="57"/>
      <c r="D88" s="55"/>
      <c r="E88" s="58"/>
      <c r="F88" s="50"/>
      <c r="G88" s="50"/>
      <c r="H88" s="51"/>
      <c r="I88" s="51"/>
      <c r="J88" s="51"/>
      <c r="K88" s="51"/>
      <c r="L88" s="51"/>
      <c r="M88" s="51"/>
    </row>
    <row r="89" spans="1:13" ht="13.5" thickBot="1">
      <c r="A89" s="32"/>
      <c r="B89" s="12" t="s">
        <v>16</v>
      </c>
      <c r="C89" s="96"/>
      <c r="D89" s="97"/>
      <c r="E89" s="98"/>
      <c r="F89" s="17">
        <f>SUM(F78:F88)</f>
        <v>0</v>
      </c>
      <c r="G89" s="17"/>
      <c r="H89" s="99"/>
      <c r="I89" s="51"/>
      <c r="J89" s="51"/>
      <c r="K89" s="51"/>
      <c r="L89" s="51"/>
      <c r="M89" s="51"/>
    </row>
    <row r="90" spans="1:13">
      <c r="A90" s="33"/>
      <c r="B90" s="13"/>
      <c r="C90" s="100"/>
      <c r="D90" s="101"/>
      <c r="E90" s="102"/>
      <c r="F90" s="14"/>
      <c r="G90" s="14"/>
      <c r="H90" s="99"/>
      <c r="I90" s="51"/>
      <c r="J90" s="51"/>
      <c r="K90" s="51"/>
      <c r="L90" s="51"/>
      <c r="M90" s="51"/>
    </row>
    <row r="91" spans="1:13">
      <c r="A91" s="33"/>
      <c r="B91" s="13"/>
      <c r="C91" s="100"/>
      <c r="D91" s="101"/>
      <c r="E91" s="102"/>
      <c r="F91" s="14"/>
      <c r="G91" s="14"/>
      <c r="H91" s="99"/>
      <c r="I91" s="51"/>
      <c r="J91" s="51"/>
      <c r="K91" s="51"/>
      <c r="L91" s="51"/>
      <c r="M91" s="51"/>
    </row>
    <row r="92" spans="1:13">
      <c r="A92" s="26" t="s">
        <v>11</v>
      </c>
      <c r="B92" s="10" t="s">
        <v>30</v>
      </c>
      <c r="C92" s="74"/>
      <c r="D92" s="74"/>
      <c r="E92" s="84"/>
      <c r="F92" s="85"/>
      <c r="G92" s="85"/>
      <c r="H92" s="99"/>
      <c r="I92" s="51"/>
      <c r="J92" s="51"/>
      <c r="K92" s="51"/>
      <c r="L92" s="51"/>
      <c r="M92" s="51"/>
    </row>
    <row r="93" spans="1:13" ht="13.5" thickBot="1">
      <c r="A93" s="20"/>
      <c r="B93" s="40"/>
      <c r="C93" s="53"/>
      <c r="D93" s="53"/>
      <c r="E93" s="54"/>
      <c r="F93" s="55"/>
      <c r="G93" s="55"/>
      <c r="H93" s="51"/>
      <c r="I93" s="51"/>
      <c r="J93" s="51"/>
      <c r="K93" s="51"/>
      <c r="L93" s="51"/>
      <c r="M93" s="51"/>
    </row>
    <row r="94" spans="1:13">
      <c r="A94" s="27" t="s">
        <v>19</v>
      </c>
      <c r="B94" s="28" t="s">
        <v>20</v>
      </c>
      <c r="C94" s="29" t="s">
        <v>21</v>
      </c>
      <c r="D94" s="30" t="s">
        <v>22</v>
      </c>
      <c r="E94" s="39" t="s">
        <v>23</v>
      </c>
      <c r="F94" s="31" t="s">
        <v>24</v>
      </c>
      <c r="G94" s="31" t="s">
        <v>24</v>
      </c>
      <c r="H94" s="51"/>
      <c r="I94" s="51"/>
      <c r="J94" s="51"/>
      <c r="K94" s="51"/>
      <c r="L94" s="51"/>
      <c r="M94" s="51"/>
    </row>
    <row r="95" spans="1:13">
      <c r="A95" s="20"/>
      <c r="B95" s="40"/>
      <c r="C95" s="53"/>
      <c r="D95" s="53"/>
      <c r="E95" s="54"/>
      <c r="F95" s="55"/>
      <c r="G95" s="55"/>
      <c r="H95" s="51"/>
      <c r="I95" s="51"/>
      <c r="J95" s="51"/>
      <c r="K95" s="51"/>
      <c r="L95" s="51"/>
      <c r="M95" s="51"/>
    </row>
    <row r="96" spans="1:13" ht="51">
      <c r="A96" s="20" t="s">
        <v>27</v>
      </c>
      <c r="B96" s="40" t="s">
        <v>126</v>
      </c>
      <c r="C96" s="53">
        <v>161.6</v>
      </c>
      <c r="D96" s="55" t="s">
        <v>7</v>
      </c>
      <c r="E96" s="54"/>
      <c r="F96" s="50">
        <f>C96*E96</f>
        <v>0</v>
      </c>
      <c r="G96" s="55"/>
      <c r="H96" s="51"/>
      <c r="I96" s="51"/>
      <c r="J96" s="51"/>
      <c r="K96" s="51"/>
      <c r="L96" s="51"/>
      <c r="M96" s="51"/>
    </row>
    <row r="97" spans="1:13">
      <c r="A97" s="20"/>
      <c r="B97" s="40"/>
      <c r="C97" s="53"/>
      <c r="D97" s="53"/>
      <c r="E97" s="54"/>
      <c r="F97" s="55"/>
      <c r="G97" s="55"/>
      <c r="H97" s="51"/>
      <c r="I97" s="51"/>
      <c r="J97" s="51"/>
      <c r="K97" s="51"/>
      <c r="L97" s="51"/>
      <c r="M97" s="51"/>
    </row>
    <row r="98" spans="1:13" ht="102">
      <c r="A98" s="20" t="s">
        <v>86</v>
      </c>
      <c r="B98" s="42" t="s">
        <v>222</v>
      </c>
      <c r="C98" s="57"/>
      <c r="G98" s="87"/>
      <c r="H98" s="51"/>
      <c r="I98" s="51"/>
      <c r="J98" s="51"/>
      <c r="K98" s="51"/>
      <c r="L98" s="51"/>
      <c r="M98" s="51"/>
    </row>
    <row r="99" spans="1:13">
      <c r="A99" s="20"/>
      <c r="B99" s="153" t="s">
        <v>98</v>
      </c>
      <c r="C99" s="57">
        <v>4</v>
      </c>
      <c r="D99" s="144" t="s">
        <v>14</v>
      </c>
      <c r="E99" s="145"/>
      <c r="F99" s="146">
        <f>C99*E99</f>
        <v>0</v>
      </c>
      <c r="G99" s="87"/>
      <c r="H99" s="51"/>
      <c r="I99" s="51"/>
      <c r="J99" s="51"/>
      <c r="K99" s="51"/>
      <c r="L99" s="51"/>
      <c r="M99" s="51"/>
    </row>
    <row r="100" spans="1:13">
      <c r="A100" s="20"/>
      <c r="B100" s="153" t="s">
        <v>99</v>
      </c>
      <c r="C100" s="57">
        <v>1</v>
      </c>
      <c r="D100" s="144" t="s">
        <v>14</v>
      </c>
      <c r="E100" s="145"/>
      <c r="F100" s="146">
        <f>C100*E100</f>
        <v>0</v>
      </c>
      <c r="G100" s="87"/>
      <c r="H100" s="51"/>
      <c r="I100" s="51"/>
      <c r="J100" s="51"/>
      <c r="K100" s="51"/>
      <c r="L100" s="51"/>
      <c r="M100" s="51"/>
    </row>
    <row r="101" spans="1:13">
      <c r="A101" s="20"/>
      <c r="B101" s="126"/>
      <c r="C101" s="53"/>
      <c r="D101" s="55"/>
      <c r="E101" s="54"/>
      <c r="F101" s="50"/>
      <c r="G101" s="87"/>
      <c r="H101" s="51"/>
      <c r="I101" s="51"/>
      <c r="J101" s="51"/>
      <c r="K101" s="51"/>
      <c r="L101" s="51"/>
      <c r="M101" s="51"/>
    </row>
    <row r="102" spans="1:13" ht="76.5">
      <c r="A102" s="20" t="s">
        <v>63</v>
      </c>
      <c r="B102" s="127" t="s">
        <v>88</v>
      </c>
      <c r="C102" s="88">
        <v>5</v>
      </c>
      <c r="D102" s="89" t="s">
        <v>14</v>
      </c>
      <c r="E102" s="128"/>
      <c r="F102" s="50">
        <f>C102*E102</f>
        <v>0</v>
      </c>
      <c r="G102" s="87"/>
      <c r="H102" s="51"/>
      <c r="I102" s="51"/>
      <c r="J102" s="51"/>
      <c r="K102" s="51"/>
      <c r="L102" s="51"/>
      <c r="M102" s="51"/>
    </row>
    <row r="103" spans="1:13">
      <c r="A103" s="20"/>
      <c r="B103" s="126"/>
      <c r="C103" s="53"/>
      <c r="D103" s="55"/>
      <c r="E103" s="54"/>
      <c r="F103" s="50"/>
      <c r="G103" s="87"/>
      <c r="H103" s="51"/>
      <c r="I103" s="51"/>
      <c r="J103" s="51"/>
      <c r="K103" s="51"/>
      <c r="L103" s="51"/>
      <c r="M103" s="51"/>
    </row>
    <row r="104" spans="1:13" ht="49.5" customHeight="1">
      <c r="A104" s="20" t="s">
        <v>87</v>
      </c>
      <c r="B104" s="126" t="s">
        <v>137</v>
      </c>
      <c r="C104" s="53"/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52" t="s">
        <v>97</v>
      </c>
      <c r="C105" s="53">
        <v>9</v>
      </c>
      <c r="D105" s="55" t="s">
        <v>14</v>
      </c>
      <c r="E105" s="54"/>
      <c r="F105" s="50">
        <f>C105*E105</f>
        <v>0</v>
      </c>
      <c r="G105" s="87"/>
      <c r="H105" s="51"/>
      <c r="I105" s="51"/>
      <c r="J105" s="51"/>
      <c r="K105" s="51"/>
      <c r="L105" s="51"/>
      <c r="M105" s="51"/>
    </row>
    <row r="106" spans="1:13">
      <c r="A106" s="20"/>
      <c r="B106" s="121"/>
      <c r="D106" s="122"/>
      <c r="E106" s="123"/>
      <c r="F106" s="50"/>
      <c r="G106" s="50"/>
      <c r="H106" s="51"/>
      <c r="I106" s="51"/>
      <c r="J106" s="51"/>
      <c r="K106" s="51"/>
      <c r="L106" s="51"/>
      <c r="M106" s="51"/>
    </row>
    <row r="107" spans="1:13" ht="13.5" thickBot="1">
      <c r="A107" s="32"/>
      <c r="B107" s="12" t="s">
        <v>31</v>
      </c>
      <c r="C107" s="90"/>
      <c r="D107" s="90"/>
      <c r="E107" s="91"/>
      <c r="F107" s="17">
        <f>SUM(F95:F106)</f>
        <v>0</v>
      </c>
      <c r="G107" s="17"/>
      <c r="H107" s="51"/>
      <c r="I107" s="51"/>
      <c r="J107" s="51"/>
      <c r="K107" s="51"/>
      <c r="L107" s="51"/>
      <c r="M107" s="51"/>
    </row>
    <row r="108" spans="1:13">
      <c r="A108" s="33"/>
      <c r="B108" s="13"/>
      <c r="C108" s="57"/>
      <c r="D108" s="57"/>
      <c r="E108" s="58"/>
      <c r="F108" s="14"/>
      <c r="G108" s="14"/>
      <c r="H108" s="51"/>
      <c r="I108" s="51"/>
      <c r="J108" s="51"/>
      <c r="K108" s="51"/>
      <c r="L108" s="51"/>
      <c r="M108" s="51"/>
    </row>
    <row r="109" spans="1:13">
      <c r="A109" s="33"/>
      <c r="B109" s="13"/>
      <c r="C109" s="57"/>
      <c r="D109" s="57"/>
      <c r="E109" s="58"/>
      <c r="F109" s="14"/>
      <c r="G109" s="14"/>
      <c r="H109" s="51"/>
      <c r="I109" s="51"/>
      <c r="J109" s="51"/>
      <c r="K109" s="51"/>
      <c r="L109" s="51"/>
      <c r="M109" s="51"/>
    </row>
    <row r="110" spans="1:13">
      <c r="A110" s="26" t="s">
        <v>12</v>
      </c>
      <c r="B110" s="10" t="s">
        <v>17</v>
      </c>
      <c r="C110" s="74"/>
      <c r="D110" s="74"/>
      <c r="E110" s="84"/>
      <c r="F110" s="85"/>
      <c r="G110" s="85"/>
      <c r="H110" s="51"/>
      <c r="I110" s="51"/>
      <c r="J110" s="51"/>
      <c r="K110" s="51"/>
      <c r="L110" s="51"/>
      <c r="M110" s="51"/>
    </row>
    <row r="111" spans="1:13" ht="13.5" thickBot="1">
      <c r="A111" s="33"/>
      <c r="B111" s="4"/>
      <c r="C111" s="57"/>
      <c r="D111" s="57"/>
      <c r="E111" s="58"/>
      <c r="F111" s="56"/>
      <c r="G111" s="56"/>
      <c r="H111" s="51"/>
      <c r="I111" s="51"/>
      <c r="J111" s="51"/>
      <c r="K111" s="51"/>
      <c r="L111" s="51"/>
      <c r="M111" s="51"/>
    </row>
    <row r="112" spans="1:13">
      <c r="A112" s="27" t="s">
        <v>19</v>
      </c>
      <c r="B112" s="28" t="s">
        <v>20</v>
      </c>
      <c r="C112" s="29" t="s">
        <v>21</v>
      </c>
      <c r="D112" s="30" t="s">
        <v>22</v>
      </c>
      <c r="E112" s="39" t="s">
        <v>23</v>
      </c>
      <c r="F112" s="31" t="s">
        <v>24</v>
      </c>
      <c r="G112" s="31" t="s">
        <v>24</v>
      </c>
      <c r="H112" s="51"/>
      <c r="I112" s="51"/>
      <c r="J112" s="51"/>
      <c r="K112" s="51"/>
      <c r="L112" s="51"/>
      <c r="M112" s="51"/>
    </row>
    <row r="113" spans="1:13">
      <c r="A113" s="34"/>
      <c r="B113" s="48"/>
      <c r="C113" s="103"/>
      <c r="D113" s="55"/>
      <c r="E113" s="49"/>
      <c r="F113" s="87"/>
      <c r="G113" s="87"/>
      <c r="H113" s="51"/>
      <c r="I113" s="51"/>
      <c r="J113" s="51"/>
      <c r="K113" s="51"/>
      <c r="L113" s="51"/>
      <c r="M113" s="51"/>
    </row>
    <row r="114" spans="1:13" ht="25.5">
      <c r="A114" s="35" t="s">
        <v>25</v>
      </c>
      <c r="B114" s="48" t="s">
        <v>72</v>
      </c>
      <c r="C114" s="53">
        <v>238.7</v>
      </c>
      <c r="D114" s="147" t="s">
        <v>39</v>
      </c>
      <c r="E114" s="49"/>
      <c r="F114" s="131">
        <f>C114*E114</f>
        <v>0</v>
      </c>
      <c r="G114" s="87"/>
      <c r="H114" s="51"/>
      <c r="I114" s="51"/>
      <c r="J114" s="51"/>
      <c r="K114" s="51"/>
      <c r="L114" s="51"/>
      <c r="M114" s="51"/>
    </row>
    <row r="115" spans="1:13">
      <c r="A115" s="34"/>
      <c r="B115" s="148"/>
      <c r="C115" s="149"/>
      <c r="D115" s="149"/>
      <c r="E115" s="150"/>
      <c r="F115" s="151"/>
      <c r="G115" s="87"/>
      <c r="H115" s="51"/>
      <c r="I115" s="51"/>
      <c r="J115" s="51"/>
      <c r="K115" s="51"/>
      <c r="L115" s="51"/>
      <c r="M115" s="51"/>
    </row>
    <row r="116" spans="1:13" ht="25.5">
      <c r="A116" s="35" t="s">
        <v>36</v>
      </c>
      <c r="B116" s="48" t="s">
        <v>73</v>
      </c>
      <c r="C116" s="53">
        <v>238.7</v>
      </c>
      <c r="D116" s="55" t="s">
        <v>39</v>
      </c>
      <c r="E116" s="49"/>
      <c r="F116" s="131">
        <f>C116*E116</f>
        <v>0</v>
      </c>
      <c r="G116" s="87"/>
      <c r="H116" s="51"/>
      <c r="I116" s="51"/>
      <c r="J116" s="51"/>
      <c r="K116" s="51"/>
      <c r="L116" s="51"/>
      <c r="M116" s="51"/>
    </row>
    <row r="117" spans="1:13">
      <c r="A117" s="34"/>
      <c r="B117" s="48"/>
      <c r="C117" s="103"/>
      <c r="D117" s="55"/>
      <c r="E117" s="49"/>
      <c r="F117" s="87"/>
      <c r="G117" s="87"/>
      <c r="H117" s="51"/>
      <c r="I117" s="51"/>
      <c r="J117" s="51"/>
      <c r="K117" s="51"/>
      <c r="L117" s="51"/>
      <c r="M117" s="51"/>
    </row>
    <row r="118" spans="1:13" ht="27.75" customHeight="1">
      <c r="A118" s="35" t="s">
        <v>43</v>
      </c>
      <c r="B118" s="48" t="s">
        <v>74</v>
      </c>
      <c r="C118" s="53">
        <v>238.7</v>
      </c>
      <c r="D118" s="55" t="s">
        <v>39</v>
      </c>
      <c r="E118" s="49"/>
      <c r="F118" s="131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34"/>
      <c r="B119" s="48"/>
      <c r="C119" s="103"/>
      <c r="D119" s="55"/>
      <c r="E119" s="49"/>
      <c r="F119" s="87"/>
      <c r="G119" s="87"/>
      <c r="H119" s="51"/>
      <c r="I119" s="51"/>
      <c r="J119" s="51"/>
      <c r="K119" s="51"/>
      <c r="L119" s="51"/>
      <c r="M119" s="51"/>
    </row>
    <row r="120" spans="1:13">
      <c r="A120" s="35" t="s">
        <v>44</v>
      </c>
      <c r="B120" s="48" t="s">
        <v>52</v>
      </c>
      <c r="C120" s="53">
        <v>161.6</v>
      </c>
      <c r="D120" s="55" t="s">
        <v>7</v>
      </c>
      <c r="E120" s="54"/>
      <c r="F120" s="50">
        <f>C120*E120</f>
        <v>0</v>
      </c>
      <c r="G120" s="50"/>
      <c r="H120" s="51"/>
      <c r="I120" s="51"/>
      <c r="J120" s="51"/>
      <c r="K120" s="51"/>
      <c r="L120" s="51"/>
      <c r="M120" s="51"/>
    </row>
    <row r="121" spans="1:13">
      <c r="A121" s="34"/>
      <c r="B121" s="46"/>
      <c r="C121" s="103"/>
      <c r="D121" s="137"/>
      <c r="E121" s="136"/>
      <c r="F121" s="104"/>
      <c r="G121" s="104"/>
      <c r="H121" s="51"/>
      <c r="I121" s="51"/>
      <c r="J121" s="51"/>
      <c r="K121" s="51"/>
      <c r="L121" s="51"/>
      <c r="M121" s="51"/>
    </row>
    <row r="122" spans="1:13" ht="66" customHeight="1">
      <c r="A122" s="35" t="s">
        <v>26</v>
      </c>
      <c r="B122" s="46" t="s">
        <v>57</v>
      </c>
      <c r="C122" s="53">
        <v>161.6</v>
      </c>
      <c r="D122" s="94" t="s">
        <v>7</v>
      </c>
      <c r="E122" s="136"/>
      <c r="F122" s="50">
        <f>C122*E122</f>
        <v>0</v>
      </c>
      <c r="G122" s="50"/>
      <c r="H122" s="51"/>
      <c r="I122" s="51"/>
      <c r="J122" s="51"/>
      <c r="K122" s="51"/>
      <c r="L122" s="51"/>
      <c r="M122" s="51"/>
    </row>
    <row r="123" spans="1:13">
      <c r="A123" s="34"/>
      <c r="B123" s="46"/>
      <c r="C123" s="103"/>
      <c r="D123" s="94"/>
      <c r="E123" s="136"/>
      <c r="F123" s="104"/>
      <c r="G123" s="104"/>
      <c r="H123" s="51"/>
      <c r="I123" s="51"/>
      <c r="J123" s="51"/>
      <c r="K123" s="51"/>
      <c r="L123" s="51"/>
      <c r="M123" s="51"/>
    </row>
    <row r="124" spans="1:13" ht="38.25">
      <c r="A124" s="35" t="s">
        <v>47</v>
      </c>
      <c r="B124" s="46" t="s">
        <v>53</v>
      </c>
      <c r="C124" s="53">
        <v>161.6</v>
      </c>
      <c r="D124" s="94" t="s">
        <v>7</v>
      </c>
      <c r="E124" s="136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34"/>
      <c r="B125" s="46"/>
      <c r="C125" s="103"/>
      <c r="D125" s="94"/>
      <c r="E125" s="136"/>
      <c r="F125" s="104"/>
      <c r="G125" s="104"/>
      <c r="H125" s="51"/>
      <c r="I125" s="51"/>
      <c r="J125" s="51"/>
      <c r="K125" s="51"/>
      <c r="L125" s="51"/>
      <c r="M125" s="51"/>
    </row>
    <row r="126" spans="1:13">
      <c r="A126" s="35" t="s">
        <v>48</v>
      </c>
      <c r="B126" s="46" t="s">
        <v>2</v>
      </c>
      <c r="C126" s="53">
        <v>161.6</v>
      </c>
      <c r="D126" s="94" t="s">
        <v>7</v>
      </c>
      <c r="E126" s="136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137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>
      <c r="A128" s="35" t="s">
        <v>70</v>
      </c>
      <c r="B128" s="40" t="s">
        <v>3</v>
      </c>
      <c r="C128" s="53">
        <v>8</v>
      </c>
      <c r="D128" s="55" t="s">
        <v>6</v>
      </c>
      <c r="E128" s="54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0"/>
      <c r="C129" s="53"/>
      <c r="D129" s="55"/>
      <c r="E129" s="54"/>
      <c r="F129" s="50"/>
      <c r="G129" s="50"/>
      <c r="H129" s="51"/>
      <c r="I129" s="51"/>
      <c r="J129" s="51"/>
      <c r="K129" s="51"/>
      <c r="L129" s="51"/>
      <c r="M129" s="51"/>
    </row>
    <row r="130" spans="1:13">
      <c r="A130" s="35" t="s">
        <v>71</v>
      </c>
      <c r="B130" s="40" t="s">
        <v>40</v>
      </c>
      <c r="C130" s="138">
        <v>4</v>
      </c>
      <c r="D130" s="139" t="s">
        <v>6</v>
      </c>
      <c r="E130" s="54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0"/>
      <c r="C131" s="53"/>
      <c r="D131" s="55"/>
      <c r="E131" s="54"/>
      <c r="F131" s="50"/>
      <c r="G131" s="50"/>
      <c r="H131" s="51"/>
      <c r="I131" s="51"/>
      <c r="J131" s="51"/>
      <c r="K131" s="51"/>
      <c r="L131" s="51"/>
      <c r="M131" s="51"/>
    </row>
    <row r="132" spans="1:13">
      <c r="A132" s="35" t="s">
        <v>81</v>
      </c>
      <c r="B132" s="40" t="s">
        <v>50</v>
      </c>
      <c r="C132" s="53">
        <v>1</v>
      </c>
      <c r="D132" s="55" t="s">
        <v>14</v>
      </c>
      <c r="E132" s="54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0"/>
      <c r="C133" s="53"/>
      <c r="D133" s="142"/>
      <c r="E133" s="54"/>
      <c r="F133" s="55"/>
      <c r="G133" s="55"/>
      <c r="H133" s="51"/>
      <c r="I133" s="51"/>
      <c r="J133" s="51"/>
      <c r="K133" s="51"/>
      <c r="L133" s="51"/>
      <c r="M133" s="51"/>
    </row>
    <row r="134" spans="1:13">
      <c r="A134" s="35" t="s">
        <v>82</v>
      </c>
      <c r="B134" s="40" t="s">
        <v>54</v>
      </c>
      <c r="C134" s="53">
        <v>1</v>
      </c>
      <c r="D134" s="55" t="s">
        <v>14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8"/>
      <c r="C135" s="103"/>
      <c r="D135" s="55"/>
      <c r="E135" s="49"/>
      <c r="F135" s="87"/>
      <c r="G135" s="87"/>
      <c r="H135" s="51"/>
      <c r="I135" s="51"/>
      <c r="J135" s="51"/>
      <c r="K135" s="51"/>
      <c r="L135" s="51"/>
      <c r="M135" s="51"/>
    </row>
    <row r="136" spans="1:13" ht="13.5" thickBot="1">
      <c r="A136" s="32"/>
      <c r="B136" s="12" t="s">
        <v>18</v>
      </c>
      <c r="C136" s="90"/>
      <c r="D136" s="90"/>
      <c r="E136" s="91"/>
      <c r="F136" s="17">
        <f>SUM(F113:F135)</f>
        <v>0</v>
      </c>
      <c r="G136" s="17"/>
      <c r="H136" s="51"/>
      <c r="I136" s="51"/>
      <c r="J136" s="51"/>
      <c r="K136" s="51"/>
      <c r="L136" s="51"/>
      <c r="M136" s="51"/>
    </row>
    <row r="137" spans="1:13">
      <c r="A137" s="20"/>
      <c r="B137" s="40"/>
      <c r="C137" s="53"/>
      <c r="D137" s="53"/>
      <c r="E137" s="54"/>
      <c r="F137" s="55"/>
      <c r="G137" s="55"/>
      <c r="H137" s="51"/>
      <c r="I137" s="51"/>
      <c r="J137" s="51"/>
      <c r="K137" s="51"/>
      <c r="L137" s="51"/>
      <c r="M137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52"/>
  <sheetViews>
    <sheetView view="pageBreakPreview" topLeftCell="A52" zoomScaleSheetLayoutView="100" workbookViewId="0">
      <selection activeCell="D32" sqref="D32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179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+F95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+F120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+F151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97.2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>
      <c r="A64" s="20" t="s">
        <v>34</v>
      </c>
      <c r="B64" s="40" t="s">
        <v>60</v>
      </c>
      <c r="C64" s="53">
        <v>3</v>
      </c>
      <c r="D64" s="55" t="s">
        <v>7</v>
      </c>
      <c r="E64" s="86"/>
      <c r="F64" s="50">
        <f>C64*E64</f>
        <v>0</v>
      </c>
      <c r="G64" s="87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86"/>
      <c r="F65" s="87"/>
      <c r="G65" s="87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4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100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85.5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51">
      <c r="A81" s="20" t="s">
        <v>42</v>
      </c>
      <c r="B81" s="41" t="s">
        <v>192</v>
      </c>
      <c r="C81" s="53">
        <v>4.8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191</v>
      </c>
      <c r="C83" s="53">
        <v>7.2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25.5">
      <c r="A85" s="20" t="s">
        <v>66</v>
      </c>
      <c r="B85" s="42" t="s">
        <v>4</v>
      </c>
      <c r="C85" s="57">
        <v>77.7</v>
      </c>
      <c r="D85" s="55" t="s">
        <v>39</v>
      </c>
      <c r="E85" s="58"/>
      <c r="F85" s="50">
        <f>C85*E85</f>
        <v>0</v>
      </c>
      <c r="G85" s="50"/>
      <c r="H85" s="51"/>
      <c r="I85" s="51"/>
      <c r="J85" s="110"/>
      <c r="K85" s="51"/>
      <c r="L85" s="110"/>
      <c r="M85" s="51"/>
    </row>
    <row r="86" spans="1:13">
      <c r="A86" s="20"/>
      <c r="B86" s="42"/>
      <c r="C86" s="57"/>
      <c r="D86" s="55"/>
      <c r="E86" s="58"/>
      <c r="F86" s="87"/>
      <c r="G86" s="87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62</v>
      </c>
      <c r="C87" s="57">
        <v>2.4</v>
      </c>
      <c r="D87" s="55" t="s">
        <v>39</v>
      </c>
      <c r="E87" s="58"/>
      <c r="F87" s="50">
        <f>C87*E87</f>
        <v>0</v>
      </c>
      <c r="G87" s="87"/>
      <c r="H87" s="51"/>
      <c r="I87" s="51"/>
      <c r="J87" s="51"/>
      <c r="K87" s="51"/>
      <c r="L87" s="51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68.599999999999994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38.25">
      <c r="A91" s="20" t="s">
        <v>68</v>
      </c>
      <c r="B91" s="111" t="s">
        <v>61</v>
      </c>
      <c r="C91" s="167">
        <v>4.2</v>
      </c>
      <c r="D91" s="168" t="s">
        <v>94</v>
      </c>
      <c r="E91" s="169"/>
      <c r="F91" s="112">
        <f>C91*E91</f>
        <v>0</v>
      </c>
      <c r="G91" s="112"/>
      <c r="H91" s="51"/>
      <c r="I91" s="51"/>
      <c r="J91" s="51"/>
      <c r="K91" s="51"/>
      <c r="L91" s="51"/>
      <c r="M91" s="51"/>
    </row>
    <row r="92" spans="1:13">
      <c r="A92" s="20"/>
      <c r="B92" s="111"/>
      <c r="C92" s="167"/>
      <c r="D92" s="168"/>
      <c r="E92" s="169"/>
      <c r="F92" s="112"/>
      <c r="G92" s="112"/>
      <c r="H92" s="51"/>
      <c r="I92" s="51"/>
      <c r="J92" s="51"/>
      <c r="K92" s="51"/>
      <c r="L92" s="51"/>
      <c r="M92" s="51"/>
    </row>
    <row r="93" spans="1:13" ht="140.25" customHeight="1">
      <c r="A93" s="20" t="s">
        <v>69</v>
      </c>
      <c r="B93" s="115" t="s">
        <v>78</v>
      </c>
      <c r="C93" s="57">
        <v>20</v>
      </c>
      <c r="D93" s="55" t="s">
        <v>38</v>
      </c>
      <c r="E93" s="58"/>
      <c r="F93" s="50">
        <f>C93*E93</f>
        <v>0</v>
      </c>
      <c r="G93" s="50"/>
      <c r="H93" s="51"/>
      <c r="I93" s="51"/>
      <c r="J93" s="51"/>
      <c r="K93" s="51"/>
      <c r="L93" s="51"/>
      <c r="M93" s="51"/>
    </row>
    <row r="94" spans="1:13">
      <c r="A94" s="20"/>
      <c r="B94" s="115"/>
      <c r="C94" s="57"/>
      <c r="D94" s="55"/>
      <c r="E94" s="58"/>
      <c r="F94" s="50"/>
      <c r="G94" s="50"/>
      <c r="H94" s="51"/>
      <c r="I94" s="51"/>
      <c r="J94" s="51"/>
      <c r="K94" s="51"/>
      <c r="L94" s="51"/>
      <c r="M94" s="51"/>
    </row>
    <row r="95" spans="1:13" ht="13.5" thickBot="1">
      <c r="A95" s="32"/>
      <c r="B95" s="12" t="s">
        <v>16</v>
      </c>
      <c r="C95" s="96"/>
      <c r="D95" s="97"/>
      <c r="E95" s="98"/>
      <c r="F95" s="17">
        <f>SUM(F78:F94)</f>
        <v>0</v>
      </c>
      <c r="G95" s="17"/>
      <c r="H95" s="99"/>
      <c r="I95" s="51"/>
      <c r="J95" s="51"/>
      <c r="K95" s="51"/>
      <c r="L95" s="51"/>
      <c r="M95" s="51"/>
    </row>
    <row r="96" spans="1:13">
      <c r="A96" s="33"/>
      <c r="B96" s="13"/>
      <c r="C96" s="100"/>
      <c r="D96" s="101"/>
      <c r="E96" s="102"/>
      <c r="F96" s="14"/>
      <c r="G96" s="14"/>
      <c r="H96" s="99"/>
      <c r="I96" s="51"/>
      <c r="J96" s="51"/>
      <c r="K96" s="51"/>
      <c r="L96" s="51"/>
      <c r="M96" s="51"/>
    </row>
    <row r="97" spans="1:13">
      <c r="A97" s="33"/>
      <c r="B97" s="13"/>
      <c r="C97" s="100"/>
      <c r="D97" s="101"/>
      <c r="E97" s="102"/>
      <c r="F97" s="14"/>
      <c r="G97" s="14"/>
      <c r="H97" s="99"/>
      <c r="I97" s="51"/>
      <c r="J97" s="51"/>
      <c r="K97" s="51"/>
      <c r="L97" s="51"/>
      <c r="M97" s="51"/>
    </row>
    <row r="98" spans="1:13">
      <c r="A98" s="26" t="s">
        <v>11</v>
      </c>
      <c r="B98" s="10" t="s">
        <v>30</v>
      </c>
      <c r="C98" s="74"/>
      <c r="D98" s="74"/>
      <c r="E98" s="84"/>
      <c r="F98" s="85"/>
      <c r="G98" s="85"/>
      <c r="H98" s="99"/>
      <c r="I98" s="51"/>
      <c r="J98" s="51"/>
      <c r="K98" s="51"/>
      <c r="L98" s="51"/>
      <c r="M98" s="51"/>
    </row>
    <row r="99" spans="1:13" ht="13.5" thickBot="1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>
      <c r="A100" s="27" t="s">
        <v>19</v>
      </c>
      <c r="B100" s="28" t="s">
        <v>20</v>
      </c>
      <c r="C100" s="29" t="s">
        <v>21</v>
      </c>
      <c r="D100" s="30" t="s">
        <v>22</v>
      </c>
      <c r="E100" s="39" t="s">
        <v>23</v>
      </c>
      <c r="F100" s="31" t="s">
        <v>24</v>
      </c>
      <c r="G100" s="31" t="s">
        <v>24</v>
      </c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51">
      <c r="A102" s="20" t="s">
        <v>27</v>
      </c>
      <c r="B102" s="40" t="s">
        <v>126</v>
      </c>
      <c r="C102" s="53">
        <v>97.2</v>
      </c>
      <c r="D102" s="55" t="s">
        <v>7</v>
      </c>
      <c r="E102" s="54"/>
      <c r="F102" s="50">
        <f>C102*E102</f>
        <v>0</v>
      </c>
      <c r="G102" s="55"/>
      <c r="H102" s="51"/>
      <c r="I102" s="51"/>
      <c r="J102" s="51"/>
      <c r="K102" s="51"/>
      <c r="L102" s="51"/>
      <c r="M102" s="51"/>
    </row>
    <row r="103" spans="1:13">
      <c r="A103" s="20"/>
      <c r="B103" s="40"/>
      <c r="C103" s="53"/>
      <c r="D103" s="53"/>
      <c r="E103" s="54"/>
      <c r="F103" s="55"/>
      <c r="G103" s="55"/>
      <c r="H103" s="51"/>
      <c r="I103" s="51"/>
      <c r="J103" s="51"/>
      <c r="K103" s="51"/>
      <c r="L103" s="51"/>
      <c r="M103" s="51"/>
    </row>
    <row r="104" spans="1:13" ht="51">
      <c r="A104" s="20" t="s">
        <v>86</v>
      </c>
      <c r="B104" s="40" t="s">
        <v>196</v>
      </c>
      <c r="C104" s="53">
        <v>3</v>
      </c>
      <c r="D104" s="55" t="s">
        <v>7</v>
      </c>
      <c r="E104" s="54"/>
      <c r="F104" s="50">
        <f>C104*E104</f>
        <v>0</v>
      </c>
      <c r="G104" s="55"/>
      <c r="H104" s="51"/>
      <c r="I104" s="51"/>
      <c r="J104" s="51"/>
      <c r="K104" s="51"/>
      <c r="L104" s="51"/>
      <c r="M104" s="51"/>
    </row>
    <row r="105" spans="1:13">
      <c r="A105" s="20"/>
      <c r="B105" s="40"/>
      <c r="C105" s="53"/>
      <c r="D105" s="53"/>
      <c r="E105" s="54"/>
      <c r="F105" s="55"/>
      <c r="G105" s="55"/>
      <c r="H105" s="51"/>
      <c r="I105" s="51"/>
      <c r="J105" s="51"/>
      <c r="K105" s="51"/>
      <c r="L105" s="51"/>
      <c r="M105" s="51"/>
    </row>
    <row r="106" spans="1:13" ht="38.25">
      <c r="A106" s="20" t="s">
        <v>63</v>
      </c>
      <c r="B106" s="157" t="s">
        <v>182</v>
      </c>
      <c r="C106" s="53"/>
      <c r="D106" s="211"/>
      <c r="E106" s="211"/>
      <c r="F106" s="211"/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212" t="s">
        <v>183</v>
      </c>
      <c r="C107" s="53">
        <v>2</v>
      </c>
      <c r="D107" s="89" t="s">
        <v>14</v>
      </c>
      <c r="E107" s="128"/>
      <c r="F107" s="50">
        <f>C107*E107</f>
        <v>0</v>
      </c>
      <c r="G107" s="87"/>
      <c r="H107" s="51"/>
      <c r="I107" s="51"/>
      <c r="J107" s="51"/>
      <c r="K107" s="51"/>
      <c r="L107" s="51"/>
      <c r="M107" s="51"/>
    </row>
    <row r="108" spans="1:13">
      <c r="A108" s="20"/>
      <c r="B108" s="126"/>
      <c r="C108" s="53"/>
      <c r="D108" s="55"/>
      <c r="E108" s="54"/>
      <c r="F108" s="50"/>
      <c r="G108" s="87"/>
      <c r="H108" s="51"/>
      <c r="I108" s="51"/>
      <c r="J108" s="51"/>
      <c r="K108" s="51"/>
      <c r="L108" s="51"/>
      <c r="M108" s="51"/>
    </row>
    <row r="109" spans="1:13" ht="89.25">
      <c r="A109" s="20" t="s">
        <v>87</v>
      </c>
      <c r="B109" s="127" t="s">
        <v>218</v>
      </c>
      <c r="C109" s="88">
        <v>2</v>
      </c>
      <c r="D109" s="89" t="s">
        <v>14</v>
      </c>
      <c r="E109" s="128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126"/>
      <c r="C110" s="53"/>
      <c r="D110" s="55"/>
      <c r="E110" s="54"/>
      <c r="F110" s="50"/>
      <c r="G110" s="87"/>
      <c r="H110" s="51"/>
      <c r="I110" s="51"/>
      <c r="J110" s="51"/>
      <c r="K110" s="51"/>
      <c r="L110" s="51"/>
      <c r="M110" s="51"/>
    </row>
    <row r="111" spans="1:13" ht="49.5" customHeight="1">
      <c r="A111" s="20" t="s">
        <v>32</v>
      </c>
      <c r="B111" s="126" t="s">
        <v>184</v>
      </c>
      <c r="C111" s="53"/>
      <c r="G111" s="87"/>
      <c r="H111" s="51"/>
      <c r="I111" s="51"/>
      <c r="J111" s="51"/>
      <c r="K111" s="51"/>
      <c r="L111" s="51"/>
      <c r="M111" s="51"/>
    </row>
    <row r="112" spans="1:13">
      <c r="A112" s="20"/>
      <c r="B112" s="152" t="s">
        <v>97</v>
      </c>
      <c r="C112" s="53">
        <v>3</v>
      </c>
      <c r="D112" s="55" t="s">
        <v>14</v>
      </c>
      <c r="E112" s="54"/>
      <c r="F112" s="50">
        <f>C112*E112</f>
        <v>0</v>
      </c>
      <c r="G112" s="87"/>
      <c r="H112" s="51"/>
      <c r="I112" s="51"/>
      <c r="J112" s="51"/>
      <c r="K112" s="51"/>
      <c r="L112" s="51"/>
      <c r="M112" s="51"/>
    </row>
    <row r="113" spans="1:13">
      <c r="A113" s="20"/>
      <c r="B113" s="152"/>
      <c r="C113" s="53"/>
      <c r="D113" s="55"/>
      <c r="E113" s="54"/>
      <c r="F113" s="50"/>
      <c r="G113" s="87"/>
      <c r="H113" s="51"/>
      <c r="I113" s="51"/>
      <c r="J113" s="51"/>
      <c r="K113" s="51"/>
      <c r="L113" s="51"/>
      <c r="M113" s="51"/>
    </row>
    <row r="114" spans="1:13" ht="39" customHeight="1">
      <c r="A114" s="20" t="s">
        <v>197</v>
      </c>
      <c r="B114" s="210" t="s">
        <v>180</v>
      </c>
      <c r="C114" s="88">
        <v>3</v>
      </c>
      <c r="D114" s="89" t="s">
        <v>14</v>
      </c>
      <c r="E114" s="128"/>
      <c r="F114" s="50">
        <f>C114*E114</f>
        <v>0</v>
      </c>
      <c r="G114" s="87"/>
      <c r="H114" s="51"/>
      <c r="I114" s="51"/>
      <c r="J114" s="51"/>
      <c r="K114" s="51"/>
      <c r="L114" s="51"/>
      <c r="M114" s="51"/>
    </row>
    <row r="115" spans="1:13">
      <c r="A115" s="20"/>
      <c r="B115" s="152"/>
      <c r="C115" s="53"/>
      <c r="D115" s="55"/>
      <c r="E115" s="54"/>
      <c r="F115" s="50"/>
      <c r="G115" s="87"/>
      <c r="H115" s="51"/>
      <c r="I115" s="51"/>
      <c r="J115" s="51"/>
      <c r="K115" s="51"/>
      <c r="L115" s="51"/>
      <c r="M115" s="51"/>
    </row>
    <row r="116" spans="1:13" ht="48">
      <c r="A116" s="20" t="s">
        <v>198</v>
      </c>
      <c r="B116" s="126" t="s">
        <v>200</v>
      </c>
      <c r="C116" s="88">
        <v>4</v>
      </c>
      <c r="D116" s="89" t="s">
        <v>7</v>
      </c>
      <c r="E116" s="128"/>
      <c r="F116" s="50">
        <f>C116*E116</f>
        <v>0</v>
      </c>
      <c r="G116" s="50"/>
      <c r="H116" s="51"/>
      <c r="I116" s="51"/>
      <c r="J116" s="51"/>
      <c r="K116" s="51"/>
      <c r="L116" s="51"/>
      <c r="M116" s="51"/>
    </row>
    <row r="117" spans="1:13">
      <c r="A117" s="20"/>
      <c r="B117" s="126"/>
      <c r="C117" s="133"/>
      <c r="D117" s="134"/>
      <c r="E117" s="135"/>
      <c r="F117" s="112"/>
      <c r="G117" s="50"/>
      <c r="H117" s="51"/>
      <c r="I117" s="51"/>
      <c r="J117" s="51"/>
      <c r="K117" s="51"/>
      <c r="L117" s="51"/>
      <c r="M117" s="51"/>
    </row>
    <row r="118" spans="1:13" ht="25.5">
      <c r="A118" s="20" t="s">
        <v>199</v>
      </c>
      <c r="B118" s="210" t="s">
        <v>181</v>
      </c>
      <c r="C118" s="88">
        <v>1</v>
      </c>
      <c r="D118" s="89" t="s">
        <v>14</v>
      </c>
      <c r="E118" s="128"/>
      <c r="F118" s="50">
        <f>C118*E118</f>
        <v>0</v>
      </c>
      <c r="G118" s="50"/>
      <c r="H118" s="51"/>
      <c r="I118" s="51"/>
      <c r="J118" s="51"/>
      <c r="K118" s="51"/>
      <c r="L118" s="51"/>
      <c r="M118" s="51"/>
    </row>
    <row r="119" spans="1:13">
      <c r="A119" s="20"/>
      <c r="B119" s="210"/>
      <c r="C119" s="88"/>
      <c r="D119" s="89"/>
      <c r="E119" s="128"/>
      <c r="F119" s="50"/>
      <c r="G119" s="50"/>
      <c r="H119" s="51"/>
      <c r="I119" s="51"/>
      <c r="J119" s="51"/>
      <c r="K119" s="51"/>
      <c r="L119" s="51"/>
      <c r="M119" s="51"/>
    </row>
    <row r="120" spans="1:13" ht="13.5" thickBot="1">
      <c r="A120" s="32"/>
      <c r="B120" s="12" t="s">
        <v>31</v>
      </c>
      <c r="C120" s="90"/>
      <c r="D120" s="90"/>
      <c r="E120" s="91"/>
      <c r="F120" s="17">
        <f>SUM(F101:F119)</f>
        <v>0</v>
      </c>
      <c r="G120" s="17"/>
      <c r="H120" s="51"/>
      <c r="I120" s="51"/>
      <c r="J120" s="51"/>
      <c r="K120" s="51"/>
      <c r="L120" s="51"/>
      <c r="M120" s="51"/>
    </row>
    <row r="121" spans="1:13">
      <c r="A121" s="33"/>
      <c r="B121" s="13"/>
      <c r="C121" s="57"/>
      <c r="D121" s="57"/>
      <c r="E121" s="58"/>
      <c r="F121" s="14"/>
      <c r="G121" s="14"/>
      <c r="H121" s="51"/>
      <c r="I121" s="51"/>
      <c r="J121" s="51"/>
      <c r="K121" s="51"/>
      <c r="L121" s="51"/>
      <c r="M121" s="51"/>
    </row>
    <row r="122" spans="1:13">
      <c r="A122" s="33"/>
      <c r="B122" s="13"/>
      <c r="C122" s="57"/>
      <c r="D122" s="57"/>
      <c r="E122" s="58"/>
      <c r="F122" s="14"/>
      <c r="G122" s="14"/>
      <c r="H122" s="51"/>
      <c r="I122" s="51"/>
      <c r="J122" s="51"/>
      <c r="K122" s="51"/>
      <c r="L122" s="51"/>
      <c r="M122" s="51"/>
    </row>
    <row r="123" spans="1:13">
      <c r="A123" s="26" t="s">
        <v>12</v>
      </c>
      <c r="B123" s="10" t="s">
        <v>17</v>
      </c>
      <c r="C123" s="74"/>
      <c r="D123" s="74"/>
      <c r="E123" s="84"/>
      <c r="F123" s="85"/>
      <c r="G123" s="85"/>
      <c r="H123" s="51"/>
      <c r="I123" s="51"/>
      <c r="J123" s="51"/>
      <c r="K123" s="51"/>
      <c r="L123" s="51"/>
      <c r="M123" s="51"/>
    </row>
    <row r="124" spans="1:13" ht="13.5" thickBot="1">
      <c r="A124" s="33"/>
      <c r="B124" s="4"/>
      <c r="C124" s="57"/>
      <c r="D124" s="57"/>
      <c r="E124" s="58"/>
      <c r="F124" s="56"/>
      <c r="G124" s="56"/>
      <c r="H124" s="51"/>
      <c r="I124" s="51"/>
      <c r="J124" s="51"/>
      <c r="K124" s="51"/>
      <c r="L124" s="51"/>
      <c r="M124" s="51"/>
    </row>
    <row r="125" spans="1:13">
      <c r="A125" s="27" t="s">
        <v>19</v>
      </c>
      <c r="B125" s="28" t="s">
        <v>20</v>
      </c>
      <c r="C125" s="29" t="s">
        <v>21</v>
      </c>
      <c r="D125" s="30" t="s">
        <v>22</v>
      </c>
      <c r="E125" s="39" t="s">
        <v>23</v>
      </c>
      <c r="F125" s="31" t="s">
        <v>24</v>
      </c>
      <c r="G125" s="31" t="s">
        <v>24</v>
      </c>
      <c r="H125" s="51"/>
      <c r="I125" s="51"/>
      <c r="J125" s="51"/>
      <c r="K125" s="51"/>
      <c r="L125" s="51"/>
      <c r="M125" s="51"/>
    </row>
    <row r="126" spans="1:13">
      <c r="A126" s="34"/>
      <c r="B126" s="48"/>
      <c r="C126" s="103"/>
      <c r="D126" s="55"/>
      <c r="E126" s="49"/>
      <c r="F126" s="87"/>
      <c r="G126" s="87"/>
      <c r="H126" s="51"/>
      <c r="I126" s="51"/>
      <c r="J126" s="51"/>
      <c r="K126" s="51"/>
      <c r="L126" s="51"/>
      <c r="M126" s="51"/>
    </row>
    <row r="127" spans="1:13" ht="25.5">
      <c r="A127" s="35" t="s">
        <v>25</v>
      </c>
      <c r="B127" s="48" t="s">
        <v>72</v>
      </c>
      <c r="C127" s="53">
        <v>100</v>
      </c>
      <c r="D127" s="147" t="s">
        <v>39</v>
      </c>
      <c r="E127" s="49"/>
      <c r="F127" s="131">
        <f>C127*E127</f>
        <v>0</v>
      </c>
      <c r="G127" s="87"/>
      <c r="H127" s="51"/>
      <c r="I127" s="51"/>
      <c r="J127" s="51"/>
      <c r="K127" s="51"/>
      <c r="L127" s="51"/>
      <c r="M127" s="51"/>
    </row>
    <row r="128" spans="1:13">
      <c r="A128" s="34"/>
      <c r="B128" s="148"/>
      <c r="C128" s="149"/>
      <c r="D128" s="149"/>
      <c r="E128" s="150"/>
      <c r="F128" s="151"/>
      <c r="G128" s="87"/>
      <c r="H128" s="51"/>
      <c r="I128" s="51"/>
      <c r="J128" s="51"/>
      <c r="K128" s="51"/>
      <c r="L128" s="51"/>
      <c r="M128" s="51"/>
    </row>
    <row r="129" spans="1:13" ht="38.25">
      <c r="A129" s="35" t="s">
        <v>36</v>
      </c>
      <c r="B129" s="48" t="s">
        <v>119</v>
      </c>
      <c r="C129" s="53">
        <v>100</v>
      </c>
      <c r="D129" s="55" t="s">
        <v>39</v>
      </c>
      <c r="E129" s="49"/>
      <c r="F129" s="131">
        <f>C129*E129</f>
        <v>0</v>
      </c>
      <c r="G129" s="87"/>
      <c r="H129" s="51"/>
      <c r="I129" s="51"/>
      <c r="J129" s="51"/>
      <c r="K129" s="51"/>
      <c r="L129" s="51"/>
      <c r="M129" s="51"/>
    </row>
    <row r="130" spans="1:13">
      <c r="A130" s="34"/>
      <c r="B130" s="200"/>
      <c r="C130" s="103"/>
      <c r="D130" s="55"/>
      <c r="E130" s="49"/>
      <c r="F130" s="87"/>
      <c r="G130" s="87"/>
      <c r="H130" s="51"/>
      <c r="I130" s="51"/>
      <c r="J130" s="51"/>
      <c r="K130" s="51"/>
      <c r="L130" s="51"/>
      <c r="M130" s="51"/>
    </row>
    <row r="131" spans="1:13" ht="38.25">
      <c r="A131" s="35" t="s">
        <v>43</v>
      </c>
      <c r="B131" s="48" t="s">
        <v>120</v>
      </c>
      <c r="C131" s="53">
        <v>100</v>
      </c>
      <c r="D131" s="55" t="s">
        <v>39</v>
      </c>
      <c r="E131" s="49"/>
      <c r="F131" s="131">
        <f>C131*E131</f>
        <v>0</v>
      </c>
      <c r="G131" s="87"/>
      <c r="H131" s="51"/>
      <c r="I131" s="51"/>
      <c r="J131" s="51"/>
      <c r="K131" s="51"/>
      <c r="L131" s="51"/>
      <c r="M131" s="51"/>
    </row>
    <row r="132" spans="1:13">
      <c r="A132" s="34"/>
      <c r="B132" s="48"/>
      <c r="C132" s="103"/>
      <c r="D132" s="55"/>
      <c r="E132" s="49"/>
      <c r="F132" s="87"/>
      <c r="G132" s="87"/>
      <c r="H132" s="51"/>
      <c r="I132" s="51"/>
      <c r="J132" s="51"/>
      <c r="K132" s="51"/>
      <c r="L132" s="51"/>
      <c r="M132" s="51"/>
    </row>
    <row r="133" spans="1:13">
      <c r="A133" s="35" t="s">
        <v>44</v>
      </c>
      <c r="B133" s="48" t="s">
        <v>52</v>
      </c>
      <c r="C133" s="53">
        <v>97.2</v>
      </c>
      <c r="D133" s="55" t="s">
        <v>7</v>
      </c>
      <c r="E133" s="54"/>
      <c r="F133" s="50">
        <f>C133*E133</f>
        <v>0</v>
      </c>
      <c r="G133" s="50"/>
      <c r="H133" s="51"/>
      <c r="I133" s="51"/>
      <c r="J133" s="51"/>
      <c r="K133" s="51"/>
      <c r="L133" s="51"/>
      <c r="M133" s="51"/>
    </row>
    <row r="134" spans="1:13">
      <c r="A134" s="34"/>
      <c r="B134" s="46"/>
      <c r="C134" s="103"/>
      <c r="D134" s="137"/>
      <c r="E134" s="136"/>
      <c r="F134" s="104"/>
      <c r="G134" s="104"/>
      <c r="H134" s="51"/>
      <c r="I134" s="51"/>
      <c r="J134" s="51"/>
      <c r="K134" s="51"/>
      <c r="L134" s="51"/>
      <c r="M134" s="51"/>
    </row>
    <row r="135" spans="1:13" ht="66" customHeight="1">
      <c r="A135" s="35" t="s">
        <v>26</v>
      </c>
      <c r="B135" s="46" t="s">
        <v>57</v>
      </c>
      <c r="C135" s="53">
        <v>100.2</v>
      </c>
      <c r="D135" s="94" t="s">
        <v>7</v>
      </c>
      <c r="E135" s="136"/>
      <c r="F135" s="50">
        <f>C135*E135</f>
        <v>0</v>
      </c>
      <c r="G135" s="50"/>
      <c r="H135" s="51"/>
      <c r="I135" s="51"/>
      <c r="J135" s="51"/>
      <c r="K135" s="51"/>
      <c r="L135" s="51"/>
      <c r="M135" s="51"/>
    </row>
    <row r="136" spans="1:13">
      <c r="A136" s="34"/>
      <c r="B136" s="46"/>
      <c r="C136" s="103"/>
      <c r="D136" s="94"/>
      <c r="E136" s="136"/>
      <c r="F136" s="104"/>
      <c r="G136" s="104"/>
      <c r="H136" s="51"/>
      <c r="I136" s="51"/>
      <c r="J136" s="51"/>
      <c r="K136" s="51"/>
      <c r="L136" s="51"/>
      <c r="M136" s="51"/>
    </row>
    <row r="137" spans="1:13" ht="38.25">
      <c r="A137" s="35" t="s">
        <v>47</v>
      </c>
      <c r="B137" s="46" t="s">
        <v>53</v>
      </c>
      <c r="C137" s="53">
        <v>97.2</v>
      </c>
      <c r="D137" s="94" t="s">
        <v>7</v>
      </c>
      <c r="E137" s="136"/>
      <c r="F137" s="50">
        <f>C137*E137</f>
        <v>0</v>
      </c>
      <c r="G137" s="50"/>
      <c r="H137" s="51"/>
      <c r="I137" s="51"/>
      <c r="J137" s="51"/>
      <c r="K137" s="51"/>
      <c r="L137" s="51"/>
      <c r="M137" s="51"/>
    </row>
    <row r="138" spans="1:13">
      <c r="A138" s="34"/>
      <c r="B138" s="46"/>
      <c r="C138" s="103"/>
      <c r="D138" s="94"/>
      <c r="E138" s="136"/>
      <c r="F138" s="104"/>
      <c r="G138" s="104"/>
      <c r="H138" s="51"/>
      <c r="I138" s="51"/>
      <c r="J138" s="51"/>
      <c r="K138" s="51"/>
      <c r="L138" s="51"/>
      <c r="M138" s="51"/>
    </row>
    <row r="139" spans="1:13">
      <c r="A139" s="35" t="s">
        <v>48</v>
      </c>
      <c r="B139" s="46" t="s">
        <v>2</v>
      </c>
      <c r="C139" s="53">
        <v>97.2</v>
      </c>
      <c r="D139" s="94" t="s">
        <v>7</v>
      </c>
      <c r="E139" s="136"/>
      <c r="F139" s="50">
        <f>C139*E139</f>
        <v>0</v>
      </c>
      <c r="G139" s="50"/>
      <c r="H139" s="51"/>
      <c r="I139" s="51"/>
      <c r="J139" s="51"/>
      <c r="K139" s="51"/>
      <c r="L139" s="51"/>
      <c r="M139" s="51"/>
    </row>
    <row r="140" spans="1:13">
      <c r="A140" s="34"/>
      <c r="B140" s="46"/>
      <c r="C140" s="103"/>
      <c r="D140" s="137"/>
      <c r="E140" s="136"/>
      <c r="F140" s="104"/>
      <c r="G140" s="104"/>
      <c r="H140" s="51"/>
      <c r="I140" s="51"/>
      <c r="J140" s="51"/>
      <c r="K140" s="51"/>
      <c r="L140" s="51"/>
      <c r="M140" s="51"/>
    </row>
    <row r="141" spans="1:13">
      <c r="A141" s="35" t="s">
        <v>70</v>
      </c>
      <c r="B141" s="40" t="s">
        <v>3</v>
      </c>
      <c r="C141" s="53">
        <v>4</v>
      </c>
      <c r="D141" s="55" t="s">
        <v>6</v>
      </c>
      <c r="E141" s="54"/>
      <c r="F141" s="50">
        <f>C141*E141</f>
        <v>0</v>
      </c>
      <c r="G141" s="50"/>
      <c r="H141" s="51"/>
      <c r="I141" s="51"/>
      <c r="J141" s="51"/>
      <c r="K141" s="51"/>
      <c r="L141" s="51"/>
      <c r="M141" s="51"/>
    </row>
    <row r="142" spans="1:13">
      <c r="A142" s="34"/>
      <c r="B142" s="40"/>
      <c r="C142" s="53"/>
      <c r="D142" s="55"/>
      <c r="E142" s="54"/>
      <c r="F142" s="50"/>
      <c r="G142" s="50"/>
      <c r="H142" s="51"/>
      <c r="I142" s="51"/>
      <c r="J142" s="51"/>
      <c r="K142" s="51"/>
      <c r="L142" s="51"/>
      <c r="M142" s="51"/>
    </row>
    <row r="143" spans="1:13">
      <c r="A143" s="35" t="s">
        <v>71</v>
      </c>
      <c r="B143" s="40" t="s">
        <v>40</v>
      </c>
      <c r="C143" s="138">
        <v>2</v>
      </c>
      <c r="D143" s="139" t="s">
        <v>6</v>
      </c>
      <c r="E143" s="54"/>
      <c r="F143" s="50">
        <f>C143*E143</f>
        <v>0</v>
      </c>
      <c r="G143" s="50"/>
      <c r="H143" s="51"/>
      <c r="I143" s="51"/>
      <c r="J143" s="51"/>
      <c r="K143" s="51"/>
      <c r="L143" s="51"/>
      <c r="M143" s="51"/>
    </row>
    <row r="144" spans="1:13">
      <c r="A144" s="34"/>
      <c r="B144" s="40"/>
      <c r="C144" s="53"/>
      <c r="D144" s="55"/>
      <c r="E144" s="54"/>
      <c r="F144" s="50"/>
      <c r="G144" s="50"/>
      <c r="H144" s="51"/>
      <c r="I144" s="51"/>
      <c r="J144" s="51"/>
      <c r="K144" s="51"/>
      <c r="L144" s="51"/>
      <c r="M144" s="51"/>
    </row>
    <row r="145" spans="1:13" ht="25.5">
      <c r="A145" s="35" t="s">
        <v>81</v>
      </c>
      <c r="B145" s="48" t="s">
        <v>116</v>
      </c>
      <c r="C145" s="103">
        <v>4</v>
      </c>
      <c r="D145" s="55" t="s">
        <v>6</v>
      </c>
      <c r="E145" s="49"/>
      <c r="F145" s="50">
        <f t="shared" ref="F145" si="0">C145*E145</f>
        <v>0</v>
      </c>
      <c r="G145" s="50"/>
      <c r="H145" s="51"/>
      <c r="I145" s="51"/>
      <c r="J145" s="51"/>
      <c r="K145" s="51"/>
      <c r="L145" s="51"/>
      <c r="M145" s="51"/>
    </row>
    <row r="146" spans="1:13">
      <c r="A146" s="34"/>
      <c r="B146" s="141"/>
      <c r="C146" s="53"/>
      <c r="D146" s="55"/>
      <c r="E146" s="54"/>
      <c r="F146" s="50"/>
      <c r="G146" s="50"/>
      <c r="H146" s="51"/>
      <c r="I146" s="51"/>
      <c r="J146" s="51"/>
      <c r="K146" s="51"/>
      <c r="L146" s="51"/>
      <c r="M146" s="51"/>
    </row>
    <row r="147" spans="1:13">
      <c r="A147" s="35" t="s">
        <v>82</v>
      </c>
      <c r="B147" s="40" t="s">
        <v>50</v>
      </c>
      <c r="C147" s="53">
        <v>1</v>
      </c>
      <c r="D147" s="55" t="s">
        <v>14</v>
      </c>
      <c r="E147" s="54"/>
      <c r="F147" s="50">
        <f>C147*E147</f>
        <v>0</v>
      </c>
      <c r="G147" s="50"/>
      <c r="H147" s="51"/>
      <c r="I147" s="51"/>
      <c r="J147" s="51"/>
      <c r="K147" s="51"/>
      <c r="L147" s="51"/>
      <c r="M147" s="51"/>
    </row>
    <row r="148" spans="1:13">
      <c r="A148" s="34"/>
      <c r="B148" s="40"/>
      <c r="C148" s="53"/>
      <c r="D148" s="142"/>
      <c r="E148" s="54"/>
      <c r="F148" s="55"/>
      <c r="G148" s="55"/>
      <c r="H148" s="51"/>
      <c r="I148" s="51"/>
      <c r="J148" s="51"/>
      <c r="K148" s="51"/>
      <c r="L148" s="51"/>
      <c r="M148" s="51"/>
    </row>
    <row r="149" spans="1:13">
      <c r="A149" s="35" t="s">
        <v>83</v>
      </c>
      <c r="B149" s="40" t="s">
        <v>54</v>
      </c>
      <c r="C149" s="53">
        <v>1</v>
      </c>
      <c r="D149" s="55" t="s">
        <v>14</v>
      </c>
      <c r="E149" s="54"/>
      <c r="F149" s="50">
        <f>C149*E149</f>
        <v>0</v>
      </c>
      <c r="G149" s="50"/>
      <c r="H149" s="51"/>
      <c r="I149" s="51"/>
      <c r="J149" s="51"/>
      <c r="K149" s="51"/>
      <c r="L149" s="51"/>
      <c r="M149" s="51"/>
    </row>
    <row r="150" spans="1:13">
      <c r="A150" s="35"/>
      <c r="B150" s="48"/>
      <c r="C150" s="103"/>
      <c r="D150" s="55"/>
      <c r="E150" s="49"/>
      <c r="F150" s="87"/>
      <c r="G150" s="87"/>
      <c r="H150" s="51"/>
      <c r="I150" s="51"/>
      <c r="J150" s="51"/>
      <c r="K150" s="51"/>
      <c r="L150" s="51"/>
      <c r="M150" s="51"/>
    </row>
    <row r="151" spans="1:13" ht="13.5" thickBot="1">
      <c r="A151" s="32"/>
      <c r="B151" s="12" t="s">
        <v>18</v>
      </c>
      <c r="C151" s="90"/>
      <c r="D151" s="90"/>
      <c r="E151" s="91"/>
      <c r="F151" s="17">
        <f>SUM(F126:F150)</f>
        <v>0</v>
      </c>
      <c r="G151" s="17"/>
      <c r="H151" s="51"/>
      <c r="I151" s="51"/>
      <c r="J151" s="51"/>
      <c r="K151" s="51"/>
      <c r="L151" s="51"/>
      <c r="M151" s="51"/>
    </row>
    <row r="152" spans="1:13">
      <c r="A152" s="20"/>
      <c r="B152" s="40"/>
      <c r="C152" s="53"/>
      <c r="D152" s="53"/>
      <c r="E152" s="54"/>
      <c r="F152" s="55"/>
      <c r="G152" s="55"/>
      <c r="H152" s="51"/>
      <c r="I152" s="51"/>
      <c r="J152" s="51"/>
      <c r="K152" s="51"/>
      <c r="L152" s="51"/>
      <c r="M152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62"/>
  <sheetViews>
    <sheetView view="pageBreakPreview" topLeftCell="A34" zoomScaleSheetLayoutView="100" workbookViewId="0">
      <selection activeCell="B125" sqref="B125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187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+F74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+F97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+F130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+F161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f>314.8+330</f>
        <v>644.79999999999995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>
      <c r="A64" s="20" t="s">
        <v>34</v>
      </c>
      <c r="B64" s="40" t="s">
        <v>60</v>
      </c>
      <c r="C64" s="53">
        <v>36</v>
      </c>
      <c r="D64" s="55" t="s">
        <v>7</v>
      </c>
      <c r="E64" s="86"/>
      <c r="F64" s="50">
        <f>C64*E64</f>
        <v>0</v>
      </c>
      <c r="G64" s="87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86"/>
      <c r="F65" s="87"/>
      <c r="G65" s="87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f>16+20</f>
        <v>36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6" t="s">
        <v>75</v>
      </c>
      <c r="C68" s="53">
        <v>3</v>
      </c>
      <c r="D68" s="55" t="s">
        <v>14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38.25">
      <c r="A70" s="20" t="s">
        <v>46</v>
      </c>
      <c r="B70" s="113" t="s">
        <v>96</v>
      </c>
      <c r="C70" s="53">
        <f>C62*1.5</f>
        <v>967.19999999999993</v>
      </c>
      <c r="D70" s="55" t="s">
        <v>39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40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8" customHeight="1">
      <c r="A72" s="20" t="s">
        <v>154</v>
      </c>
      <c r="B72" s="40" t="s">
        <v>58</v>
      </c>
      <c r="C72" s="88">
        <v>1</v>
      </c>
      <c r="D72" s="89" t="s">
        <v>14</v>
      </c>
      <c r="E72" s="54"/>
      <c r="F72" s="50">
        <f>C72*E72</f>
        <v>0</v>
      </c>
      <c r="G72" s="50"/>
      <c r="H72" s="51"/>
      <c r="I72" s="51"/>
      <c r="J72" s="51"/>
      <c r="K72" s="51"/>
      <c r="L72" s="51"/>
      <c r="M72" s="51"/>
    </row>
    <row r="73" spans="1:13">
      <c r="A73" s="20"/>
      <c r="B73" s="125"/>
      <c r="C73" s="53"/>
      <c r="D73" s="55"/>
      <c r="E73" s="54"/>
      <c r="F73" s="50"/>
      <c r="G73" s="50"/>
      <c r="H73" s="51"/>
      <c r="I73" s="51"/>
      <c r="J73" s="51"/>
      <c r="K73" s="51"/>
      <c r="L73" s="51"/>
      <c r="M73" s="51"/>
    </row>
    <row r="74" spans="1:13" ht="13.5" thickBot="1">
      <c r="A74" s="32"/>
      <c r="B74" s="12" t="s">
        <v>15</v>
      </c>
      <c r="C74" s="90"/>
      <c r="D74" s="90"/>
      <c r="E74" s="91"/>
      <c r="F74" s="17">
        <f>SUM(F61:F73)</f>
        <v>0</v>
      </c>
      <c r="G74" s="17"/>
      <c r="H74" s="51"/>
      <c r="I74" s="51"/>
      <c r="J74" s="51"/>
      <c r="K74" s="51"/>
      <c r="L74" s="51"/>
      <c r="M74" s="51"/>
    </row>
    <row r="75" spans="1:13">
      <c r="A75" s="33"/>
      <c r="B75" s="13"/>
      <c r="C75" s="57"/>
      <c r="D75" s="57"/>
      <c r="E75" s="58"/>
      <c r="F75" s="14"/>
      <c r="G75" s="14"/>
      <c r="H75" s="51"/>
      <c r="I75" s="51"/>
      <c r="J75" s="51"/>
      <c r="K75" s="51"/>
      <c r="L75" s="51"/>
      <c r="M75" s="51"/>
    </row>
    <row r="76" spans="1:13">
      <c r="A76" s="33"/>
      <c r="B76" s="13"/>
      <c r="C76" s="57"/>
      <c r="D76" s="57"/>
      <c r="E76" s="58"/>
      <c r="F76" s="14"/>
      <c r="G76" s="14"/>
      <c r="H76" s="51"/>
      <c r="I76" s="51"/>
      <c r="J76" s="51"/>
      <c r="K76" s="51"/>
      <c r="L76" s="51"/>
      <c r="M76" s="51"/>
    </row>
    <row r="77" spans="1:13">
      <c r="A77" s="26" t="s">
        <v>10</v>
      </c>
      <c r="B77" s="10" t="s">
        <v>8</v>
      </c>
      <c r="C77" s="74"/>
      <c r="D77" s="74"/>
      <c r="E77" s="84"/>
      <c r="F77" s="85"/>
      <c r="G77" s="85"/>
      <c r="H77" s="51"/>
      <c r="I77" s="51"/>
      <c r="J77" s="51"/>
      <c r="K77" s="51"/>
      <c r="L77" s="51"/>
      <c r="M77" s="51"/>
    </row>
    <row r="78" spans="1:13" ht="13.5" thickBot="1">
      <c r="A78" s="32"/>
      <c r="B78" s="15"/>
      <c r="C78" s="90"/>
      <c r="D78" s="90"/>
      <c r="E78" s="91"/>
      <c r="F78" s="92"/>
      <c r="G78" s="92"/>
      <c r="H78" s="51"/>
      <c r="I78" s="51"/>
      <c r="J78" s="51"/>
      <c r="K78" s="51"/>
      <c r="L78" s="51"/>
      <c r="M78" s="51"/>
    </row>
    <row r="79" spans="1:13">
      <c r="A79" s="27" t="s">
        <v>19</v>
      </c>
      <c r="B79" s="28" t="s">
        <v>20</v>
      </c>
      <c r="C79" s="29" t="s">
        <v>21</v>
      </c>
      <c r="D79" s="30" t="s">
        <v>22</v>
      </c>
      <c r="E79" s="39" t="s">
        <v>23</v>
      </c>
      <c r="F79" s="31" t="s">
        <v>24</v>
      </c>
      <c r="G79" s="31" t="s">
        <v>24</v>
      </c>
      <c r="H79" s="51"/>
      <c r="I79" s="51"/>
      <c r="J79" s="51"/>
      <c r="K79" s="51"/>
      <c r="L79" s="51"/>
      <c r="M79" s="51"/>
    </row>
    <row r="80" spans="1:13">
      <c r="A80" s="20"/>
      <c r="B80" s="16"/>
      <c r="C80" s="53"/>
      <c r="D80" s="53"/>
      <c r="E80" s="54"/>
      <c r="F80" s="55"/>
      <c r="G80" s="55"/>
      <c r="H80" s="51"/>
      <c r="I80" s="93"/>
      <c r="J80" s="51"/>
      <c r="K80" s="51"/>
      <c r="L80" s="51"/>
      <c r="M80" s="51"/>
    </row>
    <row r="81" spans="1:13" ht="54.75" customHeight="1">
      <c r="A81" s="20" t="s">
        <v>41</v>
      </c>
      <c r="B81" s="41" t="s">
        <v>76</v>
      </c>
      <c r="C81" s="53">
        <f>422.9+330*1.5</f>
        <v>917.9</v>
      </c>
      <c r="D81" s="55" t="s">
        <v>38</v>
      </c>
      <c r="E81" s="54"/>
      <c r="F81" s="50">
        <f>C81*E81</f>
        <v>0</v>
      </c>
      <c r="G81" s="50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51">
      <c r="A83" s="20" t="s">
        <v>42</v>
      </c>
      <c r="B83" s="41" t="s">
        <v>192</v>
      </c>
      <c r="C83" s="53">
        <v>58.3</v>
      </c>
      <c r="D83" s="55" t="s">
        <v>38</v>
      </c>
      <c r="E83" s="54"/>
      <c r="F83" s="50">
        <f>C83*E83</f>
        <v>0</v>
      </c>
      <c r="G83" s="87"/>
      <c r="H83" s="53"/>
      <c r="I83" s="51"/>
      <c r="J83" s="51"/>
      <c r="K83" s="51"/>
      <c r="L83" s="51"/>
      <c r="M83" s="51"/>
    </row>
    <row r="84" spans="1:13">
      <c r="A84" s="20"/>
      <c r="B84" s="46"/>
      <c r="C84" s="53"/>
      <c r="D84" s="94"/>
      <c r="E84" s="95"/>
      <c r="F84" s="87"/>
      <c r="G84" s="87"/>
      <c r="H84" s="53"/>
      <c r="I84" s="51"/>
      <c r="J84" s="51"/>
      <c r="K84" s="51"/>
      <c r="L84" s="51"/>
      <c r="M84" s="51"/>
    </row>
    <row r="85" spans="1:13" ht="63.75">
      <c r="A85" s="20" t="s">
        <v>28</v>
      </c>
      <c r="B85" s="40" t="s">
        <v>191</v>
      </c>
      <c r="C85" s="53">
        <v>101.8</v>
      </c>
      <c r="D85" s="55" t="s">
        <v>38</v>
      </c>
      <c r="E85" s="54"/>
      <c r="F85" s="50">
        <f>C85*E85</f>
        <v>0</v>
      </c>
      <c r="G85" s="87"/>
      <c r="H85" s="51"/>
      <c r="I85" s="51"/>
      <c r="J85" s="51"/>
      <c r="K85" s="110"/>
      <c r="L85" s="51"/>
      <c r="M85" s="51"/>
    </row>
    <row r="86" spans="1:13">
      <c r="A86" s="20"/>
      <c r="B86" s="42"/>
      <c r="C86" s="53"/>
      <c r="D86" s="55"/>
      <c r="E86" s="54"/>
      <c r="F86" s="87"/>
      <c r="G86" s="87"/>
      <c r="H86" s="51"/>
      <c r="I86" s="51"/>
      <c r="J86" s="51"/>
      <c r="K86" s="110"/>
      <c r="L86" s="51"/>
      <c r="M86" s="51"/>
    </row>
    <row r="87" spans="1:13" ht="25.5">
      <c r="A87" s="20" t="s">
        <v>66</v>
      </c>
      <c r="B87" s="42" t="s">
        <v>4</v>
      </c>
      <c r="C87" s="57">
        <f>C62*1</f>
        <v>644.79999999999995</v>
      </c>
      <c r="D87" s="55" t="s">
        <v>39</v>
      </c>
      <c r="E87" s="58"/>
      <c r="F87" s="50">
        <f>C87*E87</f>
        <v>0</v>
      </c>
      <c r="G87" s="50"/>
      <c r="H87" s="51"/>
      <c r="I87" s="51"/>
      <c r="J87" s="110"/>
      <c r="K87" s="51"/>
      <c r="L87" s="110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25.5">
      <c r="A89" s="20" t="s">
        <v>29</v>
      </c>
      <c r="B89" s="42" t="s">
        <v>62</v>
      </c>
      <c r="C89" s="57">
        <v>28.8</v>
      </c>
      <c r="D89" s="55" t="s">
        <v>39</v>
      </c>
      <c r="E89" s="58"/>
      <c r="F89" s="50">
        <f>C89*E89</f>
        <v>0</v>
      </c>
      <c r="G89" s="87"/>
      <c r="H89" s="51"/>
      <c r="I89" s="51"/>
      <c r="J89" s="51"/>
      <c r="K89" s="51"/>
      <c r="L89" s="51"/>
      <c r="M89" s="51"/>
    </row>
    <row r="90" spans="1:13">
      <c r="A90" s="20"/>
      <c r="B90" s="42"/>
      <c r="C90" s="57"/>
      <c r="D90" s="55"/>
      <c r="E90" s="58"/>
      <c r="F90" s="87"/>
      <c r="G90" s="87"/>
      <c r="H90" s="51"/>
      <c r="I90" s="51"/>
      <c r="J90" s="51"/>
      <c r="K90" s="51"/>
      <c r="L90" s="51"/>
      <c r="M90" s="51"/>
    </row>
    <row r="91" spans="1:13" ht="38.25">
      <c r="A91" s="20" t="s">
        <v>67</v>
      </c>
      <c r="B91" s="47" t="s">
        <v>55</v>
      </c>
      <c r="C91" s="57">
        <f>355.7+330*1.5</f>
        <v>850.7</v>
      </c>
      <c r="D91" s="55" t="s">
        <v>38</v>
      </c>
      <c r="E91" s="58"/>
      <c r="F91" s="112">
        <f>C91*E91</f>
        <v>0</v>
      </c>
      <c r="G91" s="112"/>
      <c r="H91" s="51"/>
      <c r="I91" s="51"/>
      <c r="J91" s="51"/>
      <c r="K91" s="51"/>
      <c r="L91" s="51"/>
      <c r="M91" s="51"/>
    </row>
    <row r="92" spans="1:13">
      <c r="A92" s="20"/>
      <c r="B92" s="111"/>
      <c r="C92" s="167"/>
      <c r="D92" s="168"/>
      <c r="E92" s="169"/>
      <c r="F92" s="112"/>
      <c r="G92" s="112"/>
      <c r="H92" s="51"/>
      <c r="I92" s="51"/>
      <c r="J92" s="51"/>
      <c r="K92" s="51"/>
      <c r="L92" s="51"/>
      <c r="M92" s="51"/>
    </row>
    <row r="93" spans="1:13" ht="38.25">
      <c r="A93" s="20" t="s">
        <v>68</v>
      </c>
      <c r="B93" s="111" t="s">
        <v>61</v>
      </c>
      <c r="C93" s="167">
        <v>51.1</v>
      </c>
      <c r="D93" s="168" t="s">
        <v>94</v>
      </c>
      <c r="E93" s="169"/>
      <c r="F93" s="112">
        <f>C93*E93</f>
        <v>0</v>
      </c>
      <c r="G93" s="112"/>
      <c r="H93" s="51"/>
      <c r="I93" s="51"/>
      <c r="J93" s="51"/>
      <c r="K93" s="51"/>
      <c r="L93" s="51"/>
      <c r="M93" s="51"/>
    </row>
    <row r="94" spans="1:13">
      <c r="A94" s="20"/>
      <c r="B94" s="111"/>
      <c r="C94" s="167"/>
      <c r="D94" s="168"/>
      <c r="E94" s="169"/>
      <c r="F94" s="112"/>
      <c r="G94" s="112"/>
      <c r="H94" s="51"/>
      <c r="I94" s="51"/>
      <c r="J94" s="51"/>
      <c r="K94" s="51"/>
      <c r="L94" s="51"/>
      <c r="M94" s="51"/>
    </row>
    <row r="95" spans="1:13" ht="140.25" customHeight="1">
      <c r="A95" s="20" t="s">
        <v>69</v>
      </c>
      <c r="B95" s="115" t="s">
        <v>78</v>
      </c>
      <c r="C95" s="57">
        <f>150+330*1.5*0.2</f>
        <v>249</v>
      </c>
      <c r="D95" s="55" t="s">
        <v>38</v>
      </c>
      <c r="E95" s="58"/>
      <c r="F95" s="50">
        <f>C95*E95</f>
        <v>0</v>
      </c>
      <c r="G95" s="50"/>
      <c r="H95" s="51"/>
      <c r="I95" s="51"/>
      <c r="J95" s="51"/>
      <c r="K95" s="51"/>
      <c r="L95" s="51"/>
      <c r="M95" s="51"/>
    </row>
    <row r="96" spans="1:13">
      <c r="A96" s="20"/>
      <c r="B96" s="115"/>
      <c r="C96" s="57"/>
      <c r="D96" s="55"/>
      <c r="E96" s="58"/>
      <c r="F96" s="50"/>
      <c r="G96" s="50"/>
      <c r="H96" s="51"/>
      <c r="I96" s="51"/>
      <c r="J96" s="51"/>
      <c r="K96" s="51"/>
      <c r="L96" s="51"/>
      <c r="M96" s="51"/>
    </row>
    <row r="97" spans="1:13" ht="13.5" thickBot="1">
      <c r="A97" s="32"/>
      <c r="B97" s="12" t="s">
        <v>16</v>
      </c>
      <c r="C97" s="96"/>
      <c r="D97" s="97"/>
      <c r="E97" s="98"/>
      <c r="F97" s="17">
        <f>SUM(F80:F96)</f>
        <v>0</v>
      </c>
      <c r="G97" s="17"/>
      <c r="H97" s="99"/>
      <c r="I97" s="51"/>
      <c r="J97" s="51"/>
      <c r="K97" s="51"/>
      <c r="L97" s="51"/>
      <c r="M97" s="51"/>
    </row>
    <row r="98" spans="1:13">
      <c r="A98" s="33"/>
      <c r="B98" s="13"/>
      <c r="C98" s="100"/>
      <c r="D98" s="101"/>
      <c r="E98" s="102"/>
      <c r="F98" s="14"/>
      <c r="G98" s="14"/>
      <c r="H98" s="99"/>
      <c r="I98" s="51"/>
      <c r="J98" s="51"/>
      <c r="K98" s="51"/>
      <c r="L98" s="51"/>
      <c r="M98" s="51"/>
    </row>
    <row r="99" spans="1:13">
      <c r="A99" s="33"/>
      <c r="B99" s="13"/>
      <c r="C99" s="100"/>
      <c r="D99" s="101"/>
      <c r="E99" s="102"/>
      <c r="F99" s="14"/>
      <c r="G99" s="14"/>
      <c r="H99" s="99"/>
      <c r="I99" s="51"/>
      <c r="J99" s="51"/>
      <c r="K99" s="51"/>
      <c r="L99" s="51"/>
      <c r="M99" s="51"/>
    </row>
    <row r="100" spans="1:13">
      <c r="A100" s="26" t="s">
        <v>11</v>
      </c>
      <c r="B100" s="10" t="s">
        <v>30</v>
      </c>
      <c r="C100" s="74"/>
      <c r="D100" s="74"/>
      <c r="E100" s="84"/>
      <c r="F100" s="85"/>
      <c r="G100" s="85"/>
      <c r="H100" s="99"/>
      <c r="I100" s="51"/>
      <c r="J100" s="51"/>
      <c r="K100" s="51"/>
      <c r="L100" s="51"/>
      <c r="M100" s="51"/>
    </row>
    <row r="101" spans="1:13" ht="13.5" thickBot="1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>
      <c r="A102" s="27" t="s">
        <v>19</v>
      </c>
      <c r="B102" s="28" t="s">
        <v>20</v>
      </c>
      <c r="C102" s="29" t="s">
        <v>21</v>
      </c>
      <c r="D102" s="30" t="s">
        <v>22</v>
      </c>
      <c r="E102" s="39" t="s">
        <v>23</v>
      </c>
      <c r="F102" s="31" t="s">
        <v>24</v>
      </c>
      <c r="G102" s="31" t="s">
        <v>24</v>
      </c>
      <c r="H102" s="51"/>
      <c r="I102" s="51"/>
      <c r="J102" s="51"/>
      <c r="K102" s="51"/>
      <c r="L102" s="51"/>
      <c r="M102" s="51"/>
    </row>
    <row r="103" spans="1:13">
      <c r="A103" s="20"/>
      <c r="B103" s="40"/>
      <c r="C103" s="53"/>
      <c r="D103" s="53"/>
      <c r="E103" s="54"/>
      <c r="F103" s="55"/>
      <c r="G103" s="55"/>
      <c r="H103" s="51"/>
      <c r="I103" s="51"/>
      <c r="J103" s="51"/>
      <c r="K103" s="51"/>
      <c r="L103" s="51"/>
      <c r="M103" s="51"/>
    </row>
    <row r="104" spans="1:13" ht="51">
      <c r="A104" s="20" t="s">
        <v>27</v>
      </c>
      <c r="B104" s="40" t="s">
        <v>126</v>
      </c>
      <c r="C104" s="53">
        <f>314.8+330</f>
        <v>644.79999999999995</v>
      </c>
      <c r="D104" s="55" t="s">
        <v>7</v>
      </c>
      <c r="E104" s="54"/>
      <c r="F104" s="50">
        <f>C104*E104</f>
        <v>0</v>
      </c>
      <c r="G104" s="55"/>
      <c r="H104" s="51"/>
      <c r="I104" s="51"/>
      <c r="J104" s="51"/>
      <c r="K104" s="51"/>
      <c r="L104" s="51"/>
      <c r="M104" s="51"/>
    </row>
    <row r="105" spans="1:13">
      <c r="A105" s="20"/>
      <c r="B105" s="40"/>
      <c r="C105" s="53"/>
      <c r="D105" s="53"/>
      <c r="E105" s="54"/>
      <c r="F105" s="55"/>
      <c r="G105" s="55"/>
      <c r="H105" s="51"/>
      <c r="I105" s="51"/>
      <c r="J105" s="51"/>
      <c r="K105" s="51"/>
      <c r="L105" s="51"/>
      <c r="M105" s="51"/>
    </row>
    <row r="106" spans="1:13" ht="51">
      <c r="A106" s="20" t="s">
        <v>86</v>
      </c>
      <c r="B106" s="40" t="s">
        <v>196</v>
      </c>
      <c r="C106" s="53">
        <v>36</v>
      </c>
      <c r="D106" s="55" t="s">
        <v>7</v>
      </c>
      <c r="E106" s="54"/>
      <c r="F106" s="50">
        <f>C106*E106</f>
        <v>0</v>
      </c>
      <c r="G106" s="55"/>
      <c r="H106" s="51"/>
      <c r="I106" s="51"/>
      <c r="J106" s="51"/>
      <c r="K106" s="51"/>
      <c r="L106" s="51"/>
      <c r="M106" s="51"/>
    </row>
    <row r="107" spans="1:13">
      <c r="A107" s="20"/>
      <c r="B107" s="40"/>
      <c r="C107" s="53"/>
      <c r="D107" s="53"/>
      <c r="E107" s="54"/>
      <c r="F107" s="55"/>
      <c r="G107" s="55"/>
      <c r="H107" s="51"/>
      <c r="I107" s="51"/>
      <c r="J107" s="51"/>
      <c r="K107" s="51"/>
      <c r="L107" s="51"/>
      <c r="M107" s="51"/>
    </row>
    <row r="108" spans="1:13" ht="38.25">
      <c r="A108" s="20" t="s">
        <v>63</v>
      </c>
      <c r="B108" s="157" t="s">
        <v>182</v>
      </c>
      <c r="C108" s="53"/>
      <c r="D108" s="211"/>
      <c r="E108" s="211"/>
      <c r="F108" s="211"/>
      <c r="G108" s="87"/>
      <c r="H108" s="51"/>
      <c r="I108" s="51"/>
      <c r="J108" s="51"/>
      <c r="K108" s="51"/>
      <c r="L108" s="51"/>
      <c r="M108" s="51"/>
    </row>
    <row r="109" spans="1:13">
      <c r="A109" s="20"/>
      <c r="B109" s="212" t="s">
        <v>183</v>
      </c>
      <c r="C109" s="53">
        <v>8</v>
      </c>
      <c r="D109" s="89" t="s">
        <v>14</v>
      </c>
      <c r="E109" s="128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212"/>
      <c r="C110" s="53"/>
      <c r="D110" s="89"/>
      <c r="E110" s="128"/>
      <c r="F110" s="50"/>
      <c r="G110" s="87"/>
      <c r="H110" s="51"/>
      <c r="I110" s="51"/>
      <c r="J110" s="51"/>
      <c r="K110" s="51"/>
      <c r="L110" s="51"/>
      <c r="M110" s="51"/>
    </row>
    <row r="111" spans="1:13" ht="38.25">
      <c r="A111" s="20" t="s">
        <v>228</v>
      </c>
      <c r="B111" s="157" t="s">
        <v>229</v>
      </c>
      <c r="C111" s="53"/>
      <c r="D111" s="211"/>
      <c r="E111" s="211"/>
      <c r="F111" s="211"/>
      <c r="G111" s="87"/>
      <c r="H111" s="51"/>
      <c r="I111" s="51"/>
      <c r="J111" s="51"/>
      <c r="K111" s="51"/>
      <c r="L111" s="51"/>
      <c r="M111" s="51"/>
    </row>
    <row r="112" spans="1:13">
      <c r="B112" s="212"/>
      <c r="C112" s="53">
        <v>20</v>
      </c>
      <c r="D112" s="89" t="s">
        <v>14</v>
      </c>
      <c r="E112" s="128"/>
      <c r="F112" s="50">
        <f>C112*E112</f>
        <v>0</v>
      </c>
      <c r="G112" s="87"/>
      <c r="H112" s="51"/>
      <c r="I112" s="51"/>
      <c r="J112" s="51"/>
      <c r="K112" s="51"/>
      <c r="L112" s="51"/>
      <c r="M112" s="51"/>
    </row>
    <row r="113" spans="1:13" ht="76.5">
      <c r="A113" s="20" t="s">
        <v>87</v>
      </c>
      <c r="B113" s="127" t="s">
        <v>88</v>
      </c>
      <c r="C113" s="88">
        <v>28</v>
      </c>
      <c r="D113" s="89" t="s">
        <v>14</v>
      </c>
      <c r="E113" s="128"/>
      <c r="F113" s="50">
        <f>C113*E113</f>
        <v>0</v>
      </c>
      <c r="G113" s="87"/>
      <c r="H113" s="51"/>
      <c r="I113" s="51"/>
      <c r="J113" s="51"/>
      <c r="K113" s="51"/>
      <c r="L113" s="51"/>
      <c r="M113" s="51"/>
    </row>
    <row r="114" spans="1:13">
      <c r="A114" s="20"/>
      <c r="B114" s="126"/>
      <c r="C114" s="53"/>
      <c r="D114" s="55"/>
      <c r="E114" s="54"/>
      <c r="F114" s="50"/>
      <c r="G114" s="87"/>
      <c r="H114" s="51"/>
      <c r="I114" s="51"/>
      <c r="J114" s="51"/>
      <c r="K114" s="51"/>
      <c r="L114" s="51"/>
      <c r="M114" s="51"/>
    </row>
    <row r="115" spans="1:13" ht="49.5" customHeight="1">
      <c r="A115" s="20" t="s">
        <v>32</v>
      </c>
      <c r="B115" s="126" t="s">
        <v>184</v>
      </c>
      <c r="C115" s="53"/>
      <c r="G115" s="87"/>
      <c r="H115" s="51"/>
      <c r="I115" s="51"/>
      <c r="J115" s="51"/>
      <c r="K115" s="51"/>
      <c r="L115" s="51"/>
      <c r="M115" s="51"/>
    </row>
    <row r="116" spans="1:13">
      <c r="A116" s="20"/>
      <c r="B116" s="152" t="s">
        <v>97</v>
      </c>
      <c r="C116" s="53">
        <v>15</v>
      </c>
      <c r="D116" s="55" t="s">
        <v>14</v>
      </c>
      <c r="E116" s="54"/>
      <c r="F116" s="50">
        <f>C116*E116</f>
        <v>0</v>
      </c>
      <c r="G116" s="87"/>
      <c r="H116" s="51"/>
      <c r="I116" s="51"/>
      <c r="J116" s="51"/>
      <c r="K116" s="51"/>
      <c r="L116" s="51"/>
      <c r="M116" s="51"/>
    </row>
    <row r="117" spans="1:13">
      <c r="A117" s="20"/>
      <c r="B117" s="152"/>
      <c r="C117" s="53"/>
      <c r="D117" s="55"/>
      <c r="E117" s="54"/>
      <c r="F117" s="50"/>
      <c r="G117" s="87"/>
      <c r="H117" s="51"/>
      <c r="I117" s="51"/>
      <c r="J117" s="51"/>
      <c r="K117" s="51"/>
      <c r="L117" s="51"/>
      <c r="M117" s="51"/>
    </row>
    <row r="118" spans="1:13" ht="39" customHeight="1">
      <c r="A118" s="20" t="s">
        <v>64</v>
      </c>
      <c r="B118" s="210" t="s">
        <v>180</v>
      </c>
      <c r="C118" s="88">
        <v>13</v>
      </c>
      <c r="D118" s="89" t="s">
        <v>14</v>
      </c>
      <c r="E118" s="128"/>
      <c r="F118" s="50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20"/>
      <c r="B119" s="152"/>
      <c r="C119" s="53"/>
      <c r="D119" s="55"/>
      <c r="E119" s="54"/>
      <c r="F119" s="50"/>
      <c r="G119" s="87"/>
      <c r="H119" s="51"/>
      <c r="I119" s="51"/>
      <c r="J119" s="51"/>
      <c r="K119" s="51"/>
      <c r="L119" s="51"/>
      <c r="M119" s="51"/>
    </row>
    <row r="120" spans="1:13" ht="25.5">
      <c r="A120" s="20" t="s">
        <v>130</v>
      </c>
      <c r="B120" s="210" t="s">
        <v>185</v>
      </c>
      <c r="C120" s="88">
        <v>1</v>
      </c>
      <c r="D120" s="89" t="s">
        <v>14</v>
      </c>
      <c r="E120" s="128"/>
      <c r="F120" s="50">
        <f>C120*E120</f>
        <v>0</v>
      </c>
      <c r="G120" s="50"/>
      <c r="H120" s="51"/>
      <c r="I120" s="51"/>
      <c r="J120" s="51"/>
      <c r="K120" s="51"/>
      <c r="L120" s="51"/>
      <c r="M120" s="51"/>
    </row>
    <row r="121" spans="1:13">
      <c r="A121" s="20"/>
      <c r="B121" s="210"/>
      <c r="C121" s="88"/>
      <c r="D121" s="89"/>
      <c r="E121" s="128"/>
      <c r="F121" s="50"/>
      <c r="G121" s="50"/>
      <c r="H121" s="51"/>
      <c r="I121" s="51"/>
      <c r="J121" s="51"/>
      <c r="K121" s="51"/>
      <c r="L121" s="51"/>
      <c r="M121" s="51"/>
    </row>
    <row r="122" spans="1:13" ht="25.5">
      <c r="A122" s="20" t="s">
        <v>131</v>
      </c>
      <c r="B122" s="210" t="s">
        <v>186</v>
      </c>
      <c r="C122" s="88">
        <f>18*3</f>
        <v>54</v>
      </c>
      <c r="D122" s="55" t="s">
        <v>39</v>
      </c>
      <c r="E122" s="128"/>
      <c r="F122" s="50">
        <f>C122*E122</f>
        <v>0</v>
      </c>
      <c r="G122" s="50"/>
      <c r="H122" s="51"/>
      <c r="I122" s="51"/>
      <c r="J122" s="51"/>
      <c r="K122" s="51"/>
      <c r="L122" s="51"/>
      <c r="M122" s="51"/>
    </row>
    <row r="123" spans="1:13">
      <c r="A123" s="20"/>
      <c r="B123" s="210"/>
      <c r="C123" s="88"/>
      <c r="D123" s="55"/>
      <c r="E123" s="128"/>
      <c r="F123" s="50"/>
      <c r="G123" s="50"/>
      <c r="H123" s="51"/>
      <c r="I123" s="51"/>
      <c r="J123" s="51"/>
      <c r="K123" s="51"/>
      <c r="L123" s="51"/>
      <c r="M123" s="51"/>
    </row>
    <row r="124" spans="1:13">
      <c r="A124" s="20" t="s">
        <v>65</v>
      </c>
      <c r="B124" s="210" t="s">
        <v>244</v>
      </c>
      <c r="C124" s="88">
        <v>200</v>
      </c>
      <c r="D124" s="55" t="s">
        <v>230</v>
      </c>
      <c r="E124" s="128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20"/>
      <c r="B125" s="210"/>
      <c r="C125" s="88"/>
      <c r="D125" s="55"/>
      <c r="E125" s="128"/>
      <c r="F125" s="50"/>
      <c r="G125" s="50"/>
      <c r="H125" s="51"/>
      <c r="I125" s="51"/>
      <c r="J125" s="51"/>
      <c r="K125" s="51"/>
      <c r="L125" s="51"/>
      <c r="M125" s="51"/>
    </row>
    <row r="126" spans="1:13">
      <c r="A126" s="20" t="s">
        <v>132</v>
      </c>
      <c r="B126" s="210" t="s">
        <v>240</v>
      </c>
      <c r="C126" s="88">
        <v>500</v>
      </c>
      <c r="D126" s="55" t="s">
        <v>241</v>
      </c>
      <c r="E126" s="128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20"/>
      <c r="B127" s="210"/>
      <c r="C127" s="88"/>
      <c r="D127" s="55"/>
      <c r="E127" s="128"/>
      <c r="F127" s="50"/>
      <c r="G127" s="50"/>
      <c r="H127" s="51"/>
      <c r="I127" s="51"/>
      <c r="J127" s="51"/>
      <c r="K127" s="51"/>
      <c r="L127" s="51"/>
      <c r="M127" s="51"/>
    </row>
    <row r="128" spans="1:13">
      <c r="A128" s="20" t="s">
        <v>153</v>
      </c>
      <c r="B128" s="210" t="s">
        <v>242</v>
      </c>
      <c r="C128" s="88">
        <v>25</v>
      </c>
      <c r="D128" s="55" t="s">
        <v>243</v>
      </c>
      <c r="E128" s="128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20"/>
      <c r="B129" s="210"/>
      <c r="C129" s="88"/>
      <c r="D129" s="89"/>
      <c r="E129" s="128"/>
      <c r="F129" s="50"/>
      <c r="G129" s="50"/>
      <c r="H129" s="51"/>
      <c r="I129" s="51"/>
      <c r="J129" s="51"/>
      <c r="K129" s="51"/>
      <c r="L129" s="51"/>
      <c r="M129" s="51"/>
    </row>
    <row r="130" spans="1:13" ht="13.5" thickBot="1">
      <c r="A130" s="32"/>
      <c r="B130" s="12" t="s">
        <v>31</v>
      </c>
      <c r="C130" s="90"/>
      <c r="D130" s="90"/>
      <c r="E130" s="91"/>
      <c r="F130" s="17">
        <f>SUM(F103:F129)</f>
        <v>0</v>
      </c>
      <c r="G130" s="17"/>
      <c r="H130" s="51"/>
      <c r="I130" s="51"/>
      <c r="J130" s="51"/>
      <c r="K130" s="51"/>
      <c r="L130" s="51"/>
      <c r="M130" s="51"/>
    </row>
    <row r="131" spans="1:13">
      <c r="A131" s="33"/>
      <c r="B131" s="13"/>
      <c r="C131" s="57"/>
      <c r="D131" s="57"/>
      <c r="E131" s="58"/>
      <c r="F131" s="14"/>
      <c r="G131" s="14"/>
      <c r="H131" s="51"/>
      <c r="I131" s="51"/>
      <c r="J131" s="51"/>
      <c r="K131" s="51"/>
      <c r="L131" s="51"/>
      <c r="M131" s="51"/>
    </row>
    <row r="132" spans="1:13">
      <c r="A132" s="33"/>
      <c r="B132" s="13"/>
      <c r="C132" s="57"/>
      <c r="D132" s="57"/>
      <c r="E132" s="58"/>
      <c r="F132" s="14"/>
      <c r="G132" s="14"/>
      <c r="H132" s="51"/>
      <c r="I132" s="51"/>
      <c r="J132" s="51"/>
      <c r="K132" s="51"/>
      <c r="L132" s="51"/>
      <c r="M132" s="51"/>
    </row>
    <row r="133" spans="1:13">
      <c r="A133" s="26" t="s">
        <v>12</v>
      </c>
      <c r="B133" s="10" t="s">
        <v>17</v>
      </c>
      <c r="C133" s="74"/>
      <c r="D133" s="74"/>
      <c r="E133" s="84"/>
      <c r="F133" s="85"/>
      <c r="G133" s="85"/>
      <c r="H133" s="51"/>
      <c r="I133" s="51"/>
      <c r="J133" s="51"/>
      <c r="K133" s="51"/>
      <c r="L133" s="51"/>
      <c r="M133" s="51"/>
    </row>
    <row r="134" spans="1:13" ht="13.5" thickBot="1">
      <c r="A134" s="33"/>
      <c r="B134" s="4"/>
      <c r="C134" s="57"/>
      <c r="D134" s="57"/>
      <c r="E134" s="58"/>
      <c r="F134" s="56"/>
      <c r="G134" s="56"/>
      <c r="H134" s="51"/>
      <c r="I134" s="51"/>
      <c r="J134" s="51"/>
      <c r="K134" s="51"/>
      <c r="L134" s="51"/>
      <c r="M134" s="51"/>
    </row>
    <row r="135" spans="1:13">
      <c r="A135" s="27" t="s">
        <v>19</v>
      </c>
      <c r="B135" s="28" t="s">
        <v>20</v>
      </c>
      <c r="C135" s="29" t="s">
        <v>21</v>
      </c>
      <c r="D135" s="30" t="s">
        <v>22</v>
      </c>
      <c r="E135" s="39" t="s">
        <v>23</v>
      </c>
      <c r="F135" s="31" t="s">
        <v>24</v>
      </c>
      <c r="G135" s="31" t="s">
        <v>24</v>
      </c>
      <c r="H135" s="51"/>
      <c r="I135" s="51"/>
      <c r="J135" s="51"/>
      <c r="K135" s="51"/>
      <c r="L135" s="51"/>
      <c r="M135" s="51"/>
    </row>
    <row r="136" spans="1:13">
      <c r="A136" s="34"/>
      <c r="B136" s="48"/>
      <c r="C136" s="103"/>
      <c r="D136" s="55"/>
      <c r="E136" s="49"/>
      <c r="F136" s="87"/>
      <c r="G136" s="87"/>
      <c r="H136" s="51"/>
      <c r="I136" s="51"/>
      <c r="J136" s="51"/>
      <c r="K136" s="51"/>
      <c r="L136" s="51"/>
      <c r="M136" s="51"/>
    </row>
    <row r="137" spans="1:13" ht="25.5">
      <c r="A137" s="35" t="s">
        <v>25</v>
      </c>
      <c r="B137" s="48" t="s">
        <v>72</v>
      </c>
      <c r="C137" s="53">
        <v>600</v>
      </c>
      <c r="D137" s="147" t="s">
        <v>39</v>
      </c>
      <c r="E137" s="49"/>
      <c r="F137" s="131">
        <f>C137*E137</f>
        <v>0</v>
      </c>
      <c r="G137" s="87"/>
      <c r="H137" s="51"/>
      <c r="I137" s="51"/>
      <c r="J137" s="51"/>
      <c r="K137" s="51"/>
      <c r="L137" s="51"/>
      <c r="M137" s="51"/>
    </row>
    <row r="138" spans="1:13">
      <c r="A138" s="34"/>
      <c r="B138" s="148"/>
      <c r="C138" s="149"/>
      <c r="D138" s="149"/>
      <c r="E138" s="150"/>
      <c r="F138" s="151"/>
      <c r="G138" s="87"/>
      <c r="H138" s="51"/>
      <c r="I138" s="51"/>
      <c r="J138" s="51"/>
      <c r="K138" s="51"/>
      <c r="L138" s="51"/>
      <c r="M138" s="51"/>
    </row>
    <row r="139" spans="1:13" ht="25.5">
      <c r="A139" s="35" t="s">
        <v>36</v>
      </c>
      <c r="B139" s="48" t="s">
        <v>73</v>
      </c>
      <c r="C139" s="53">
        <v>600</v>
      </c>
      <c r="D139" s="55" t="s">
        <v>39</v>
      </c>
      <c r="E139" s="49"/>
      <c r="F139" s="131">
        <f>C139*E139</f>
        <v>0</v>
      </c>
      <c r="G139" s="87"/>
      <c r="H139" s="51"/>
      <c r="I139" s="51"/>
      <c r="J139" s="51"/>
      <c r="K139" s="51"/>
      <c r="L139" s="51"/>
      <c r="M139" s="51"/>
    </row>
    <row r="140" spans="1:13">
      <c r="A140" s="34"/>
      <c r="B140" s="48"/>
      <c r="C140" s="103"/>
      <c r="D140" s="55"/>
      <c r="E140" s="49"/>
      <c r="F140" s="87"/>
      <c r="G140" s="87"/>
      <c r="H140" s="51"/>
      <c r="I140" s="51"/>
      <c r="J140" s="51"/>
      <c r="K140" s="51"/>
      <c r="L140" s="51"/>
      <c r="M140" s="51"/>
    </row>
    <row r="141" spans="1:13" ht="27.75" customHeight="1">
      <c r="A141" s="35" t="s">
        <v>43</v>
      </c>
      <c r="B141" s="48" t="s">
        <v>74</v>
      </c>
      <c r="C141" s="53">
        <v>600</v>
      </c>
      <c r="D141" s="55" t="s">
        <v>39</v>
      </c>
      <c r="E141" s="49"/>
      <c r="F141" s="131">
        <f>C141*E141</f>
        <v>0</v>
      </c>
      <c r="G141" s="87"/>
      <c r="H141" s="51"/>
      <c r="I141" s="51"/>
      <c r="J141" s="51"/>
      <c r="K141" s="51"/>
      <c r="L141" s="51"/>
      <c r="M141" s="51"/>
    </row>
    <row r="142" spans="1:13">
      <c r="A142" s="34"/>
      <c r="B142" s="48"/>
      <c r="C142" s="103"/>
      <c r="D142" s="55"/>
      <c r="E142" s="49"/>
      <c r="F142" s="87"/>
      <c r="G142" s="87"/>
      <c r="H142" s="51"/>
      <c r="I142" s="51"/>
      <c r="J142" s="51"/>
      <c r="K142" s="51"/>
      <c r="L142" s="51"/>
      <c r="M142" s="51"/>
    </row>
    <row r="143" spans="1:13">
      <c r="A143" s="35" t="s">
        <v>44</v>
      </c>
      <c r="B143" s="48" t="s">
        <v>52</v>
      </c>
      <c r="C143" s="53">
        <f>314.8+330</f>
        <v>644.79999999999995</v>
      </c>
      <c r="D143" s="55" t="s">
        <v>7</v>
      </c>
      <c r="E143" s="54"/>
      <c r="F143" s="50">
        <f>C143*E143</f>
        <v>0</v>
      </c>
      <c r="G143" s="50"/>
      <c r="H143" s="51"/>
      <c r="I143" s="51"/>
      <c r="J143" s="51"/>
      <c r="K143" s="51"/>
      <c r="L143" s="51"/>
      <c r="M143" s="51"/>
    </row>
    <row r="144" spans="1:13">
      <c r="A144" s="34"/>
      <c r="B144" s="46"/>
      <c r="C144" s="103"/>
      <c r="D144" s="137"/>
      <c r="E144" s="136"/>
      <c r="F144" s="104"/>
      <c r="G144" s="104"/>
      <c r="H144" s="51"/>
      <c r="I144" s="51"/>
      <c r="J144" s="51"/>
      <c r="K144" s="51"/>
      <c r="L144" s="51"/>
      <c r="M144" s="51"/>
    </row>
    <row r="145" spans="1:13" ht="66" customHeight="1">
      <c r="A145" s="35" t="s">
        <v>26</v>
      </c>
      <c r="B145" s="46" t="s">
        <v>57</v>
      </c>
      <c r="C145" s="53">
        <v>350.8</v>
      </c>
      <c r="D145" s="94" t="s">
        <v>7</v>
      </c>
      <c r="E145" s="136"/>
      <c r="F145" s="50">
        <f>C145*E145</f>
        <v>0</v>
      </c>
      <c r="G145" s="50"/>
      <c r="H145" s="51"/>
      <c r="I145" s="51"/>
      <c r="J145" s="51"/>
      <c r="K145" s="51"/>
      <c r="L145" s="51"/>
      <c r="M145" s="51"/>
    </row>
    <row r="146" spans="1:13">
      <c r="A146" s="34"/>
      <c r="B146" s="46"/>
      <c r="C146" s="103"/>
      <c r="D146" s="94"/>
      <c r="E146" s="136"/>
      <c r="F146" s="104"/>
      <c r="G146" s="104"/>
      <c r="H146" s="51"/>
      <c r="I146" s="51"/>
      <c r="J146" s="51"/>
      <c r="K146" s="51"/>
      <c r="L146" s="51"/>
      <c r="M146" s="51"/>
    </row>
    <row r="147" spans="1:13" ht="38.25">
      <c r="A147" s="35" t="s">
        <v>47</v>
      </c>
      <c r="B147" s="46" t="s">
        <v>53</v>
      </c>
      <c r="C147" s="53">
        <v>314.8</v>
      </c>
      <c r="D147" s="94" t="s">
        <v>7</v>
      </c>
      <c r="E147" s="136"/>
      <c r="F147" s="50">
        <f>C147*E147</f>
        <v>0</v>
      </c>
      <c r="G147" s="50"/>
      <c r="H147" s="51"/>
      <c r="I147" s="51"/>
      <c r="J147" s="51"/>
      <c r="K147" s="51"/>
      <c r="L147" s="51"/>
      <c r="M147" s="51"/>
    </row>
    <row r="148" spans="1:13">
      <c r="A148" s="34"/>
      <c r="B148" s="46"/>
      <c r="C148" s="103"/>
      <c r="D148" s="94"/>
      <c r="E148" s="136"/>
      <c r="F148" s="104"/>
      <c r="G148" s="104"/>
      <c r="H148" s="51"/>
      <c r="I148" s="51"/>
      <c r="J148" s="51"/>
      <c r="K148" s="51"/>
      <c r="L148" s="51"/>
      <c r="M148" s="51"/>
    </row>
    <row r="149" spans="1:13">
      <c r="A149" s="35" t="s">
        <v>48</v>
      </c>
      <c r="B149" s="46" t="s">
        <v>2</v>
      </c>
      <c r="C149" s="53">
        <f>314.8+330</f>
        <v>644.79999999999995</v>
      </c>
      <c r="D149" s="94" t="s">
        <v>7</v>
      </c>
      <c r="E149" s="136"/>
      <c r="F149" s="50">
        <f>C149*E149</f>
        <v>0</v>
      </c>
      <c r="G149" s="50"/>
      <c r="H149" s="51"/>
      <c r="I149" s="51"/>
      <c r="J149" s="51"/>
      <c r="K149" s="51"/>
      <c r="L149" s="51"/>
      <c r="M149" s="51"/>
    </row>
    <row r="150" spans="1:13">
      <c r="A150" s="34"/>
      <c r="B150" s="46"/>
      <c r="C150" s="103"/>
      <c r="D150" s="137"/>
      <c r="E150" s="136"/>
      <c r="F150" s="104"/>
      <c r="G150" s="104"/>
      <c r="H150" s="51"/>
      <c r="I150" s="51"/>
      <c r="J150" s="51"/>
      <c r="K150" s="51"/>
      <c r="L150" s="51"/>
      <c r="M150" s="51"/>
    </row>
    <row r="151" spans="1:13">
      <c r="A151" s="35" t="s">
        <v>70</v>
      </c>
      <c r="B151" s="40" t="s">
        <v>3</v>
      </c>
      <c r="C151" s="53">
        <v>8</v>
      </c>
      <c r="D151" s="55" t="s">
        <v>6</v>
      </c>
      <c r="E151" s="54"/>
      <c r="F151" s="50">
        <f>C151*E151</f>
        <v>0</v>
      </c>
      <c r="G151" s="50"/>
      <c r="H151" s="51"/>
      <c r="I151" s="51"/>
      <c r="J151" s="51"/>
      <c r="K151" s="51"/>
      <c r="L151" s="51"/>
      <c r="M151" s="51"/>
    </row>
    <row r="152" spans="1:13">
      <c r="A152" s="34"/>
      <c r="B152" s="40"/>
      <c r="C152" s="53"/>
      <c r="D152" s="55"/>
      <c r="E152" s="54"/>
      <c r="F152" s="50"/>
      <c r="G152" s="50"/>
      <c r="H152" s="51"/>
      <c r="I152" s="51"/>
      <c r="J152" s="51"/>
      <c r="K152" s="51"/>
      <c r="L152" s="51"/>
      <c r="M152" s="51"/>
    </row>
    <row r="153" spans="1:13">
      <c r="A153" s="35" t="s">
        <v>71</v>
      </c>
      <c r="B153" s="40" t="s">
        <v>40</v>
      </c>
      <c r="C153" s="138">
        <v>4</v>
      </c>
      <c r="D153" s="139" t="s">
        <v>6</v>
      </c>
      <c r="E153" s="54"/>
      <c r="F153" s="50">
        <f>C153*E153</f>
        <v>0</v>
      </c>
      <c r="G153" s="50"/>
      <c r="H153" s="51"/>
      <c r="I153" s="51"/>
      <c r="J153" s="51"/>
      <c r="K153" s="51"/>
      <c r="L153" s="51"/>
      <c r="M153" s="51"/>
    </row>
    <row r="154" spans="1:13">
      <c r="A154" s="34"/>
      <c r="B154" s="40"/>
      <c r="C154" s="53"/>
      <c r="D154" s="55"/>
      <c r="E154" s="54"/>
      <c r="F154" s="50"/>
      <c r="G154" s="50"/>
      <c r="H154" s="51"/>
      <c r="I154" s="51"/>
      <c r="J154" s="51"/>
      <c r="K154" s="51"/>
      <c r="L154" s="51"/>
      <c r="M154" s="51"/>
    </row>
    <row r="155" spans="1:13" ht="38.25">
      <c r="A155" s="35" t="s">
        <v>81</v>
      </c>
      <c r="B155" s="140" t="s">
        <v>89</v>
      </c>
      <c r="C155" s="53">
        <v>4</v>
      </c>
      <c r="D155" s="55" t="s">
        <v>6</v>
      </c>
      <c r="E155" s="54"/>
      <c r="F155" s="50">
        <f>C155*E155</f>
        <v>0</v>
      </c>
      <c r="G155" s="50"/>
      <c r="H155" s="51"/>
      <c r="I155" s="51"/>
      <c r="J155" s="51"/>
      <c r="K155" s="51"/>
      <c r="L155" s="51"/>
      <c r="M155" s="51"/>
    </row>
    <row r="156" spans="1:13">
      <c r="A156" s="34"/>
      <c r="B156" s="141"/>
      <c r="C156" s="53"/>
      <c r="D156" s="55"/>
      <c r="E156" s="54"/>
      <c r="F156" s="50"/>
      <c r="G156" s="50"/>
      <c r="H156" s="51"/>
      <c r="I156" s="51"/>
      <c r="J156" s="51"/>
      <c r="K156" s="51"/>
      <c r="L156" s="51"/>
      <c r="M156" s="51"/>
    </row>
    <row r="157" spans="1:13">
      <c r="A157" s="35" t="s">
        <v>82</v>
      </c>
      <c r="B157" s="40" t="s">
        <v>50</v>
      </c>
      <c r="C157" s="53">
        <v>1</v>
      </c>
      <c r="D157" s="55" t="s">
        <v>14</v>
      </c>
      <c r="E157" s="54"/>
      <c r="F157" s="50">
        <f>C157*E157</f>
        <v>0</v>
      </c>
      <c r="G157" s="50"/>
      <c r="H157" s="51"/>
      <c r="I157" s="51"/>
      <c r="J157" s="51"/>
      <c r="K157" s="51"/>
      <c r="L157" s="51"/>
      <c r="M157" s="51"/>
    </row>
    <row r="158" spans="1:13">
      <c r="A158" s="34"/>
      <c r="B158" s="40"/>
      <c r="C158" s="53"/>
      <c r="D158" s="142"/>
      <c r="E158" s="54"/>
      <c r="F158" s="55"/>
      <c r="G158" s="55"/>
      <c r="H158" s="51"/>
      <c r="I158" s="51"/>
      <c r="J158" s="51"/>
      <c r="K158" s="51"/>
      <c r="L158" s="51"/>
      <c r="M158" s="51"/>
    </row>
    <row r="159" spans="1:13">
      <c r="A159" s="35" t="s">
        <v>83</v>
      </c>
      <c r="B159" s="40" t="s">
        <v>54</v>
      </c>
      <c r="C159" s="53">
        <v>1</v>
      </c>
      <c r="D159" s="55" t="s">
        <v>14</v>
      </c>
      <c r="E159" s="54"/>
      <c r="F159" s="50">
        <f>C159*E159</f>
        <v>0</v>
      </c>
      <c r="G159" s="50"/>
      <c r="H159" s="51"/>
      <c r="I159" s="51"/>
      <c r="J159" s="51"/>
      <c r="K159" s="51"/>
      <c r="L159" s="51"/>
      <c r="M159" s="51"/>
    </row>
    <row r="160" spans="1:13">
      <c r="A160" s="35"/>
      <c r="B160" s="48"/>
      <c r="C160" s="103"/>
      <c r="D160" s="55"/>
      <c r="E160" s="49"/>
      <c r="F160" s="87"/>
      <c r="G160" s="87"/>
      <c r="H160" s="51"/>
      <c r="I160" s="51"/>
      <c r="J160" s="51"/>
      <c r="K160" s="51"/>
      <c r="L160" s="51"/>
      <c r="M160" s="51"/>
    </row>
    <row r="161" spans="1:13" ht="13.5" thickBot="1">
      <c r="A161" s="32"/>
      <c r="B161" s="12" t="s">
        <v>18</v>
      </c>
      <c r="C161" s="90"/>
      <c r="D161" s="90"/>
      <c r="E161" s="91"/>
      <c r="F161" s="17">
        <f>SUM(F136:F160)</f>
        <v>0</v>
      </c>
      <c r="G161" s="17"/>
      <c r="H161" s="51"/>
      <c r="I161" s="51"/>
      <c r="J161" s="51"/>
      <c r="K161" s="51"/>
      <c r="L161" s="51"/>
      <c r="M161" s="51"/>
    </row>
    <row r="162" spans="1:13">
      <c r="A162" s="20"/>
      <c r="B162" s="40"/>
      <c r="C162" s="53"/>
      <c r="D162" s="53"/>
      <c r="E162" s="54"/>
      <c r="F162" s="55"/>
      <c r="G162" s="55"/>
      <c r="H162" s="51"/>
      <c r="I162" s="51"/>
      <c r="J162" s="51"/>
      <c r="K162" s="51"/>
      <c r="L162" s="51"/>
      <c r="M162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52"/>
  <sheetViews>
    <sheetView view="pageBreakPreview" topLeftCell="A49" zoomScaleSheetLayoutView="100" workbookViewId="0">
      <selection activeCell="E35" sqref="E35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189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+F95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+F122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+F151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128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>
      <c r="A64" s="20" t="s">
        <v>34</v>
      </c>
      <c r="B64" s="40" t="s">
        <v>60</v>
      </c>
      <c r="C64" s="53">
        <v>11</v>
      </c>
      <c r="D64" s="55" t="s">
        <v>7</v>
      </c>
      <c r="E64" s="86"/>
      <c r="F64" s="50">
        <f>C64*E64</f>
        <v>0</v>
      </c>
      <c r="G64" s="87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86"/>
      <c r="F65" s="87"/>
      <c r="G65" s="87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6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160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151.1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51">
      <c r="A81" s="20" t="s">
        <v>42</v>
      </c>
      <c r="B81" s="41" t="s">
        <v>192</v>
      </c>
      <c r="C81" s="53">
        <v>17.8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191</v>
      </c>
      <c r="C83" s="53">
        <v>48.1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25.5">
      <c r="A85" s="20" t="s">
        <v>66</v>
      </c>
      <c r="B85" s="42" t="s">
        <v>4</v>
      </c>
      <c r="C85" s="57">
        <v>140.1</v>
      </c>
      <c r="D85" s="55" t="s">
        <v>39</v>
      </c>
      <c r="E85" s="58"/>
      <c r="F85" s="50">
        <f>C85*E85</f>
        <v>0</v>
      </c>
      <c r="G85" s="50"/>
      <c r="H85" s="51"/>
      <c r="I85" s="51"/>
      <c r="J85" s="110"/>
      <c r="K85" s="51"/>
      <c r="L85" s="110"/>
      <c r="M85" s="51"/>
    </row>
    <row r="86" spans="1:13">
      <c r="A86" s="20"/>
      <c r="B86" s="42"/>
      <c r="C86" s="57"/>
      <c r="D86" s="55"/>
      <c r="E86" s="58"/>
      <c r="F86" s="87"/>
      <c r="G86" s="87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62</v>
      </c>
      <c r="C87" s="57">
        <v>8.8000000000000007</v>
      </c>
      <c r="D87" s="55" t="s">
        <v>39</v>
      </c>
      <c r="E87" s="58"/>
      <c r="F87" s="50">
        <f>C87*E87</f>
        <v>0</v>
      </c>
      <c r="G87" s="87"/>
      <c r="H87" s="51"/>
      <c r="I87" s="51"/>
      <c r="J87" s="51"/>
      <c r="K87" s="51"/>
      <c r="L87" s="51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153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38.25">
      <c r="A91" s="20" t="s">
        <v>68</v>
      </c>
      <c r="B91" s="111" t="s">
        <v>61</v>
      </c>
      <c r="C91" s="167">
        <v>17.5</v>
      </c>
      <c r="D91" s="168" t="s">
        <v>94</v>
      </c>
      <c r="E91" s="169"/>
      <c r="F91" s="112">
        <f>C91*E91</f>
        <v>0</v>
      </c>
      <c r="G91" s="112"/>
      <c r="H91" s="51"/>
      <c r="I91" s="51"/>
      <c r="J91" s="51"/>
      <c r="K91" s="51"/>
      <c r="L91" s="51"/>
      <c r="M91" s="51"/>
    </row>
    <row r="92" spans="1:13">
      <c r="A92" s="20"/>
      <c r="B92" s="111"/>
      <c r="C92" s="167"/>
      <c r="D92" s="168"/>
      <c r="E92" s="169"/>
      <c r="F92" s="112"/>
      <c r="G92" s="112"/>
      <c r="H92" s="51"/>
      <c r="I92" s="51"/>
      <c r="J92" s="51"/>
      <c r="K92" s="51"/>
      <c r="L92" s="51"/>
      <c r="M92" s="51"/>
    </row>
    <row r="93" spans="1:13" ht="140.25" customHeight="1">
      <c r="A93" s="20" t="s">
        <v>69</v>
      </c>
      <c r="B93" s="115" t="s">
        <v>78</v>
      </c>
      <c r="C93" s="57">
        <v>40</v>
      </c>
      <c r="D93" s="55" t="s">
        <v>38</v>
      </c>
      <c r="E93" s="58"/>
      <c r="F93" s="50">
        <f>C93*E93</f>
        <v>0</v>
      </c>
      <c r="G93" s="50"/>
      <c r="H93" s="51"/>
      <c r="I93" s="51"/>
      <c r="J93" s="51"/>
      <c r="K93" s="51"/>
      <c r="L93" s="51"/>
      <c r="M93" s="51"/>
    </row>
    <row r="94" spans="1:13">
      <c r="A94" s="20"/>
      <c r="B94" s="115"/>
      <c r="C94" s="57"/>
      <c r="D94" s="55"/>
      <c r="E94" s="58"/>
      <c r="F94" s="50"/>
      <c r="G94" s="50"/>
      <c r="H94" s="51"/>
      <c r="I94" s="51"/>
      <c r="J94" s="51"/>
      <c r="K94" s="51"/>
      <c r="L94" s="51"/>
      <c r="M94" s="51"/>
    </row>
    <row r="95" spans="1:13" ht="13.5" thickBot="1">
      <c r="A95" s="32"/>
      <c r="B95" s="12" t="s">
        <v>16</v>
      </c>
      <c r="C95" s="96"/>
      <c r="D95" s="97"/>
      <c r="E95" s="98"/>
      <c r="F95" s="17">
        <f>SUM(F78:F94)</f>
        <v>0</v>
      </c>
      <c r="G95" s="17"/>
      <c r="H95" s="99"/>
      <c r="I95" s="51"/>
      <c r="J95" s="51"/>
      <c r="K95" s="51"/>
      <c r="L95" s="51"/>
      <c r="M95" s="51"/>
    </row>
    <row r="96" spans="1:13">
      <c r="A96" s="33"/>
      <c r="B96" s="13"/>
      <c r="C96" s="100"/>
      <c r="D96" s="101"/>
      <c r="E96" s="102"/>
      <c r="F96" s="14"/>
      <c r="G96" s="14"/>
      <c r="H96" s="99"/>
      <c r="I96" s="51"/>
      <c r="J96" s="51"/>
      <c r="K96" s="51"/>
      <c r="L96" s="51"/>
      <c r="M96" s="51"/>
    </row>
    <row r="97" spans="1:13">
      <c r="A97" s="33"/>
      <c r="B97" s="13"/>
      <c r="C97" s="100"/>
      <c r="D97" s="101"/>
      <c r="E97" s="102"/>
      <c r="F97" s="14"/>
      <c r="G97" s="14"/>
      <c r="H97" s="99"/>
      <c r="I97" s="51"/>
      <c r="J97" s="51"/>
      <c r="K97" s="51"/>
      <c r="L97" s="51"/>
      <c r="M97" s="51"/>
    </row>
    <row r="98" spans="1:13">
      <c r="A98" s="26" t="s">
        <v>11</v>
      </c>
      <c r="B98" s="10" t="s">
        <v>30</v>
      </c>
      <c r="C98" s="74"/>
      <c r="D98" s="74"/>
      <c r="E98" s="84"/>
      <c r="F98" s="85"/>
      <c r="G98" s="85"/>
      <c r="H98" s="99"/>
      <c r="I98" s="51"/>
      <c r="J98" s="51"/>
      <c r="K98" s="51"/>
      <c r="L98" s="51"/>
      <c r="M98" s="51"/>
    </row>
    <row r="99" spans="1:13" ht="13.5" thickBot="1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>
      <c r="A100" s="27" t="s">
        <v>19</v>
      </c>
      <c r="B100" s="28" t="s">
        <v>20</v>
      </c>
      <c r="C100" s="29" t="s">
        <v>21</v>
      </c>
      <c r="D100" s="30" t="s">
        <v>22</v>
      </c>
      <c r="E100" s="39" t="s">
        <v>23</v>
      </c>
      <c r="F100" s="31" t="s">
        <v>24</v>
      </c>
      <c r="G100" s="31" t="s">
        <v>24</v>
      </c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51">
      <c r="A102" s="20" t="s">
        <v>27</v>
      </c>
      <c r="B102" s="40" t="s">
        <v>126</v>
      </c>
      <c r="C102" s="53">
        <v>128</v>
      </c>
      <c r="D102" s="55" t="s">
        <v>7</v>
      </c>
      <c r="E102" s="54"/>
      <c r="F102" s="50">
        <f>C102*E102</f>
        <v>0</v>
      </c>
      <c r="G102" s="55"/>
      <c r="H102" s="51"/>
      <c r="I102" s="51"/>
      <c r="J102" s="51"/>
      <c r="K102" s="51"/>
      <c r="L102" s="51"/>
      <c r="M102" s="51"/>
    </row>
    <row r="103" spans="1:13">
      <c r="A103" s="20"/>
      <c r="B103" s="40"/>
      <c r="C103" s="53"/>
      <c r="D103" s="53"/>
      <c r="E103" s="54"/>
      <c r="F103" s="55"/>
      <c r="G103" s="55"/>
      <c r="H103" s="51"/>
      <c r="I103" s="51"/>
      <c r="J103" s="51"/>
      <c r="K103" s="51"/>
      <c r="L103" s="51"/>
      <c r="M103" s="51"/>
    </row>
    <row r="104" spans="1:13" ht="51">
      <c r="A104" s="20" t="s">
        <v>86</v>
      </c>
      <c r="B104" s="40" t="s">
        <v>196</v>
      </c>
      <c r="C104" s="53">
        <v>11</v>
      </c>
      <c r="D104" s="55" t="s">
        <v>7</v>
      </c>
      <c r="E104" s="54"/>
      <c r="F104" s="50">
        <f>C104*E104</f>
        <v>0</v>
      </c>
      <c r="G104" s="55"/>
      <c r="H104" s="51"/>
      <c r="I104" s="51"/>
      <c r="J104" s="51"/>
      <c r="K104" s="51"/>
      <c r="L104" s="51"/>
      <c r="M104" s="51"/>
    </row>
    <row r="105" spans="1:13">
      <c r="A105" s="20"/>
      <c r="B105" s="40"/>
      <c r="C105" s="53"/>
      <c r="D105" s="53"/>
      <c r="E105" s="54"/>
      <c r="F105" s="55"/>
      <c r="G105" s="55"/>
      <c r="H105" s="51"/>
      <c r="I105" s="51"/>
      <c r="J105" s="51"/>
      <c r="K105" s="51"/>
      <c r="L105" s="51"/>
      <c r="M105" s="51"/>
    </row>
    <row r="106" spans="1:13" ht="38.25">
      <c r="A106" s="20" t="s">
        <v>63</v>
      </c>
      <c r="B106" s="157" t="s">
        <v>182</v>
      </c>
      <c r="C106" s="53"/>
      <c r="D106" s="211"/>
      <c r="E106" s="211"/>
      <c r="F106" s="211"/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212" t="s">
        <v>183</v>
      </c>
      <c r="C107" s="53">
        <v>4</v>
      </c>
      <c r="D107" s="89" t="s">
        <v>14</v>
      </c>
      <c r="E107" s="128"/>
      <c r="F107" s="50">
        <f>C107*E107</f>
        <v>0</v>
      </c>
      <c r="G107" s="87"/>
      <c r="H107" s="51"/>
      <c r="I107" s="51"/>
      <c r="J107" s="51"/>
      <c r="K107" s="51"/>
      <c r="L107" s="51"/>
      <c r="M107" s="51"/>
    </row>
    <row r="108" spans="1:13">
      <c r="A108" s="20"/>
      <c r="B108" s="126"/>
      <c r="C108" s="53"/>
      <c r="D108" s="55"/>
      <c r="E108" s="54"/>
      <c r="F108" s="50"/>
      <c r="G108" s="87"/>
      <c r="H108" s="51"/>
      <c r="I108" s="51"/>
      <c r="J108" s="51"/>
      <c r="K108" s="51"/>
      <c r="L108" s="51"/>
      <c r="M108" s="51"/>
    </row>
    <row r="109" spans="1:13" ht="76.5">
      <c r="A109" s="20" t="s">
        <v>87</v>
      </c>
      <c r="B109" s="127" t="s">
        <v>88</v>
      </c>
      <c r="C109" s="88">
        <v>4</v>
      </c>
      <c r="D109" s="89" t="s">
        <v>14</v>
      </c>
      <c r="E109" s="128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126"/>
      <c r="C110" s="53"/>
      <c r="D110" s="55"/>
      <c r="E110" s="54"/>
      <c r="F110" s="50"/>
      <c r="G110" s="87"/>
      <c r="H110" s="51"/>
      <c r="I110" s="51"/>
      <c r="J110" s="51"/>
      <c r="K110" s="51"/>
      <c r="L110" s="51"/>
      <c r="M110" s="51"/>
    </row>
    <row r="111" spans="1:13" ht="49.5" customHeight="1">
      <c r="A111" s="20" t="s">
        <v>32</v>
      </c>
      <c r="B111" s="126" t="s">
        <v>184</v>
      </c>
      <c r="C111" s="53"/>
      <c r="G111" s="87"/>
      <c r="H111" s="51"/>
      <c r="I111" s="51"/>
      <c r="J111" s="51"/>
      <c r="K111" s="51"/>
      <c r="L111" s="51"/>
      <c r="M111" s="51"/>
    </row>
    <row r="112" spans="1:13">
      <c r="A112" s="20"/>
      <c r="B112" s="152" t="s">
        <v>97</v>
      </c>
      <c r="C112" s="53">
        <v>7</v>
      </c>
      <c r="D112" s="55" t="s">
        <v>14</v>
      </c>
      <c r="E112" s="54"/>
      <c r="F112" s="50">
        <f>C112*E112</f>
        <v>0</v>
      </c>
      <c r="G112" s="87"/>
      <c r="H112" s="51"/>
      <c r="I112" s="51"/>
      <c r="J112" s="51"/>
      <c r="K112" s="51"/>
      <c r="L112" s="51"/>
      <c r="M112" s="51"/>
    </row>
    <row r="113" spans="1:13">
      <c r="A113" s="20"/>
      <c r="B113" s="152"/>
      <c r="C113" s="53"/>
      <c r="D113" s="55"/>
      <c r="E113" s="54"/>
      <c r="F113" s="50"/>
      <c r="G113" s="87"/>
      <c r="H113" s="51"/>
      <c r="I113" s="51"/>
      <c r="J113" s="51"/>
      <c r="K113" s="51"/>
      <c r="L113" s="51"/>
      <c r="M113" s="51"/>
    </row>
    <row r="114" spans="1:13" ht="39" customHeight="1">
      <c r="A114" s="20" t="s">
        <v>64</v>
      </c>
      <c r="B114" s="210" t="s">
        <v>180</v>
      </c>
      <c r="C114" s="88">
        <v>6</v>
      </c>
      <c r="D114" s="89" t="s">
        <v>14</v>
      </c>
      <c r="E114" s="128"/>
      <c r="F114" s="50">
        <f>C114*E114</f>
        <v>0</v>
      </c>
      <c r="G114" s="87"/>
      <c r="H114" s="51"/>
      <c r="I114" s="51"/>
      <c r="J114" s="51"/>
      <c r="K114" s="51"/>
      <c r="L114" s="51"/>
      <c r="M114" s="51"/>
    </row>
    <row r="115" spans="1:13">
      <c r="A115" s="20"/>
      <c r="B115" s="152"/>
      <c r="C115" s="53"/>
      <c r="D115" s="55"/>
      <c r="E115" s="54"/>
      <c r="F115" s="50"/>
      <c r="G115" s="87"/>
      <c r="H115" s="51"/>
      <c r="I115" s="51"/>
      <c r="J115" s="51"/>
      <c r="K115" s="51"/>
      <c r="L115" s="51"/>
      <c r="M115" s="51"/>
    </row>
    <row r="116" spans="1:13" ht="38.25">
      <c r="A116" s="20" t="s">
        <v>130</v>
      </c>
      <c r="B116" s="210" t="s">
        <v>193</v>
      </c>
      <c r="C116" s="88">
        <v>1</v>
      </c>
      <c r="D116" s="89" t="s">
        <v>14</v>
      </c>
      <c r="E116" s="128"/>
      <c r="F116" s="50">
        <f>C116*E116</f>
        <v>0</v>
      </c>
      <c r="G116" s="50"/>
      <c r="H116" s="51"/>
      <c r="I116" s="51"/>
      <c r="J116" s="51"/>
      <c r="K116" s="51"/>
      <c r="L116" s="51"/>
      <c r="M116" s="51"/>
    </row>
    <row r="117" spans="1:13">
      <c r="A117" s="20"/>
      <c r="B117" s="210"/>
      <c r="C117" s="88"/>
      <c r="D117" s="89"/>
      <c r="E117" s="128"/>
      <c r="F117" s="50"/>
      <c r="G117" s="50"/>
      <c r="H117" s="51"/>
      <c r="I117" s="51"/>
      <c r="J117" s="51"/>
      <c r="K117" s="51"/>
      <c r="L117" s="51"/>
      <c r="M117" s="51"/>
    </row>
    <row r="118" spans="1:13" ht="25.5">
      <c r="A118" s="20" t="s">
        <v>131</v>
      </c>
      <c r="B118" s="210" t="s">
        <v>194</v>
      </c>
      <c r="C118" s="88">
        <v>8</v>
      </c>
      <c r="D118" s="55" t="s">
        <v>39</v>
      </c>
      <c r="E118" s="128"/>
      <c r="F118" s="50">
        <f>C118*E118</f>
        <v>0</v>
      </c>
      <c r="G118" s="50"/>
      <c r="H118" s="51"/>
      <c r="I118" s="51"/>
      <c r="J118" s="51"/>
      <c r="K118" s="51"/>
      <c r="L118" s="51"/>
      <c r="M118" s="51"/>
    </row>
    <row r="119" spans="1:13">
      <c r="A119" s="20"/>
      <c r="B119" s="210"/>
      <c r="C119" s="88"/>
      <c r="D119" s="55"/>
      <c r="E119" s="128"/>
      <c r="F119" s="50"/>
      <c r="G119" s="50"/>
      <c r="H119" s="51"/>
      <c r="I119" s="51"/>
      <c r="J119" s="51"/>
      <c r="K119" s="51"/>
      <c r="L119" s="51"/>
      <c r="M119" s="51"/>
    </row>
    <row r="120" spans="1:13" ht="38.25">
      <c r="A120" s="20" t="s">
        <v>65</v>
      </c>
      <c r="B120" s="210" t="s">
        <v>195</v>
      </c>
      <c r="C120" s="88">
        <v>6</v>
      </c>
      <c r="D120" s="55" t="s">
        <v>39</v>
      </c>
      <c r="E120" s="128"/>
      <c r="F120" s="50">
        <f>C120*E120</f>
        <v>0</v>
      </c>
      <c r="G120" s="50"/>
      <c r="H120" s="51"/>
      <c r="I120" s="51"/>
      <c r="J120" s="51"/>
      <c r="K120" s="51"/>
      <c r="L120" s="51"/>
      <c r="M120" s="51"/>
    </row>
    <row r="121" spans="1:13">
      <c r="A121" s="20"/>
      <c r="B121" s="210"/>
      <c r="C121" s="88"/>
      <c r="D121" s="89"/>
      <c r="E121" s="128"/>
      <c r="F121" s="50"/>
      <c r="G121" s="50"/>
      <c r="H121" s="51"/>
      <c r="I121" s="51"/>
      <c r="J121" s="51"/>
      <c r="K121" s="51"/>
      <c r="L121" s="51"/>
      <c r="M121" s="51"/>
    </row>
    <row r="122" spans="1:13" ht="13.5" thickBot="1">
      <c r="A122" s="32"/>
      <c r="B122" s="12" t="s">
        <v>31</v>
      </c>
      <c r="C122" s="90"/>
      <c r="D122" s="90"/>
      <c r="E122" s="91"/>
      <c r="F122" s="17">
        <f>SUM(F101:F121)</f>
        <v>0</v>
      </c>
      <c r="G122" s="17"/>
      <c r="H122" s="51"/>
      <c r="I122" s="51"/>
      <c r="J122" s="51"/>
      <c r="K122" s="51"/>
      <c r="L122" s="51"/>
      <c r="M122" s="51"/>
    </row>
    <row r="123" spans="1:13">
      <c r="A123" s="33"/>
      <c r="B123" s="13"/>
      <c r="C123" s="57"/>
      <c r="D123" s="57"/>
      <c r="E123" s="58"/>
      <c r="F123" s="14"/>
      <c r="G123" s="14"/>
      <c r="H123" s="51"/>
      <c r="I123" s="51"/>
      <c r="J123" s="51"/>
      <c r="K123" s="51"/>
      <c r="L123" s="51"/>
      <c r="M123" s="51"/>
    </row>
    <row r="124" spans="1:13">
      <c r="A124" s="33"/>
      <c r="B124" s="13"/>
      <c r="C124" s="57"/>
      <c r="D124" s="57"/>
      <c r="E124" s="58"/>
      <c r="F124" s="14"/>
      <c r="G124" s="14"/>
      <c r="H124" s="51"/>
      <c r="I124" s="51"/>
      <c r="J124" s="51"/>
      <c r="K124" s="51"/>
      <c r="L124" s="51"/>
      <c r="M124" s="51"/>
    </row>
    <row r="125" spans="1:13">
      <c r="A125" s="26" t="s">
        <v>12</v>
      </c>
      <c r="B125" s="10" t="s">
        <v>17</v>
      </c>
      <c r="C125" s="74"/>
      <c r="D125" s="74"/>
      <c r="E125" s="84"/>
      <c r="F125" s="85"/>
      <c r="G125" s="85"/>
      <c r="H125" s="51"/>
      <c r="I125" s="51"/>
      <c r="J125" s="51"/>
      <c r="K125" s="51"/>
      <c r="L125" s="51"/>
      <c r="M125" s="51"/>
    </row>
    <row r="126" spans="1:13" ht="13.5" thickBot="1">
      <c r="A126" s="33"/>
      <c r="B126" s="4"/>
      <c r="C126" s="57"/>
      <c r="D126" s="57"/>
      <c r="E126" s="58"/>
      <c r="F126" s="56"/>
      <c r="G126" s="56"/>
      <c r="H126" s="51"/>
      <c r="I126" s="51"/>
      <c r="J126" s="51"/>
      <c r="K126" s="51"/>
      <c r="L126" s="51"/>
      <c r="M126" s="51"/>
    </row>
    <row r="127" spans="1:13">
      <c r="A127" s="27" t="s">
        <v>19</v>
      </c>
      <c r="B127" s="28" t="s">
        <v>20</v>
      </c>
      <c r="C127" s="29" t="s">
        <v>21</v>
      </c>
      <c r="D127" s="30" t="s">
        <v>22</v>
      </c>
      <c r="E127" s="39" t="s">
        <v>23</v>
      </c>
      <c r="F127" s="31" t="s">
        <v>24</v>
      </c>
      <c r="G127" s="31" t="s">
        <v>24</v>
      </c>
      <c r="H127" s="51"/>
      <c r="I127" s="51"/>
      <c r="J127" s="51"/>
      <c r="K127" s="51"/>
      <c r="L127" s="51"/>
      <c r="M127" s="51"/>
    </row>
    <row r="128" spans="1:13">
      <c r="A128" s="34"/>
      <c r="B128" s="48"/>
      <c r="C128" s="103"/>
      <c r="D128" s="55"/>
      <c r="E128" s="49"/>
      <c r="F128" s="87"/>
      <c r="G128" s="87"/>
      <c r="H128" s="51"/>
      <c r="I128" s="51"/>
      <c r="J128" s="51"/>
      <c r="K128" s="51"/>
      <c r="L128" s="51"/>
      <c r="M128" s="51"/>
    </row>
    <row r="129" spans="1:13" ht="25.5">
      <c r="A129" s="35" t="s">
        <v>25</v>
      </c>
      <c r="B129" s="48" t="s">
        <v>72</v>
      </c>
      <c r="C129" s="53">
        <v>160</v>
      </c>
      <c r="D129" s="147" t="s">
        <v>39</v>
      </c>
      <c r="E129" s="49"/>
      <c r="F129" s="131">
        <f>C129*E129</f>
        <v>0</v>
      </c>
      <c r="G129" s="87"/>
      <c r="H129" s="51"/>
      <c r="I129" s="51"/>
      <c r="J129" s="51"/>
      <c r="K129" s="51"/>
      <c r="L129" s="51"/>
      <c r="M129" s="51"/>
    </row>
    <row r="130" spans="1:13">
      <c r="A130" s="34"/>
      <c r="B130" s="148"/>
      <c r="C130" s="149"/>
      <c r="D130" s="149"/>
      <c r="E130" s="150"/>
      <c r="F130" s="151"/>
      <c r="G130" s="87"/>
      <c r="H130" s="51"/>
      <c r="I130" s="51"/>
      <c r="J130" s="51"/>
      <c r="K130" s="51"/>
      <c r="L130" s="51"/>
      <c r="M130" s="51"/>
    </row>
    <row r="131" spans="1:13" ht="25.5">
      <c r="A131" s="35" t="s">
        <v>36</v>
      </c>
      <c r="B131" s="48" t="s">
        <v>73</v>
      </c>
      <c r="C131" s="53">
        <v>160</v>
      </c>
      <c r="D131" s="55" t="s">
        <v>39</v>
      </c>
      <c r="E131" s="49"/>
      <c r="F131" s="131">
        <f>C131*E131</f>
        <v>0</v>
      </c>
      <c r="G131" s="87"/>
      <c r="H131" s="51"/>
      <c r="I131" s="51"/>
      <c r="J131" s="51"/>
      <c r="K131" s="51"/>
      <c r="L131" s="51"/>
      <c r="M131" s="51"/>
    </row>
    <row r="132" spans="1:13">
      <c r="A132" s="34"/>
      <c r="B132" s="48"/>
      <c r="C132" s="103"/>
      <c r="D132" s="55"/>
      <c r="E132" s="49"/>
      <c r="F132" s="87"/>
      <c r="G132" s="87"/>
      <c r="H132" s="51"/>
      <c r="I132" s="51"/>
      <c r="J132" s="51"/>
      <c r="K132" s="51"/>
      <c r="L132" s="51"/>
      <c r="M132" s="51"/>
    </row>
    <row r="133" spans="1:13" ht="27.75" customHeight="1">
      <c r="A133" s="35" t="s">
        <v>43</v>
      </c>
      <c r="B133" s="48" t="s">
        <v>74</v>
      </c>
      <c r="C133" s="53">
        <v>160</v>
      </c>
      <c r="D133" s="55" t="s">
        <v>39</v>
      </c>
      <c r="E133" s="49"/>
      <c r="F133" s="131">
        <f>C133*E133</f>
        <v>0</v>
      </c>
      <c r="G133" s="87"/>
      <c r="H133" s="51"/>
      <c r="I133" s="51"/>
      <c r="J133" s="51"/>
      <c r="K133" s="51"/>
      <c r="L133" s="51"/>
      <c r="M133" s="51"/>
    </row>
    <row r="134" spans="1:13">
      <c r="A134" s="34"/>
      <c r="B134" s="48"/>
      <c r="C134" s="103"/>
      <c r="D134" s="55"/>
      <c r="E134" s="49"/>
      <c r="F134" s="87"/>
      <c r="G134" s="87"/>
      <c r="H134" s="51"/>
      <c r="I134" s="51"/>
      <c r="J134" s="51"/>
      <c r="K134" s="51"/>
      <c r="L134" s="51"/>
      <c r="M134" s="51"/>
    </row>
    <row r="135" spans="1:13">
      <c r="A135" s="35" t="s">
        <v>44</v>
      </c>
      <c r="B135" s="48" t="s">
        <v>52</v>
      </c>
      <c r="C135" s="53">
        <v>128</v>
      </c>
      <c r="D135" s="55" t="s">
        <v>7</v>
      </c>
      <c r="E135" s="54"/>
      <c r="F135" s="50">
        <f>C135*E135</f>
        <v>0</v>
      </c>
      <c r="G135" s="50"/>
      <c r="H135" s="51"/>
      <c r="I135" s="51"/>
      <c r="J135" s="51"/>
      <c r="K135" s="51"/>
      <c r="L135" s="51"/>
      <c r="M135" s="51"/>
    </row>
    <row r="136" spans="1:13">
      <c r="A136" s="34"/>
      <c r="B136" s="46"/>
      <c r="C136" s="103"/>
      <c r="D136" s="137"/>
      <c r="E136" s="136"/>
      <c r="F136" s="104"/>
      <c r="G136" s="104"/>
      <c r="H136" s="51"/>
      <c r="I136" s="51"/>
      <c r="J136" s="51"/>
      <c r="K136" s="51"/>
      <c r="L136" s="51"/>
      <c r="M136" s="51"/>
    </row>
    <row r="137" spans="1:13" ht="66" customHeight="1">
      <c r="A137" s="35" t="s">
        <v>26</v>
      </c>
      <c r="B137" s="46" t="s">
        <v>57</v>
      </c>
      <c r="C137" s="53">
        <v>139</v>
      </c>
      <c r="D137" s="94" t="s">
        <v>7</v>
      </c>
      <c r="E137" s="136"/>
      <c r="F137" s="50">
        <f>C137*E137</f>
        <v>0</v>
      </c>
      <c r="G137" s="50"/>
      <c r="H137" s="51"/>
      <c r="I137" s="51"/>
      <c r="J137" s="51"/>
      <c r="K137" s="51"/>
      <c r="L137" s="51"/>
      <c r="M137" s="51"/>
    </row>
    <row r="138" spans="1:13">
      <c r="A138" s="34"/>
      <c r="B138" s="46"/>
      <c r="C138" s="103"/>
      <c r="D138" s="94"/>
      <c r="E138" s="136"/>
      <c r="F138" s="104"/>
      <c r="G138" s="104"/>
      <c r="H138" s="51"/>
      <c r="I138" s="51"/>
      <c r="J138" s="51"/>
      <c r="K138" s="51"/>
      <c r="L138" s="51"/>
      <c r="M138" s="51"/>
    </row>
    <row r="139" spans="1:13" ht="38.25">
      <c r="A139" s="35" t="s">
        <v>47</v>
      </c>
      <c r="B139" s="46" t="s">
        <v>53</v>
      </c>
      <c r="C139" s="53">
        <v>128</v>
      </c>
      <c r="D139" s="94" t="s">
        <v>7</v>
      </c>
      <c r="E139" s="136"/>
      <c r="F139" s="50">
        <f>C139*E139</f>
        <v>0</v>
      </c>
      <c r="G139" s="50"/>
      <c r="H139" s="51"/>
      <c r="I139" s="51"/>
      <c r="J139" s="51"/>
      <c r="K139" s="51"/>
      <c r="L139" s="51"/>
      <c r="M139" s="51"/>
    </row>
    <row r="140" spans="1:13">
      <c r="A140" s="34"/>
      <c r="B140" s="46"/>
      <c r="C140" s="103"/>
      <c r="D140" s="94"/>
      <c r="E140" s="136"/>
      <c r="F140" s="104"/>
      <c r="G140" s="104"/>
      <c r="H140" s="51"/>
      <c r="I140" s="51"/>
      <c r="J140" s="51"/>
      <c r="K140" s="51"/>
      <c r="L140" s="51"/>
      <c r="M140" s="51"/>
    </row>
    <row r="141" spans="1:13">
      <c r="A141" s="35" t="s">
        <v>48</v>
      </c>
      <c r="B141" s="46" t="s">
        <v>2</v>
      </c>
      <c r="C141" s="53">
        <v>128</v>
      </c>
      <c r="D141" s="94" t="s">
        <v>7</v>
      </c>
      <c r="E141" s="136"/>
      <c r="F141" s="50">
        <f>C141*E141</f>
        <v>0</v>
      </c>
      <c r="G141" s="50"/>
      <c r="H141" s="51"/>
      <c r="I141" s="51"/>
      <c r="J141" s="51"/>
      <c r="K141" s="51"/>
      <c r="L141" s="51"/>
      <c r="M141" s="51"/>
    </row>
    <row r="142" spans="1:13">
      <c r="A142" s="34"/>
      <c r="B142" s="46"/>
      <c r="C142" s="103"/>
      <c r="D142" s="137"/>
      <c r="E142" s="136"/>
      <c r="F142" s="104"/>
      <c r="G142" s="104"/>
      <c r="H142" s="51"/>
      <c r="I142" s="51"/>
      <c r="J142" s="51"/>
      <c r="K142" s="51"/>
      <c r="L142" s="51"/>
      <c r="M142" s="51"/>
    </row>
    <row r="143" spans="1:13">
      <c r="A143" s="35" t="s">
        <v>70</v>
      </c>
      <c r="B143" s="40" t="s">
        <v>3</v>
      </c>
      <c r="C143" s="53">
        <v>8</v>
      </c>
      <c r="D143" s="55" t="s">
        <v>6</v>
      </c>
      <c r="E143" s="54"/>
      <c r="F143" s="50">
        <f>C143*E143</f>
        <v>0</v>
      </c>
      <c r="G143" s="50"/>
      <c r="H143" s="51"/>
      <c r="I143" s="51"/>
      <c r="J143" s="51"/>
      <c r="K143" s="51"/>
      <c r="L143" s="51"/>
      <c r="M143" s="51"/>
    </row>
    <row r="144" spans="1:13">
      <c r="A144" s="34"/>
      <c r="B144" s="40"/>
      <c r="C144" s="53"/>
      <c r="D144" s="55"/>
      <c r="E144" s="54"/>
      <c r="F144" s="50"/>
      <c r="G144" s="50"/>
      <c r="H144" s="51"/>
      <c r="I144" s="51"/>
      <c r="J144" s="51"/>
      <c r="K144" s="51"/>
      <c r="L144" s="51"/>
      <c r="M144" s="51"/>
    </row>
    <row r="145" spans="1:13">
      <c r="A145" s="35" t="s">
        <v>71</v>
      </c>
      <c r="B145" s="40" t="s">
        <v>40</v>
      </c>
      <c r="C145" s="138">
        <v>4</v>
      </c>
      <c r="D145" s="139" t="s">
        <v>6</v>
      </c>
      <c r="E145" s="54"/>
      <c r="F145" s="50">
        <f>C145*E145</f>
        <v>0</v>
      </c>
      <c r="G145" s="50"/>
      <c r="H145" s="51"/>
      <c r="I145" s="51"/>
      <c r="J145" s="51"/>
      <c r="K145" s="51"/>
      <c r="L145" s="51"/>
      <c r="M145" s="51"/>
    </row>
    <row r="146" spans="1:13">
      <c r="A146" s="34"/>
      <c r="B146" s="40"/>
      <c r="C146" s="53"/>
      <c r="D146" s="55"/>
      <c r="E146" s="54"/>
      <c r="F146" s="50"/>
      <c r="G146" s="50"/>
      <c r="H146" s="51"/>
      <c r="I146" s="51"/>
      <c r="J146" s="51"/>
      <c r="K146" s="51"/>
      <c r="L146" s="51"/>
      <c r="M146" s="51"/>
    </row>
    <row r="147" spans="1:13">
      <c r="A147" s="35" t="s">
        <v>81</v>
      </c>
      <c r="B147" s="40" t="s">
        <v>50</v>
      </c>
      <c r="C147" s="53">
        <v>1</v>
      </c>
      <c r="D147" s="55" t="s">
        <v>14</v>
      </c>
      <c r="E147" s="54"/>
      <c r="F147" s="50">
        <f>C147*E147</f>
        <v>0</v>
      </c>
      <c r="G147" s="50"/>
      <c r="H147" s="51"/>
      <c r="I147" s="51"/>
      <c r="J147" s="51"/>
      <c r="K147" s="51"/>
      <c r="L147" s="51"/>
      <c r="M147" s="51"/>
    </row>
    <row r="148" spans="1:13">
      <c r="A148" s="34"/>
      <c r="B148" s="40"/>
      <c r="C148" s="53"/>
      <c r="D148" s="142"/>
      <c r="E148" s="54"/>
      <c r="F148" s="55"/>
      <c r="G148" s="55"/>
      <c r="H148" s="51"/>
      <c r="I148" s="51"/>
      <c r="J148" s="51"/>
      <c r="K148" s="51"/>
      <c r="L148" s="51"/>
      <c r="M148" s="51"/>
    </row>
    <row r="149" spans="1:13">
      <c r="A149" s="35" t="s">
        <v>82</v>
      </c>
      <c r="B149" s="40" t="s">
        <v>54</v>
      </c>
      <c r="C149" s="53">
        <v>1</v>
      </c>
      <c r="D149" s="55" t="s">
        <v>14</v>
      </c>
      <c r="E149" s="54"/>
      <c r="F149" s="50">
        <f>C149*E149</f>
        <v>0</v>
      </c>
      <c r="G149" s="50"/>
      <c r="H149" s="51"/>
      <c r="I149" s="51"/>
      <c r="J149" s="51"/>
      <c r="K149" s="51"/>
      <c r="L149" s="51"/>
      <c r="M149" s="51"/>
    </row>
    <row r="150" spans="1:13">
      <c r="A150" s="35"/>
      <c r="B150" s="48"/>
      <c r="C150" s="103"/>
      <c r="D150" s="55"/>
      <c r="E150" s="49"/>
      <c r="F150" s="87"/>
      <c r="G150" s="87"/>
      <c r="H150" s="51"/>
      <c r="I150" s="51"/>
      <c r="J150" s="51"/>
      <c r="K150" s="51"/>
      <c r="L150" s="51"/>
      <c r="M150" s="51"/>
    </row>
    <row r="151" spans="1:13" ht="13.5" thickBot="1">
      <c r="A151" s="32"/>
      <c r="B151" s="12" t="s">
        <v>18</v>
      </c>
      <c r="C151" s="90"/>
      <c r="D151" s="90"/>
      <c r="E151" s="91"/>
      <c r="F151" s="17">
        <f>SUM(F128:F150)</f>
        <v>0</v>
      </c>
      <c r="G151" s="17"/>
      <c r="H151" s="51"/>
      <c r="I151" s="51"/>
      <c r="J151" s="51"/>
      <c r="K151" s="51"/>
      <c r="L151" s="51"/>
      <c r="M151" s="51"/>
    </row>
    <row r="152" spans="1:13">
      <c r="A152" s="20"/>
      <c r="B152" s="40"/>
      <c r="C152" s="53"/>
      <c r="D152" s="53"/>
      <c r="E152" s="54"/>
      <c r="F152" s="55"/>
      <c r="G152" s="55"/>
      <c r="H152" s="51"/>
      <c r="I152" s="51"/>
      <c r="J152" s="51"/>
      <c r="K152" s="51"/>
      <c r="L152" s="51"/>
      <c r="M152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52"/>
  <sheetViews>
    <sheetView zoomScaleNormal="100" zoomScaleSheetLayoutView="100" workbookViewId="0">
      <selection activeCell="C98" sqref="C98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212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+F89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+F118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+F143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60</v>
      </c>
      <c r="C62" s="53">
        <f>192.7+120</f>
        <v>312.7</v>
      </c>
      <c r="D62" s="55" t="s">
        <v>7</v>
      </c>
      <c r="E62" s="86"/>
      <c r="F62" s="50">
        <f>C62*E62</f>
        <v>0</v>
      </c>
      <c r="G62" s="87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3" t="s">
        <v>96</v>
      </c>
      <c r="C64" s="53">
        <v>250</v>
      </c>
      <c r="D64" s="55" t="s">
        <v>39</v>
      </c>
      <c r="E64" s="54"/>
      <c r="F64" s="50">
        <f>C64*E64</f>
        <v>0</v>
      </c>
      <c r="G64" s="87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86"/>
      <c r="F65" s="87"/>
      <c r="G65" s="87"/>
      <c r="H65" s="51"/>
      <c r="I65" s="51"/>
      <c r="J65" s="51"/>
      <c r="K65" s="51"/>
      <c r="L65" s="51"/>
      <c r="M65" s="51"/>
    </row>
    <row r="66" spans="1:13" ht="38.25">
      <c r="A66" s="20" t="s">
        <v>35</v>
      </c>
      <c r="B66" s="42" t="s">
        <v>79</v>
      </c>
      <c r="C66" s="53">
        <v>20</v>
      </c>
      <c r="D66" s="55" t="s">
        <v>7</v>
      </c>
      <c r="E66" s="154"/>
      <c r="F66" s="131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51">
      <c r="A68" s="20" t="s">
        <v>45</v>
      </c>
      <c r="B68" s="158" t="s">
        <v>92</v>
      </c>
      <c r="C68" s="160">
        <v>60</v>
      </c>
      <c r="D68" s="55" t="s">
        <v>39</v>
      </c>
      <c r="E68" s="161"/>
      <c r="F68" s="112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28.5" customHeight="1">
      <c r="A70" s="20" t="s">
        <v>46</v>
      </c>
      <c r="B70" s="42" t="s">
        <v>90</v>
      </c>
      <c r="C70" s="53">
        <v>2</v>
      </c>
      <c r="D70" s="55" t="s">
        <v>38</v>
      </c>
      <c r="E70" s="154"/>
      <c r="F70" s="131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40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63.75">
      <c r="A79" s="20" t="s">
        <v>41</v>
      </c>
      <c r="B79" s="41" t="s">
        <v>205</v>
      </c>
      <c r="C79" s="53">
        <f>312.2+120*2</f>
        <v>552.20000000000005</v>
      </c>
      <c r="D79" s="55" t="s">
        <v>38</v>
      </c>
      <c r="E79" s="54"/>
      <c r="F79" s="50">
        <f>C79*E79</f>
        <v>0</v>
      </c>
      <c r="G79" s="87"/>
      <c r="H79" s="51"/>
      <c r="I79" s="51"/>
      <c r="J79" s="51"/>
      <c r="K79" s="110"/>
      <c r="L79" s="51"/>
      <c r="M79" s="51"/>
    </row>
    <row r="80" spans="1:13">
      <c r="A80" s="20"/>
      <c r="B80" s="42"/>
      <c r="C80" s="53"/>
      <c r="D80" s="55"/>
      <c r="E80" s="54"/>
      <c r="F80" s="87"/>
      <c r="G80" s="87"/>
      <c r="H80" s="51"/>
      <c r="I80" s="51"/>
      <c r="J80" s="51"/>
      <c r="K80" s="110"/>
      <c r="L80" s="51"/>
      <c r="M80" s="51"/>
    </row>
    <row r="81" spans="1:13" ht="63.75">
      <c r="A81" s="20" t="s">
        <v>42</v>
      </c>
      <c r="B81" s="40" t="s">
        <v>206</v>
      </c>
      <c r="C81" s="53">
        <v>82.7</v>
      </c>
      <c r="D81" s="55" t="s">
        <v>38</v>
      </c>
      <c r="E81" s="54"/>
      <c r="F81" s="50">
        <f>C81*E81</f>
        <v>0</v>
      </c>
      <c r="G81" s="87"/>
      <c r="H81" s="51"/>
      <c r="I81" s="51"/>
      <c r="J81" s="51"/>
      <c r="K81" s="110"/>
      <c r="L81" s="51"/>
      <c r="M81" s="51"/>
    </row>
    <row r="82" spans="1:13">
      <c r="A82" s="20"/>
      <c r="B82" s="42"/>
      <c r="C82" s="53"/>
      <c r="D82" s="55"/>
      <c r="E82" s="54"/>
      <c r="F82" s="87"/>
      <c r="G82" s="87"/>
      <c r="H82" s="51"/>
      <c r="I82" s="51"/>
      <c r="J82" s="51"/>
      <c r="K82" s="110"/>
      <c r="L82" s="51"/>
      <c r="M82" s="51"/>
    </row>
    <row r="83" spans="1:13" ht="38.25">
      <c r="A83" s="20" t="s">
        <v>28</v>
      </c>
      <c r="B83" s="117" t="s">
        <v>56</v>
      </c>
      <c r="C83" s="118">
        <v>3</v>
      </c>
      <c r="D83" s="119" t="s">
        <v>38</v>
      </c>
      <c r="E83" s="120"/>
      <c r="F83" s="50">
        <f>C83*E83</f>
        <v>0</v>
      </c>
      <c r="G83" s="55"/>
      <c r="H83" s="51"/>
      <c r="I83" s="51"/>
      <c r="J83" s="51"/>
      <c r="K83" s="51"/>
      <c r="L83" s="51"/>
      <c r="M83" s="51"/>
    </row>
    <row r="84" spans="1:13">
      <c r="A84" s="20"/>
      <c r="B84" s="40"/>
      <c r="C84" s="53"/>
      <c r="D84" s="53"/>
      <c r="E84" s="54"/>
      <c r="F84" s="55"/>
      <c r="G84" s="55"/>
      <c r="H84" s="51"/>
      <c r="I84" s="51"/>
      <c r="J84" s="51"/>
      <c r="K84" s="51"/>
      <c r="L84" s="51"/>
      <c r="M84" s="51"/>
    </row>
    <row r="85" spans="1:13" ht="25.5">
      <c r="A85" s="20" t="s">
        <v>66</v>
      </c>
      <c r="B85" s="42" t="s">
        <v>62</v>
      </c>
      <c r="C85" s="57">
        <v>236.8</v>
      </c>
      <c r="D85" s="55" t="s">
        <v>39</v>
      </c>
      <c r="E85" s="58"/>
      <c r="F85" s="50">
        <f>C85*E85</f>
        <v>0</v>
      </c>
      <c r="G85" s="87"/>
      <c r="H85" s="51"/>
      <c r="I85" s="51"/>
      <c r="J85" s="51"/>
      <c r="K85" s="51"/>
      <c r="L85" s="51"/>
      <c r="M85" s="51"/>
    </row>
    <row r="86" spans="1:13">
      <c r="A86" s="20"/>
      <c r="B86" s="42"/>
      <c r="C86" s="57"/>
      <c r="D86" s="55"/>
      <c r="E86" s="58"/>
      <c r="F86" s="87"/>
      <c r="G86" s="87"/>
      <c r="H86" s="51"/>
      <c r="I86" s="51"/>
      <c r="J86" s="51"/>
      <c r="K86" s="51"/>
      <c r="L86" s="51"/>
      <c r="M86" s="51"/>
    </row>
    <row r="87" spans="1:13" ht="38.25">
      <c r="A87" s="20" t="s">
        <v>29</v>
      </c>
      <c r="B87" s="111" t="s">
        <v>61</v>
      </c>
      <c r="C87" s="167">
        <f>372+240</f>
        <v>612</v>
      </c>
      <c r="D87" s="168" t="s">
        <v>94</v>
      </c>
      <c r="E87" s="169"/>
      <c r="F87" s="112">
        <f>C87*E87</f>
        <v>0</v>
      </c>
      <c r="G87" s="112"/>
      <c r="H87" s="51"/>
      <c r="I87" s="51"/>
      <c r="J87" s="51"/>
      <c r="K87" s="51"/>
      <c r="L87" s="51"/>
      <c r="M87" s="51"/>
    </row>
    <row r="88" spans="1:13">
      <c r="A88" s="20"/>
      <c r="B88" s="158"/>
      <c r="C88" s="129"/>
      <c r="D88" s="130"/>
      <c r="E88" s="159"/>
      <c r="F88" s="131"/>
      <c r="G88" s="112"/>
      <c r="H88" s="51"/>
      <c r="I88" s="51"/>
      <c r="J88" s="51"/>
      <c r="K88" s="51"/>
      <c r="L88" s="51"/>
      <c r="M88" s="51"/>
    </row>
    <row r="89" spans="1:13" ht="13.5" thickBot="1">
      <c r="A89" s="32"/>
      <c r="B89" s="12" t="s">
        <v>16</v>
      </c>
      <c r="C89" s="96"/>
      <c r="D89" s="97"/>
      <c r="E89" s="98"/>
      <c r="F89" s="17">
        <f>SUM(F78:F88)</f>
        <v>0</v>
      </c>
      <c r="G89" s="17"/>
      <c r="H89" s="99"/>
      <c r="I89" s="51"/>
      <c r="J89" s="51"/>
      <c r="K89" s="51"/>
      <c r="L89" s="51"/>
      <c r="M89" s="51"/>
    </row>
    <row r="90" spans="1:13">
      <c r="A90" s="33"/>
      <c r="B90" s="13"/>
      <c r="C90" s="100"/>
      <c r="D90" s="101"/>
      <c r="E90" s="102"/>
      <c r="F90" s="14"/>
      <c r="G90" s="14"/>
      <c r="H90" s="99"/>
      <c r="I90" s="51"/>
      <c r="J90" s="51"/>
      <c r="K90" s="51"/>
      <c r="L90" s="51"/>
      <c r="M90" s="51"/>
    </row>
    <row r="91" spans="1:13">
      <c r="A91" s="33"/>
      <c r="B91" s="13"/>
      <c r="C91" s="100"/>
      <c r="D91" s="101"/>
      <c r="E91" s="102"/>
      <c r="F91" s="14"/>
      <c r="G91" s="14"/>
      <c r="H91" s="99"/>
      <c r="I91" s="51"/>
      <c r="J91" s="51"/>
      <c r="K91" s="51"/>
      <c r="L91" s="51"/>
      <c r="M91" s="51"/>
    </row>
    <row r="92" spans="1:13">
      <c r="A92" s="26" t="s">
        <v>11</v>
      </c>
      <c r="B92" s="10" t="s">
        <v>30</v>
      </c>
      <c r="C92" s="74"/>
      <c r="D92" s="74"/>
      <c r="E92" s="84"/>
      <c r="F92" s="85"/>
      <c r="G92" s="85"/>
      <c r="H92" s="99"/>
      <c r="I92" s="51"/>
      <c r="J92" s="51"/>
      <c r="K92" s="51"/>
      <c r="L92" s="51"/>
      <c r="M92" s="51"/>
    </row>
    <row r="93" spans="1:13" ht="13.5" thickBot="1">
      <c r="A93" s="20"/>
      <c r="B93" s="40"/>
      <c r="C93" s="53"/>
      <c r="D93" s="53"/>
      <c r="E93" s="54"/>
      <c r="F93" s="55"/>
      <c r="G93" s="55"/>
      <c r="H93" s="51"/>
      <c r="I93" s="51"/>
      <c r="J93" s="51"/>
      <c r="K93" s="51"/>
      <c r="L93" s="51"/>
      <c r="M93" s="51"/>
    </row>
    <row r="94" spans="1:13">
      <c r="A94" s="27" t="s">
        <v>19</v>
      </c>
      <c r="B94" s="28" t="s">
        <v>20</v>
      </c>
      <c r="C94" s="29" t="s">
        <v>21</v>
      </c>
      <c r="D94" s="30" t="s">
        <v>22</v>
      </c>
      <c r="E94" s="39" t="s">
        <v>23</v>
      </c>
      <c r="F94" s="31" t="s">
        <v>24</v>
      </c>
      <c r="G94" s="31" t="s">
        <v>24</v>
      </c>
      <c r="H94" s="51"/>
      <c r="I94" s="51"/>
      <c r="J94" s="51"/>
      <c r="K94" s="51"/>
      <c r="L94" s="51"/>
      <c r="M94" s="51"/>
    </row>
    <row r="95" spans="1:13">
      <c r="A95" s="20"/>
      <c r="B95" s="40"/>
      <c r="C95" s="53"/>
      <c r="D95" s="53"/>
      <c r="E95" s="54"/>
      <c r="F95" s="55"/>
      <c r="G95" s="55"/>
      <c r="H95" s="51"/>
      <c r="I95" s="51"/>
      <c r="J95" s="51"/>
      <c r="K95" s="51"/>
      <c r="L95" s="51"/>
      <c r="M95" s="51"/>
    </row>
    <row r="96" spans="1:13" ht="51">
      <c r="A96" s="20" t="s">
        <v>27</v>
      </c>
      <c r="B96" s="40" t="s">
        <v>207</v>
      </c>
      <c r="C96" s="53">
        <v>177.5</v>
      </c>
      <c r="D96" s="55" t="s">
        <v>7</v>
      </c>
      <c r="E96" s="54"/>
      <c r="F96" s="50">
        <f>C96*E96</f>
        <v>0</v>
      </c>
      <c r="G96" s="55"/>
      <c r="H96" s="51"/>
      <c r="I96" s="51"/>
      <c r="J96" s="51"/>
      <c r="K96" s="51"/>
      <c r="L96" s="51"/>
      <c r="M96" s="51"/>
    </row>
    <row r="97" spans="1:13">
      <c r="A97" s="20"/>
      <c r="B97" s="40"/>
      <c r="C97" s="53"/>
      <c r="D97" s="53"/>
      <c r="E97" s="54"/>
      <c r="F97" s="50"/>
      <c r="G97" s="55"/>
      <c r="H97" s="51"/>
      <c r="I97" s="51"/>
      <c r="J97" s="51"/>
      <c r="K97" s="51"/>
      <c r="L97" s="51"/>
      <c r="M97" s="51"/>
    </row>
    <row r="98" spans="1:13" ht="51">
      <c r="A98" s="20" t="s">
        <v>86</v>
      </c>
      <c r="B98" s="40" t="s">
        <v>196</v>
      </c>
      <c r="C98" s="52">
        <f>15.2+120</f>
        <v>135.19999999999999</v>
      </c>
      <c r="D98" s="55" t="s">
        <v>7</v>
      </c>
      <c r="E98" s="54"/>
      <c r="F98" s="50">
        <f>C96*E98</f>
        <v>0</v>
      </c>
      <c r="G98" s="55"/>
      <c r="H98" s="51"/>
      <c r="I98" s="51"/>
      <c r="J98" s="51"/>
      <c r="K98" s="51"/>
      <c r="L98" s="51"/>
      <c r="M98" s="51"/>
    </row>
    <row r="99" spans="1:13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 ht="38.25">
      <c r="A100" s="20" t="s">
        <v>63</v>
      </c>
      <c r="B100" s="157" t="s">
        <v>203</v>
      </c>
      <c r="C100" s="53"/>
      <c r="D100" s="55"/>
      <c r="E100" s="54"/>
      <c r="F100" s="87"/>
      <c r="G100" s="50"/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5"/>
      <c r="E101" s="54"/>
      <c r="F101" s="87"/>
      <c r="G101" s="50"/>
      <c r="H101" s="51"/>
      <c r="I101" s="51"/>
      <c r="J101" s="51"/>
      <c r="K101" s="51"/>
      <c r="L101" s="51"/>
      <c r="M101" s="51"/>
    </row>
    <row r="102" spans="1:13">
      <c r="A102" s="20"/>
      <c r="B102" s="215" t="s">
        <v>201</v>
      </c>
      <c r="C102" s="88">
        <v>35</v>
      </c>
      <c r="D102" s="89" t="s">
        <v>14</v>
      </c>
      <c r="E102" s="128"/>
      <c r="F102" s="50">
        <f t="shared" ref="F102" si="0">C102*E102</f>
        <v>0</v>
      </c>
      <c r="G102" s="50"/>
      <c r="H102" s="51"/>
      <c r="I102" s="51"/>
      <c r="J102" s="51"/>
      <c r="K102" s="51"/>
      <c r="L102" s="51"/>
      <c r="M102" s="51"/>
    </row>
    <row r="103" spans="1:13">
      <c r="A103" s="20"/>
      <c r="B103" s="215" t="s">
        <v>211</v>
      </c>
      <c r="C103" s="88">
        <v>2</v>
      </c>
      <c r="D103" s="89" t="s">
        <v>14</v>
      </c>
      <c r="E103" s="128"/>
      <c r="F103" s="50">
        <f t="shared" ref="F103:F105" si="1">C103*E103</f>
        <v>0</v>
      </c>
      <c r="G103" s="50"/>
      <c r="H103" s="51"/>
      <c r="I103" s="51"/>
      <c r="J103" s="51"/>
      <c r="K103" s="51"/>
      <c r="L103" s="51"/>
      <c r="M103" s="51"/>
    </row>
    <row r="104" spans="1:13">
      <c r="A104" s="20"/>
      <c r="B104" s="215" t="s">
        <v>210</v>
      </c>
      <c r="C104" s="88">
        <v>4</v>
      </c>
      <c r="D104" s="89" t="s">
        <v>14</v>
      </c>
      <c r="E104" s="128"/>
      <c r="F104" s="50">
        <f t="shared" si="1"/>
        <v>0</v>
      </c>
      <c r="G104" s="50"/>
      <c r="H104" s="51"/>
      <c r="I104" s="51"/>
      <c r="J104" s="51"/>
      <c r="K104" s="51"/>
      <c r="L104" s="51"/>
      <c r="M104" s="51"/>
    </row>
    <row r="105" spans="1:13">
      <c r="A105" s="20"/>
      <c r="B105" s="40" t="s">
        <v>202</v>
      </c>
      <c r="C105" s="88">
        <v>35</v>
      </c>
      <c r="D105" s="89" t="s">
        <v>14</v>
      </c>
      <c r="E105" s="128"/>
      <c r="F105" s="50">
        <f t="shared" si="1"/>
        <v>0</v>
      </c>
      <c r="G105" s="50"/>
      <c r="H105" s="51"/>
      <c r="I105" s="51"/>
      <c r="J105" s="51"/>
      <c r="K105" s="51"/>
      <c r="L105" s="51"/>
      <c r="M105" s="51"/>
    </row>
    <row r="106" spans="1:13">
      <c r="A106" s="20"/>
      <c r="B106" s="40" t="s">
        <v>209</v>
      </c>
      <c r="C106" s="88">
        <v>6</v>
      </c>
      <c r="D106" s="89" t="s">
        <v>14</v>
      </c>
      <c r="E106" s="128"/>
      <c r="F106" s="50">
        <f t="shared" ref="F106" si="2">C106*E106</f>
        <v>0</v>
      </c>
      <c r="G106" s="50"/>
      <c r="H106" s="51"/>
      <c r="I106" s="51"/>
      <c r="J106" s="51"/>
      <c r="K106" s="51"/>
      <c r="L106" s="51"/>
      <c r="M106" s="51"/>
    </row>
    <row r="107" spans="1:13">
      <c r="A107" s="20"/>
      <c r="B107" s="132"/>
      <c r="C107" s="133"/>
      <c r="D107" s="134"/>
      <c r="E107" s="135"/>
      <c r="F107" s="112"/>
      <c r="G107" s="50"/>
      <c r="H107" s="51"/>
      <c r="I107" s="51"/>
      <c r="J107" s="51"/>
      <c r="K107" s="51"/>
      <c r="L107" s="51"/>
      <c r="M107" s="51"/>
    </row>
    <row r="108" spans="1:13" ht="51">
      <c r="A108" s="20" t="s">
        <v>87</v>
      </c>
      <c r="B108" s="157" t="s">
        <v>208</v>
      </c>
      <c r="C108" s="53">
        <v>13</v>
      </c>
      <c r="D108" s="89" t="s">
        <v>14</v>
      </c>
      <c r="E108" s="54"/>
      <c r="F108" s="50">
        <f t="shared" ref="F108" si="3">C108*E108</f>
        <v>0</v>
      </c>
      <c r="G108" s="50"/>
      <c r="H108" s="51"/>
      <c r="I108" s="51"/>
      <c r="J108" s="51"/>
      <c r="K108" s="51"/>
      <c r="L108" s="51"/>
      <c r="M108" s="51"/>
    </row>
    <row r="109" spans="1:13">
      <c r="A109" s="20"/>
      <c r="B109" s="132"/>
      <c r="C109" s="133"/>
      <c r="D109" s="134"/>
      <c r="E109" s="135"/>
      <c r="F109" s="112"/>
      <c r="G109" s="50"/>
      <c r="H109" s="51"/>
      <c r="I109" s="51"/>
      <c r="J109" s="51"/>
      <c r="K109" s="51"/>
      <c r="L109" s="51"/>
      <c r="M109" s="51"/>
    </row>
    <row r="110" spans="1:13" ht="51">
      <c r="A110" s="20" t="s">
        <v>32</v>
      </c>
      <c r="B110" s="210" t="s">
        <v>227</v>
      </c>
      <c r="C110" s="88">
        <f>48+15</f>
        <v>63</v>
      </c>
      <c r="D110" s="89" t="s">
        <v>14</v>
      </c>
      <c r="E110" s="128"/>
      <c r="F110" s="50">
        <f>C110*E110</f>
        <v>0</v>
      </c>
      <c r="G110" s="50"/>
      <c r="H110" s="51"/>
      <c r="I110" s="51"/>
      <c r="J110" s="51"/>
      <c r="K110" s="51"/>
      <c r="L110" s="51"/>
      <c r="M110" s="51"/>
    </row>
    <row r="111" spans="1:13">
      <c r="A111" s="20"/>
      <c r="B111" s="210"/>
      <c r="C111" s="88"/>
      <c r="D111" s="89"/>
      <c r="E111" s="128"/>
      <c r="F111" s="87"/>
      <c r="G111" s="50"/>
      <c r="H111" s="51"/>
      <c r="I111" s="51"/>
      <c r="J111" s="51"/>
      <c r="K111" s="51"/>
      <c r="L111" s="51"/>
      <c r="M111" s="51"/>
    </row>
    <row r="112" spans="1:13" ht="38.25">
      <c r="A112" s="20" t="s">
        <v>64</v>
      </c>
      <c r="B112" s="210" t="s">
        <v>219</v>
      </c>
      <c r="C112" s="88">
        <f>48+15</f>
        <v>63</v>
      </c>
      <c r="D112" s="89" t="s">
        <v>14</v>
      </c>
      <c r="E112" s="128"/>
      <c r="F112" s="50">
        <f>C112*E112</f>
        <v>0</v>
      </c>
      <c r="G112" s="50"/>
      <c r="H112" s="51"/>
      <c r="I112" s="51"/>
      <c r="J112" s="51"/>
      <c r="K112" s="51"/>
      <c r="L112" s="51"/>
      <c r="M112" s="51"/>
    </row>
    <row r="113" spans="1:13">
      <c r="A113" s="20"/>
      <c r="B113" s="132"/>
      <c r="C113" s="133"/>
      <c r="D113" s="134"/>
      <c r="E113" s="135"/>
      <c r="F113" s="112"/>
      <c r="G113" s="50"/>
      <c r="H113" s="51"/>
      <c r="I113" s="51"/>
      <c r="J113" s="51"/>
      <c r="K113" s="51"/>
      <c r="L113" s="51"/>
      <c r="M113" s="51"/>
    </row>
    <row r="114" spans="1:13" ht="38.25">
      <c r="A114" s="20" t="s">
        <v>130</v>
      </c>
      <c r="B114" s="216" t="s">
        <v>221</v>
      </c>
      <c r="C114" s="193">
        <v>6</v>
      </c>
      <c r="D114" s="194" t="s">
        <v>14</v>
      </c>
      <c r="E114" s="195"/>
      <c r="F114" s="50">
        <f>C114*E114</f>
        <v>0</v>
      </c>
      <c r="G114" s="50"/>
      <c r="H114" s="51"/>
      <c r="I114" s="51"/>
      <c r="J114" s="51"/>
      <c r="K114" s="51"/>
      <c r="L114" s="51"/>
      <c r="M114" s="51"/>
    </row>
    <row r="115" spans="1:13">
      <c r="A115" s="20"/>
      <c r="B115" s="215"/>
      <c r="C115" s="88"/>
      <c r="D115" s="55"/>
      <c r="E115" s="128"/>
      <c r="F115" s="87"/>
      <c r="G115" s="50"/>
      <c r="H115" s="51"/>
      <c r="I115" s="51"/>
      <c r="J115" s="51"/>
      <c r="K115" s="51"/>
      <c r="L115" s="51"/>
      <c r="M115" s="51"/>
    </row>
    <row r="116" spans="1:13" ht="42" customHeight="1">
      <c r="A116" s="20" t="s">
        <v>131</v>
      </c>
      <c r="B116" s="215" t="s">
        <v>220</v>
      </c>
      <c r="C116" s="88">
        <v>6</v>
      </c>
      <c r="D116" s="89" t="s">
        <v>14</v>
      </c>
      <c r="E116" s="128"/>
      <c r="F116" s="50">
        <f>C116*E116</f>
        <v>0</v>
      </c>
      <c r="G116" s="50"/>
      <c r="H116" s="51"/>
      <c r="I116" s="51"/>
      <c r="J116" s="51"/>
      <c r="K116" s="51"/>
      <c r="L116" s="51"/>
      <c r="M116" s="51"/>
    </row>
    <row r="117" spans="1:13">
      <c r="A117" s="20"/>
      <c r="B117" s="132"/>
      <c r="C117" s="133"/>
      <c r="D117" s="134"/>
      <c r="E117" s="135"/>
      <c r="F117" s="112"/>
      <c r="G117" s="50"/>
      <c r="H117" s="51"/>
      <c r="I117" s="51"/>
      <c r="J117" s="51"/>
      <c r="K117" s="51"/>
      <c r="L117" s="51"/>
      <c r="M117" s="51"/>
    </row>
    <row r="118" spans="1:13" ht="13.5" thickBot="1">
      <c r="A118" s="32"/>
      <c r="B118" s="12" t="s">
        <v>31</v>
      </c>
      <c r="C118" s="90"/>
      <c r="D118" s="90"/>
      <c r="E118" s="91"/>
      <c r="F118" s="17">
        <f>SUM(F95:F117)</f>
        <v>0</v>
      </c>
      <c r="G118" s="17"/>
      <c r="H118" s="51"/>
      <c r="I118" s="51"/>
      <c r="J118" s="51"/>
      <c r="K118" s="51"/>
      <c r="L118" s="51"/>
      <c r="M118" s="51"/>
    </row>
    <row r="119" spans="1:13">
      <c r="A119" s="33"/>
      <c r="B119" s="13"/>
      <c r="C119" s="57"/>
      <c r="D119" s="57"/>
      <c r="E119" s="58"/>
      <c r="F119" s="14"/>
      <c r="G119" s="14"/>
      <c r="H119" s="51"/>
      <c r="I119" s="51"/>
      <c r="J119" s="51"/>
      <c r="K119" s="51"/>
      <c r="L119" s="51"/>
      <c r="M119" s="51"/>
    </row>
    <row r="120" spans="1:13">
      <c r="A120" s="33"/>
      <c r="B120" s="13"/>
      <c r="C120" s="57"/>
      <c r="D120" s="57"/>
      <c r="E120" s="58"/>
      <c r="F120" s="14"/>
      <c r="G120" s="14"/>
      <c r="H120" s="51"/>
      <c r="I120" s="51"/>
      <c r="J120" s="51"/>
      <c r="K120" s="51"/>
      <c r="L120" s="51"/>
      <c r="M120" s="51"/>
    </row>
    <row r="121" spans="1:13">
      <c r="A121" s="26" t="s">
        <v>12</v>
      </c>
      <c r="B121" s="10" t="s">
        <v>17</v>
      </c>
      <c r="C121" s="74"/>
      <c r="D121" s="74"/>
      <c r="E121" s="84"/>
      <c r="F121" s="85"/>
      <c r="G121" s="85"/>
      <c r="H121" s="51"/>
      <c r="I121" s="51"/>
      <c r="J121" s="51"/>
      <c r="K121" s="51"/>
      <c r="L121" s="51"/>
      <c r="M121" s="51"/>
    </row>
    <row r="122" spans="1:13" ht="13.5" thickBot="1">
      <c r="A122" s="33"/>
      <c r="B122" s="4"/>
      <c r="C122" s="57"/>
      <c r="D122" s="57"/>
      <c r="E122" s="58"/>
      <c r="F122" s="56"/>
      <c r="G122" s="56"/>
      <c r="H122" s="51"/>
      <c r="I122" s="51"/>
      <c r="J122" s="51"/>
      <c r="K122" s="51"/>
      <c r="L122" s="51"/>
      <c r="M122" s="51"/>
    </row>
    <row r="123" spans="1:13">
      <c r="A123" s="27" t="s">
        <v>19</v>
      </c>
      <c r="B123" s="28" t="s">
        <v>20</v>
      </c>
      <c r="C123" s="29" t="s">
        <v>21</v>
      </c>
      <c r="D123" s="30" t="s">
        <v>22</v>
      </c>
      <c r="E123" s="39" t="s">
        <v>23</v>
      </c>
      <c r="F123" s="31" t="s">
        <v>24</v>
      </c>
      <c r="G123" s="31" t="s">
        <v>24</v>
      </c>
      <c r="H123" s="51"/>
      <c r="I123" s="51"/>
      <c r="J123" s="51"/>
      <c r="K123" s="51"/>
      <c r="L123" s="51"/>
      <c r="M123" s="51"/>
    </row>
    <row r="124" spans="1:13">
      <c r="A124" s="34"/>
      <c r="B124" s="48"/>
      <c r="C124" s="103"/>
      <c r="D124" s="55"/>
      <c r="E124" s="49"/>
      <c r="F124" s="87"/>
      <c r="G124" s="87"/>
      <c r="H124" s="51"/>
      <c r="I124" s="51"/>
      <c r="J124" s="51"/>
      <c r="K124" s="51"/>
      <c r="L124" s="51"/>
      <c r="M124" s="51"/>
    </row>
    <row r="125" spans="1:13" ht="25.5">
      <c r="A125" s="35" t="s">
        <v>25</v>
      </c>
      <c r="B125" s="48" t="s">
        <v>72</v>
      </c>
      <c r="C125" s="53">
        <v>250</v>
      </c>
      <c r="D125" s="147" t="s">
        <v>39</v>
      </c>
      <c r="E125" s="49"/>
      <c r="F125" s="131">
        <f>C125*E125</f>
        <v>0</v>
      </c>
      <c r="G125" s="87"/>
      <c r="H125" s="51"/>
      <c r="I125" s="51"/>
      <c r="J125" s="51"/>
      <c r="K125" s="51"/>
      <c r="L125" s="51"/>
      <c r="M125" s="51"/>
    </row>
    <row r="126" spans="1:13">
      <c r="A126" s="34"/>
      <c r="B126" s="48"/>
      <c r="C126" s="103"/>
      <c r="D126" s="55"/>
      <c r="E126" s="49"/>
      <c r="F126" s="87"/>
      <c r="G126" s="87"/>
      <c r="H126" s="51"/>
      <c r="I126" s="51"/>
      <c r="J126" s="51"/>
      <c r="K126" s="51"/>
      <c r="L126" s="51"/>
      <c r="M126" s="51"/>
    </row>
    <row r="127" spans="1:13" ht="38.25">
      <c r="A127" s="35" t="s">
        <v>36</v>
      </c>
      <c r="B127" s="48" t="s">
        <v>204</v>
      </c>
      <c r="C127" s="53">
        <v>250</v>
      </c>
      <c r="D127" s="147" t="s">
        <v>39</v>
      </c>
      <c r="E127" s="49"/>
      <c r="F127" s="50">
        <f>C127*E127</f>
        <v>0</v>
      </c>
      <c r="G127" s="87"/>
      <c r="H127" s="51"/>
      <c r="I127" s="51"/>
      <c r="J127" s="51"/>
      <c r="K127" s="51"/>
      <c r="L127" s="51"/>
      <c r="M127" s="51"/>
    </row>
    <row r="128" spans="1:13">
      <c r="A128" s="34"/>
      <c r="B128" s="48"/>
      <c r="C128" s="103"/>
      <c r="D128" s="55"/>
      <c r="E128" s="49"/>
      <c r="F128" s="87"/>
      <c r="G128" s="87"/>
      <c r="H128" s="51"/>
      <c r="I128" s="51"/>
      <c r="J128" s="51"/>
      <c r="K128" s="51"/>
      <c r="L128" s="51"/>
      <c r="M128" s="51"/>
    </row>
    <row r="129" spans="1:13" ht="51">
      <c r="A129" s="35" t="s">
        <v>43</v>
      </c>
      <c r="B129" s="42" t="s">
        <v>91</v>
      </c>
      <c r="C129" s="53">
        <v>2</v>
      </c>
      <c r="D129" s="55" t="s">
        <v>38</v>
      </c>
      <c r="E129" s="154"/>
      <c r="F129" s="131">
        <f>C129*E129</f>
        <v>0</v>
      </c>
      <c r="G129" s="87"/>
      <c r="H129" s="51"/>
      <c r="I129" s="51"/>
      <c r="J129" s="51"/>
      <c r="K129" s="51"/>
      <c r="L129" s="51"/>
      <c r="M129" s="51"/>
    </row>
    <row r="130" spans="1:13">
      <c r="A130" s="34"/>
      <c r="B130" s="48"/>
      <c r="C130" s="103"/>
      <c r="D130" s="55"/>
      <c r="E130" s="49"/>
      <c r="F130" s="87"/>
      <c r="G130" s="87"/>
      <c r="H130" s="51"/>
      <c r="I130" s="51"/>
      <c r="J130" s="51"/>
      <c r="K130" s="51"/>
      <c r="L130" s="51"/>
      <c r="M130" s="51"/>
    </row>
    <row r="131" spans="1:13" ht="38.25">
      <c r="A131" s="35" t="s">
        <v>44</v>
      </c>
      <c r="B131" s="155" t="s">
        <v>80</v>
      </c>
      <c r="C131" s="156">
        <v>20</v>
      </c>
      <c r="D131" s="147" t="s">
        <v>7</v>
      </c>
      <c r="E131" s="49"/>
      <c r="F131" s="131">
        <f>C131*E131</f>
        <v>0</v>
      </c>
      <c r="G131" s="87"/>
      <c r="H131" s="51"/>
      <c r="I131" s="51"/>
      <c r="J131" s="51"/>
      <c r="K131" s="51"/>
      <c r="L131" s="51"/>
      <c r="M131" s="51"/>
    </row>
    <row r="132" spans="1:13">
      <c r="A132" s="34"/>
      <c r="B132" s="48"/>
      <c r="C132" s="103"/>
      <c r="D132" s="55"/>
      <c r="E132" s="49"/>
      <c r="F132" s="87"/>
      <c r="G132" s="87"/>
      <c r="H132" s="51"/>
      <c r="I132" s="51"/>
      <c r="J132" s="51"/>
      <c r="K132" s="51"/>
      <c r="L132" s="51"/>
      <c r="M132" s="51"/>
    </row>
    <row r="133" spans="1:13" ht="38.25">
      <c r="A133" s="35" t="s">
        <v>26</v>
      </c>
      <c r="B133" s="162" t="s">
        <v>93</v>
      </c>
      <c r="C133" s="138">
        <v>60</v>
      </c>
      <c r="D133" s="55" t="s">
        <v>39</v>
      </c>
      <c r="E133" s="163"/>
      <c r="F133" s="112">
        <f>C133*E133</f>
        <v>0</v>
      </c>
      <c r="G133" s="87"/>
      <c r="H133" s="51"/>
      <c r="I133" s="51"/>
      <c r="J133" s="51"/>
      <c r="K133" s="51"/>
      <c r="L133" s="51"/>
      <c r="M133" s="51"/>
    </row>
    <row r="134" spans="1:13">
      <c r="A134" s="34"/>
      <c r="B134" s="48"/>
      <c r="C134" s="103"/>
      <c r="D134" s="55"/>
      <c r="E134" s="49"/>
      <c r="F134" s="87"/>
      <c r="G134" s="87"/>
      <c r="H134" s="51"/>
      <c r="I134" s="51"/>
      <c r="J134" s="51"/>
      <c r="K134" s="51"/>
      <c r="L134" s="51"/>
      <c r="M134" s="51"/>
    </row>
    <row r="135" spans="1:13" ht="66" customHeight="1">
      <c r="A135" s="35" t="s">
        <v>47</v>
      </c>
      <c r="B135" s="46" t="s">
        <v>57</v>
      </c>
      <c r="C135" s="103">
        <f>192.7+120</f>
        <v>312.7</v>
      </c>
      <c r="D135" s="94" t="s">
        <v>7</v>
      </c>
      <c r="E135" s="136"/>
      <c r="F135" s="50">
        <f>C135*E135</f>
        <v>0</v>
      </c>
      <c r="G135" s="50"/>
      <c r="H135" s="51"/>
      <c r="I135" s="51"/>
      <c r="J135" s="51"/>
      <c r="K135" s="51"/>
      <c r="L135" s="51"/>
      <c r="M135" s="51"/>
    </row>
    <row r="136" spans="1:13">
      <c r="A136" s="34"/>
      <c r="B136" s="40"/>
      <c r="C136" s="138"/>
      <c r="D136" s="139"/>
      <c r="E136" s="54"/>
      <c r="F136" s="55"/>
      <c r="G136" s="55"/>
      <c r="H136" s="51"/>
      <c r="I136" s="51"/>
      <c r="J136" s="51"/>
      <c r="K136" s="51"/>
      <c r="L136" s="51"/>
      <c r="M136" s="51"/>
    </row>
    <row r="137" spans="1:13">
      <c r="A137" s="35" t="s">
        <v>48</v>
      </c>
      <c r="B137" s="40" t="s">
        <v>3</v>
      </c>
      <c r="C137" s="53">
        <v>30</v>
      </c>
      <c r="D137" s="55" t="s">
        <v>6</v>
      </c>
      <c r="E137" s="54"/>
      <c r="F137" s="50">
        <f t="shared" ref="F137" si="4">C137*E137</f>
        <v>0</v>
      </c>
      <c r="G137" s="87"/>
      <c r="H137" s="51"/>
      <c r="I137" s="51"/>
      <c r="J137" s="51"/>
      <c r="K137" s="51"/>
      <c r="L137" s="51"/>
      <c r="M137" s="51"/>
    </row>
    <row r="138" spans="1:13">
      <c r="A138" s="34"/>
      <c r="B138" s="40"/>
      <c r="C138" s="53"/>
      <c r="D138" s="55"/>
      <c r="E138" s="54"/>
      <c r="F138" s="55"/>
      <c r="G138" s="170"/>
      <c r="H138" s="51"/>
      <c r="I138" s="51"/>
      <c r="J138" s="51"/>
      <c r="K138" s="51"/>
      <c r="L138" s="51"/>
      <c r="M138" s="51"/>
    </row>
    <row r="139" spans="1:13">
      <c r="A139" s="35" t="s">
        <v>70</v>
      </c>
      <c r="B139" s="40" t="s">
        <v>40</v>
      </c>
      <c r="C139" s="138">
        <v>10</v>
      </c>
      <c r="D139" s="139" t="s">
        <v>6</v>
      </c>
      <c r="E139" s="54"/>
      <c r="F139" s="50">
        <f t="shared" ref="F139" si="5">C139*E139</f>
        <v>0</v>
      </c>
      <c r="G139" s="55"/>
      <c r="H139" s="51"/>
      <c r="I139" s="51"/>
      <c r="J139" s="51"/>
      <c r="K139" s="51"/>
      <c r="L139" s="51"/>
      <c r="M139" s="51"/>
    </row>
    <row r="140" spans="1:13">
      <c r="A140" s="34"/>
      <c r="B140" s="40"/>
      <c r="C140" s="53"/>
      <c r="D140" s="55"/>
      <c r="E140" s="54"/>
      <c r="F140" s="55"/>
    </row>
    <row r="141" spans="1:13" ht="38.25">
      <c r="A141" s="35" t="s">
        <v>71</v>
      </c>
      <c r="B141" s="140" t="s">
        <v>89</v>
      </c>
      <c r="C141" s="53">
        <v>10</v>
      </c>
      <c r="D141" s="55" t="s">
        <v>6</v>
      </c>
      <c r="E141" s="54"/>
      <c r="F141" s="50">
        <f t="shared" ref="F141" si="6">C141*E141</f>
        <v>0</v>
      </c>
    </row>
    <row r="142" spans="1:13">
      <c r="F142" s="55"/>
    </row>
    <row r="143" spans="1:13" ht="13.5" thickBot="1">
      <c r="A143" s="32"/>
      <c r="B143" s="12" t="s">
        <v>18</v>
      </c>
      <c r="C143" s="90"/>
      <c r="D143" s="90"/>
      <c r="E143" s="91"/>
      <c r="F143" s="17">
        <f>SUM(F124:F142)</f>
        <v>0</v>
      </c>
      <c r="G143" s="17"/>
    </row>
    <row r="148" spans="2:6">
      <c r="B148" s="52" t="s">
        <v>223</v>
      </c>
      <c r="F148" s="237">
        <f>'FC1'!C120+'FC2'!C120+FC2.1!C120+FC2.2!C122+FC2.3!C120+GRAVITACIJSKI!C137+TLAČNI!C156+SLOKARJI!C153+'FB1'!C116+'MK1'!C129+'MK2'!C139+'MK3'!C131+Priključki!C127</f>
        <v>7576.63</v>
      </c>
    </row>
    <row r="149" spans="2:6">
      <c r="B149" s="52" t="s">
        <v>224</v>
      </c>
      <c r="F149" s="52">
        <f>GRAVITACIJSKI!C137+TLAČNI!C156+SLOKARJI!C153</f>
        <v>3830.63</v>
      </c>
    </row>
    <row r="150" spans="2:6">
      <c r="B150" s="52" t="s">
        <v>225</v>
      </c>
      <c r="F150" s="237">
        <f>F148-F149</f>
        <v>3746</v>
      </c>
    </row>
    <row r="151" spans="2:6">
      <c r="B151" s="52" t="s">
        <v>226</v>
      </c>
      <c r="F151" s="52">
        <v>1275</v>
      </c>
    </row>
    <row r="152" spans="2:6">
      <c r="F152" s="52">
        <f>+F149+F151</f>
        <v>5105.63</v>
      </c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43"/>
  <sheetViews>
    <sheetView view="pageBreakPreview" topLeftCell="A31" zoomScaleSheetLayoutView="100" workbookViewId="0">
      <selection activeCell="C118" sqref="C118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95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+F91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+F111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+F142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425.3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3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21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1139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914.1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63.75">
      <c r="A81" s="20" t="s">
        <v>42</v>
      </c>
      <c r="B81" s="40" t="s">
        <v>100</v>
      </c>
      <c r="C81" s="53">
        <v>77.8</v>
      </c>
      <c r="D81" s="55" t="s">
        <v>38</v>
      </c>
      <c r="E81" s="54"/>
      <c r="F81" s="50">
        <f>C81*E81</f>
        <v>0</v>
      </c>
      <c r="G81" s="87"/>
      <c r="H81" s="51"/>
      <c r="I81" s="51"/>
      <c r="J81" s="51"/>
      <c r="K81" s="110"/>
      <c r="L81" s="51"/>
      <c r="M81" s="51"/>
    </row>
    <row r="82" spans="1:13">
      <c r="A82" s="20"/>
      <c r="B82" s="42"/>
      <c r="C82" s="53"/>
      <c r="D82" s="55"/>
      <c r="E82" s="54"/>
      <c r="F82" s="87"/>
      <c r="G82" s="87"/>
      <c r="H82" s="51"/>
      <c r="I82" s="51"/>
      <c r="J82" s="51"/>
      <c r="K82" s="110"/>
      <c r="L82" s="51"/>
      <c r="M82" s="51"/>
    </row>
    <row r="83" spans="1:13" ht="38.25">
      <c r="A83" s="20" t="s">
        <v>28</v>
      </c>
      <c r="B83" s="117" t="s">
        <v>56</v>
      </c>
      <c r="C83" s="118">
        <v>1</v>
      </c>
      <c r="D83" s="119" t="s">
        <v>38</v>
      </c>
      <c r="E83" s="120"/>
      <c r="F83" s="50">
        <f>C83*E83</f>
        <v>0</v>
      </c>
      <c r="G83" s="55"/>
      <c r="H83" s="51"/>
      <c r="I83" s="51"/>
      <c r="J83" s="51"/>
      <c r="K83" s="51"/>
      <c r="L83" s="51"/>
      <c r="M83" s="51"/>
    </row>
    <row r="84" spans="1:13">
      <c r="A84" s="20"/>
      <c r="B84" s="40"/>
      <c r="C84" s="53"/>
      <c r="D84" s="53"/>
      <c r="E84" s="54"/>
      <c r="F84" s="55"/>
      <c r="G84" s="55"/>
      <c r="H84" s="51"/>
      <c r="I84" s="51"/>
      <c r="J84" s="51"/>
      <c r="K84" s="51"/>
      <c r="L84" s="51"/>
      <c r="M84" s="51"/>
    </row>
    <row r="85" spans="1:13" ht="25.5">
      <c r="A85" s="20" t="s">
        <v>66</v>
      </c>
      <c r="B85" s="42" t="s">
        <v>4</v>
      </c>
      <c r="C85" s="57">
        <v>412.6</v>
      </c>
      <c r="D85" s="55" t="s">
        <v>39</v>
      </c>
      <c r="E85" s="58"/>
      <c r="F85" s="50">
        <f>C85*E85</f>
        <v>0</v>
      </c>
      <c r="G85" s="50"/>
      <c r="H85" s="51"/>
      <c r="I85" s="51"/>
      <c r="J85" s="110"/>
      <c r="K85" s="51"/>
      <c r="L85" s="110"/>
      <c r="M85" s="51"/>
    </row>
    <row r="86" spans="1:13">
      <c r="A86" s="20"/>
      <c r="B86" s="42"/>
      <c r="C86" s="57"/>
      <c r="D86" s="55"/>
      <c r="E86" s="58"/>
      <c r="F86" s="87"/>
      <c r="G86" s="87"/>
      <c r="H86" s="51"/>
      <c r="I86" s="51"/>
      <c r="J86" s="51"/>
      <c r="K86" s="51"/>
      <c r="L86" s="51"/>
      <c r="M86" s="51"/>
    </row>
    <row r="87" spans="1:13" ht="38.25">
      <c r="A87" s="20" t="s">
        <v>29</v>
      </c>
      <c r="B87" s="47" t="s">
        <v>55</v>
      </c>
      <c r="C87" s="57">
        <v>686.2</v>
      </c>
      <c r="D87" s="55" t="s">
        <v>38</v>
      </c>
      <c r="E87" s="58"/>
      <c r="F87" s="112">
        <f>C87*E87</f>
        <v>0</v>
      </c>
      <c r="G87" s="112"/>
      <c r="H87" s="51"/>
      <c r="I87" s="51"/>
      <c r="J87" s="51"/>
      <c r="K87" s="51"/>
      <c r="L87" s="51"/>
      <c r="M87" s="51"/>
    </row>
    <row r="88" spans="1:13">
      <c r="A88" s="20"/>
      <c r="B88" s="111"/>
      <c r="C88" s="167"/>
      <c r="D88" s="168"/>
      <c r="E88" s="169"/>
      <c r="F88" s="112"/>
      <c r="G88" s="112"/>
      <c r="H88" s="51"/>
      <c r="I88" s="51"/>
      <c r="J88" s="51"/>
      <c r="K88" s="51"/>
      <c r="L88" s="51"/>
      <c r="M88" s="51"/>
    </row>
    <row r="89" spans="1:13" ht="140.25" customHeight="1">
      <c r="A89" s="20" t="s">
        <v>67</v>
      </c>
      <c r="B89" s="115" t="s">
        <v>78</v>
      </c>
      <c r="C89" s="57">
        <v>284.8</v>
      </c>
      <c r="D89" s="55" t="s">
        <v>38</v>
      </c>
      <c r="E89" s="58"/>
      <c r="F89" s="50">
        <f>C89*E89</f>
        <v>0</v>
      </c>
      <c r="G89" s="50"/>
      <c r="H89" s="51"/>
      <c r="I89" s="51"/>
      <c r="J89" s="51"/>
      <c r="K89" s="51"/>
      <c r="L89" s="51"/>
      <c r="M89" s="51"/>
    </row>
    <row r="90" spans="1:13">
      <c r="A90" s="20"/>
      <c r="B90" s="115"/>
      <c r="C90" s="57"/>
      <c r="D90" s="55"/>
      <c r="E90" s="58"/>
      <c r="F90" s="50"/>
      <c r="G90" s="50"/>
      <c r="H90" s="51"/>
      <c r="I90" s="51"/>
      <c r="J90" s="51"/>
      <c r="K90" s="51"/>
      <c r="L90" s="51"/>
      <c r="M90" s="51"/>
    </row>
    <row r="91" spans="1:13" ht="13.5" thickBot="1">
      <c r="A91" s="32"/>
      <c r="B91" s="12" t="s">
        <v>16</v>
      </c>
      <c r="C91" s="96"/>
      <c r="D91" s="97"/>
      <c r="E91" s="98"/>
      <c r="F91" s="17">
        <f>SUM(F78:F90)</f>
        <v>0</v>
      </c>
      <c r="G91" s="17"/>
      <c r="H91" s="99"/>
      <c r="I91" s="51"/>
      <c r="J91" s="51"/>
      <c r="K91" s="51"/>
      <c r="L91" s="51"/>
      <c r="M91" s="51"/>
    </row>
    <row r="92" spans="1:13">
      <c r="A92" s="33"/>
      <c r="B92" s="13"/>
      <c r="C92" s="100"/>
      <c r="D92" s="101"/>
      <c r="E92" s="102"/>
      <c r="F92" s="14"/>
      <c r="G92" s="14"/>
      <c r="H92" s="99"/>
      <c r="I92" s="51"/>
      <c r="J92" s="51"/>
      <c r="K92" s="51"/>
      <c r="L92" s="51"/>
      <c r="M92" s="51"/>
    </row>
    <row r="93" spans="1:13">
      <c r="A93" s="33"/>
      <c r="B93" s="13"/>
      <c r="C93" s="100"/>
      <c r="D93" s="101"/>
      <c r="E93" s="102"/>
      <c r="F93" s="14"/>
      <c r="G93" s="14"/>
      <c r="H93" s="99"/>
      <c r="I93" s="51"/>
      <c r="J93" s="51"/>
      <c r="K93" s="51"/>
      <c r="L93" s="51"/>
      <c r="M93" s="51"/>
    </row>
    <row r="94" spans="1:13">
      <c r="A94" s="26" t="s">
        <v>11</v>
      </c>
      <c r="B94" s="10" t="s">
        <v>30</v>
      </c>
      <c r="C94" s="74"/>
      <c r="D94" s="74"/>
      <c r="E94" s="84"/>
      <c r="F94" s="85"/>
      <c r="G94" s="85"/>
      <c r="H94" s="99"/>
      <c r="I94" s="51"/>
      <c r="J94" s="51"/>
      <c r="K94" s="51"/>
      <c r="L94" s="51"/>
      <c r="M94" s="51"/>
    </row>
    <row r="95" spans="1:13" ht="13.5" thickBot="1">
      <c r="A95" s="20"/>
      <c r="B95" s="40"/>
      <c r="C95" s="53"/>
      <c r="D95" s="53"/>
      <c r="E95" s="54"/>
      <c r="F95" s="55"/>
      <c r="G95" s="55"/>
      <c r="H95" s="51"/>
      <c r="I95" s="51"/>
      <c r="J95" s="51"/>
      <c r="K95" s="51"/>
      <c r="L95" s="51"/>
      <c r="M95" s="51"/>
    </row>
    <row r="96" spans="1:13">
      <c r="A96" s="27" t="s">
        <v>19</v>
      </c>
      <c r="B96" s="28" t="s">
        <v>20</v>
      </c>
      <c r="C96" s="29" t="s">
        <v>21</v>
      </c>
      <c r="D96" s="30" t="s">
        <v>22</v>
      </c>
      <c r="E96" s="39" t="s">
        <v>23</v>
      </c>
      <c r="F96" s="31" t="s">
        <v>24</v>
      </c>
      <c r="G96" s="31" t="s">
        <v>24</v>
      </c>
      <c r="H96" s="51"/>
      <c r="I96" s="51"/>
      <c r="J96" s="51"/>
      <c r="K96" s="51"/>
      <c r="L96" s="51"/>
      <c r="M96" s="51"/>
    </row>
    <row r="97" spans="1:13">
      <c r="A97" s="20"/>
      <c r="B97" s="40"/>
      <c r="C97" s="53"/>
      <c r="D97" s="53"/>
      <c r="E97" s="54"/>
      <c r="F97" s="55"/>
      <c r="G97" s="55"/>
      <c r="H97" s="51"/>
      <c r="I97" s="51"/>
      <c r="J97" s="51"/>
      <c r="K97" s="51"/>
      <c r="L97" s="51"/>
      <c r="M97" s="51"/>
    </row>
    <row r="98" spans="1:13" ht="51">
      <c r="A98" s="20" t="s">
        <v>27</v>
      </c>
      <c r="B98" s="40" t="s">
        <v>126</v>
      </c>
      <c r="C98" s="53">
        <v>425.3</v>
      </c>
      <c r="D98" s="55" t="s">
        <v>7</v>
      </c>
      <c r="E98" s="54"/>
      <c r="F98" s="50">
        <f>C98*E98</f>
        <v>0</v>
      </c>
      <c r="G98" s="55"/>
      <c r="H98" s="51"/>
      <c r="I98" s="51"/>
      <c r="J98" s="51"/>
      <c r="K98" s="51"/>
      <c r="L98" s="51"/>
      <c r="M98" s="51"/>
    </row>
    <row r="99" spans="1:13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 ht="102">
      <c r="A100" s="20" t="s">
        <v>86</v>
      </c>
      <c r="B100" s="42" t="s">
        <v>222</v>
      </c>
      <c r="C100" s="57"/>
      <c r="G100" s="87"/>
      <c r="H100" s="51"/>
      <c r="I100" s="51"/>
      <c r="J100" s="51"/>
      <c r="K100" s="51"/>
      <c r="L100" s="51"/>
      <c r="M100" s="51"/>
    </row>
    <row r="101" spans="1:13">
      <c r="A101" s="20"/>
      <c r="B101" s="153" t="s">
        <v>98</v>
      </c>
      <c r="C101" s="57">
        <v>6</v>
      </c>
      <c r="D101" s="144" t="s">
        <v>14</v>
      </c>
      <c r="E101" s="145"/>
      <c r="F101" s="146">
        <f>C101*E101</f>
        <v>0</v>
      </c>
      <c r="G101" s="87"/>
      <c r="H101" s="51"/>
      <c r="I101" s="51"/>
      <c r="J101" s="51"/>
      <c r="K101" s="51"/>
      <c r="L101" s="51"/>
      <c r="M101" s="51"/>
    </row>
    <row r="102" spans="1:13">
      <c r="A102" s="20"/>
      <c r="B102" s="153" t="s">
        <v>99</v>
      </c>
      <c r="C102" s="57">
        <v>6</v>
      </c>
      <c r="D102" s="144" t="s">
        <v>14</v>
      </c>
      <c r="E102" s="145"/>
      <c r="F102" s="146">
        <f>C102*E102</f>
        <v>0</v>
      </c>
      <c r="G102" s="87"/>
      <c r="H102" s="51"/>
      <c r="I102" s="51"/>
      <c r="J102" s="51"/>
      <c r="K102" s="51"/>
      <c r="L102" s="51"/>
      <c r="M102" s="51"/>
    </row>
    <row r="103" spans="1:13">
      <c r="A103" s="20"/>
      <c r="B103" s="126"/>
      <c r="C103" s="53"/>
      <c r="D103" s="55"/>
      <c r="E103" s="54"/>
      <c r="F103" s="50"/>
      <c r="G103" s="87"/>
      <c r="H103" s="51"/>
      <c r="I103" s="51"/>
      <c r="J103" s="51"/>
      <c r="K103" s="51"/>
      <c r="L103" s="51"/>
      <c r="M103" s="51"/>
    </row>
    <row r="104" spans="1:13" ht="76.5">
      <c r="A104" s="20" t="s">
        <v>63</v>
      </c>
      <c r="B104" s="127" t="s">
        <v>88</v>
      </c>
      <c r="C104" s="88">
        <v>12</v>
      </c>
      <c r="D104" s="89" t="s">
        <v>14</v>
      </c>
      <c r="E104" s="128"/>
      <c r="F104" s="50">
        <f>C104*E104</f>
        <v>0</v>
      </c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26"/>
      <c r="C105" s="53"/>
      <c r="D105" s="55"/>
      <c r="E105" s="54"/>
      <c r="F105" s="50"/>
      <c r="G105" s="87"/>
      <c r="H105" s="51"/>
      <c r="I105" s="51"/>
      <c r="J105" s="51"/>
      <c r="K105" s="51"/>
      <c r="L105" s="51"/>
      <c r="M105" s="51"/>
    </row>
    <row r="106" spans="1:13" ht="49.5" customHeight="1">
      <c r="A106" s="20" t="s">
        <v>87</v>
      </c>
      <c r="B106" s="126" t="s">
        <v>137</v>
      </c>
      <c r="C106" s="53"/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152" t="s">
        <v>97</v>
      </c>
      <c r="C107" s="53">
        <v>23</v>
      </c>
      <c r="D107" s="55" t="s">
        <v>14</v>
      </c>
      <c r="E107" s="54"/>
      <c r="F107" s="50">
        <f>C107*E107</f>
        <v>0</v>
      </c>
      <c r="G107" s="87"/>
      <c r="H107" s="51"/>
      <c r="I107" s="51"/>
      <c r="J107" s="51"/>
      <c r="K107" s="51"/>
      <c r="L107" s="51"/>
      <c r="M107" s="51"/>
    </row>
    <row r="108" spans="1:13">
      <c r="A108" s="20"/>
      <c r="B108" s="152"/>
      <c r="C108" s="53"/>
      <c r="D108" s="55"/>
      <c r="E108" s="54"/>
      <c r="F108" s="50"/>
      <c r="G108" s="87"/>
      <c r="H108" s="51"/>
      <c r="I108" s="51"/>
      <c r="J108" s="51"/>
      <c r="K108" s="51"/>
      <c r="L108" s="51"/>
      <c r="M108" s="51"/>
    </row>
    <row r="109" spans="1:13" ht="38.25">
      <c r="A109" s="20" t="s">
        <v>65</v>
      </c>
      <c r="B109" s="132" t="s">
        <v>59</v>
      </c>
      <c r="C109" s="133">
        <v>2</v>
      </c>
      <c r="D109" s="134" t="s">
        <v>14</v>
      </c>
      <c r="E109" s="135"/>
      <c r="F109" s="112">
        <f>C109*E109</f>
        <v>0</v>
      </c>
      <c r="G109" s="50"/>
      <c r="H109" s="51"/>
      <c r="I109" s="51"/>
      <c r="J109" s="51"/>
      <c r="K109" s="51"/>
      <c r="L109" s="51"/>
      <c r="M109" s="51"/>
    </row>
    <row r="110" spans="1:13">
      <c r="A110" s="20"/>
      <c r="B110" s="121"/>
      <c r="D110" s="122"/>
      <c r="E110" s="123"/>
      <c r="F110" s="50"/>
      <c r="G110" s="50"/>
      <c r="H110" s="51"/>
      <c r="I110" s="51"/>
      <c r="J110" s="51"/>
      <c r="K110" s="51"/>
      <c r="L110" s="51"/>
      <c r="M110" s="51"/>
    </row>
    <row r="111" spans="1:13" ht="13.5" thickBot="1">
      <c r="A111" s="32"/>
      <c r="B111" s="12" t="s">
        <v>31</v>
      </c>
      <c r="C111" s="90"/>
      <c r="D111" s="90"/>
      <c r="E111" s="91"/>
      <c r="F111" s="17">
        <f>SUM(F97:F110)</f>
        <v>0</v>
      </c>
      <c r="G111" s="17"/>
      <c r="H111" s="51"/>
      <c r="I111" s="51"/>
      <c r="J111" s="51"/>
      <c r="K111" s="51"/>
      <c r="L111" s="51"/>
      <c r="M111" s="51"/>
    </row>
    <row r="112" spans="1:13">
      <c r="A112" s="33"/>
      <c r="B112" s="13"/>
      <c r="C112" s="57"/>
      <c r="D112" s="57"/>
      <c r="E112" s="58"/>
      <c r="F112" s="14"/>
      <c r="G112" s="14"/>
      <c r="H112" s="51"/>
      <c r="I112" s="51"/>
      <c r="J112" s="51"/>
      <c r="K112" s="51"/>
      <c r="L112" s="51"/>
      <c r="M112" s="51"/>
    </row>
    <row r="113" spans="1:13">
      <c r="A113" s="33"/>
      <c r="B113" s="13"/>
      <c r="C113" s="57"/>
      <c r="D113" s="57"/>
      <c r="E113" s="58"/>
      <c r="F113" s="14"/>
      <c r="G113" s="14"/>
      <c r="H113" s="51"/>
      <c r="I113" s="51"/>
      <c r="J113" s="51"/>
      <c r="K113" s="51"/>
      <c r="L113" s="51"/>
      <c r="M113" s="51"/>
    </row>
    <row r="114" spans="1:13">
      <c r="A114" s="26" t="s">
        <v>12</v>
      </c>
      <c r="B114" s="10" t="s">
        <v>17</v>
      </c>
      <c r="C114" s="74"/>
      <c r="D114" s="74"/>
      <c r="E114" s="84"/>
      <c r="F114" s="85"/>
      <c r="G114" s="85"/>
      <c r="H114" s="51"/>
      <c r="I114" s="51"/>
      <c r="J114" s="51"/>
      <c r="K114" s="51"/>
      <c r="L114" s="51"/>
      <c r="M114" s="51"/>
    </row>
    <row r="115" spans="1:13" ht="13.5" thickBot="1">
      <c r="A115" s="33"/>
      <c r="B115" s="4"/>
      <c r="C115" s="57"/>
      <c r="D115" s="57"/>
      <c r="E115" s="58"/>
      <c r="F115" s="56"/>
      <c r="G115" s="56"/>
      <c r="H115" s="51"/>
      <c r="I115" s="51"/>
      <c r="J115" s="51"/>
      <c r="K115" s="51"/>
      <c r="L115" s="51"/>
      <c r="M115" s="51"/>
    </row>
    <row r="116" spans="1:13">
      <c r="A116" s="27" t="s">
        <v>19</v>
      </c>
      <c r="B116" s="28" t="s">
        <v>20</v>
      </c>
      <c r="C116" s="29" t="s">
        <v>21</v>
      </c>
      <c r="D116" s="30" t="s">
        <v>22</v>
      </c>
      <c r="E116" s="39" t="s">
        <v>23</v>
      </c>
      <c r="F116" s="31" t="s">
        <v>24</v>
      </c>
      <c r="G116" s="31" t="s">
        <v>24</v>
      </c>
      <c r="H116" s="51"/>
      <c r="I116" s="51"/>
      <c r="J116" s="51"/>
      <c r="K116" s="51"/>
      <c r="L116" s="51"/>
      <c r="M116" s="51"/>
    </row>
    <row r="117" spans="1:13">
      <c r="A117" s="34"/>
      <c r="B117" s="48"/>
      <c r="C117" s="103"/>
      <c r="D117" s="55"/>
      <c r="E117" s="49"/>
      <c r="F117" s="87"/>
      <c r="G117" s="87"/>
      <c r="H117" s="51"/>
      <c r="I117" s="51"/>
      <c r="J117" s="51"/>
      <c r="K117" s="51"/>
      <c r="L117" s="51"/>
      <c r="M117" s="51"/>
    </row>
    <row r="118" spans="1:13" ht="25.5">
      <c r="A118" s="35" t="s">
        <v>25</v>
      </c>
      <c r="B118" s="48" t="s">
        <v>72</v>
      </c>
      <c r="C118" s="53">
        <v>1139</v>
      </c>
      <c r="D118" s="147" t="s">
        <v>39</v>
      </c>
      <c r="E118" s="49"/>
      <c r="F118" s="131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34"/>
      <c r="B119" s="148"/>
      <c r="C119" s="149"/>
      <c r="D119" s="149"/>
      <c r="E119" s="150"/>
      <c r="F119" s="151"/>
      <c r="G119" s="87"/>
      <c r="H119" s="51"/>
      <c r="I119" s="51"/>
      <c r="J119" s="51"/>
      <c r="K119" s="51"/>
      <c r="L119" s="51"/>
      <c r="M119" s="51"/>
    </row>
    <row r="120" spans="1:13" ht="25.5">
      <c r="A120" s="35" t="s">
        <v>36</v>
      </c>
      <c r="B120" s="48" t="s">
        <v>73</v>
      </c>
      <c r="C120" s="53">
        <v>1139</v>
      </c>
      <c r="D120" s="55" t="s">
        <v>39</v>
      </c>
      <c r="E120" s="49"/>
      <c r="F120" s="131">
        <f>C120*E120</f>
        <v>0</v>
      </c>
      <c r="G120" s="87"/>
      <c r="H120" s="51"/>
      <c r="I120" s="51"/>
      <c r="J120" s="51"/>
      <c r="K120" s="51"/>
      <c r="L120" s="51"/>
      <c r="M120" s="51"/>
    </row>
    <row r="121" spans="1:13">
      <c r="A121" s="34"/>
      <c r="B121" s="48"/>
      <c r="C121" s="103"/>
      <c r="D121" s="55"/>
      <c r="E121" s="49"/>
      <c r="F121" s="87"/>
      <c r="G121" s="87"/>
      <c r="H121" s="51"/>
      <c r="I121" s="51"/>
      <c r="J121" s="51"/>
      <c r="K121" s="51"/>
      <c r="L121" s="51"/>
      <c r="M121" s="51"/>
    </row>
    <row r="122" spans="1:13" ht="27.75" customHeight="1">
      <c r="A122" s="35" t="s">
        <v>43</v>
      </c>
      <c r="B122" s="48" t="s">
        <v>74</v>
      </c>
      <c r="C122" s="53">
        <v>1139</v>
      </c>
      <c r="D122" s="55" t="s">
        <v>39</v>
      </c>
      <c r="E122" s="49"/>
      <c r="F122" s="131">
        <f>C122*E122</f>
        <v>0</v>
      </c>
      <c r="G122" s="87"/>
      <c r="H122" s="51"/>
      <c r="I122" s="51"/>
      <c r="J122" s="51"/>
      <c r="K122" s="51"/>
      <c r="L122" s="51"/>
      <c r="M122" s="51"/>
    </row>
    <row r="123" spans="1:13">
      <c r="A123" s="34"/>
      <c r="B123" s="48"/>
      <c r="C123" s="103"/>
      <c r="D123" s="55"/>
      <c r="E123" s="49"/>
      <c r="F123" s="87"/>
      <c r="G123" s="87"/>
      <c r="H123" s="51"/>
      <c r="I123" s="51"/>
      <c r="J123" s="51"/>
      <c r="K123" s="51"/>
      <c r="L123" s="51"/>
      <c r="M123" s="51"/>
    </row>
    <row r="124" spans="1:13">
      <c r="A124" s="35" t="s">
        <v>47</v>
      </c>
      <c r="B124" s="48" t="s">
        <v>52</v>
      </c>
      <c r="C124" s="53">
        <v>425.3</v>
      </c>
      <c r="D124" s="55" t="s">
        <v>7</v>
      </c>
      <c r="E124" s="54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34"/>
      <c r="B125" s="46"/>
      <c r="C125" s="103"/>
      <c r="D125" s="137"/>
      <c r="E125" s="136"/>
      <c r="F125" s="104"/>
      <c r="G125" s="104"/>
      <c r="H125" s="51"/>
      <c r="I125" s="51"/>
      <c r="J125" s="51"/>
      <c r="K125" s="51"/>
      <c r="L125" s="51"/>
      <c r="M125" s="51"/>
    </row>
    <row r="126" spans="1:13" ht="66" customHeight="1">
      <c r="A126" s="35" t="s">
        <v>48</v>
      </c>
      <c r="B126" s="46" t="s">
        <v>57</v>
      </c>
      <c r="C126" s="53">
        <v>425.3</v>
      </c>
      <c r="D126" s="94" t="s">
        <v>7</v>
      </c>
      <c r="E126" s="136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94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 ht="38.25">
      <c r="A128" s="35" t="s">
        <v>70</v>
      </c>
      <c r="B128" s="46" t="s">
        <v>53</v>
      </c>
      <c r="C128" s="53">
        <v>425.3</v>
      </c>
      <c r="D128" s="94" t="s">
        <v>7</v>
      </c>
      <c r="E128" s="136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6"/>
      <c r="C129" s="103"/>
      <c r="D129" s="94"/>
      <c r="E129" s="136"/>
      <c r="F129" s="104"/>
      <c r="G129" s="104"/>
      <c r="H129" s="51"/>
      <c r="I129" s="51"/>
      <c r="J129" s="51"/>
      <c r="K129" s="51"/>
      <c r="L129" s="51"/>
      <c r="M129" s="51"/>
    </row>
    <row r="130" spans="1:13">
      <c r="A130" s="35" t="s">
        <v>71</v>
      </c>
      <c r="B130" s="46" t="s">
        <v>2</v>
      </c>
      <c r="C130" s="53">
        <v>425.3</v>
      </c>
      <c r="D130" s="94" t="s">
        <v>7</v>
      </c>
      <c r="E130" s="136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6"/>
      <c r="C131" s="103"/>
      <c r="D131" s="137"/>
      <c r="E131" s="136"/>
      <c r="F131" s="104"/>
      <c r="G131" s="104"/>
      <c r="H131" s="51"/>
      <c r="I131" s="51"/>
      <c r="J131" s="51"/>
      <c r="K131" s="51"/>
      <c r="L131" s="51"/>
      <c r="M131" s="51"/>
    </row>
    <row r="132" spans="1:13">
      <c r="A132" s="35" t="s">
        <v>81</v>
      </c>
      <c r="B132" s="40" t="s">
        <v>3</v>
      </c>
      <c r="C132" s="53">
        <v>8</v>
      </c>
      <c r="D132" s="55" t="s">
        <v>6</v>
      </c>
      <c r="E132" s="54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0"/>
      <c r="C133" s="53"/>
      <c r="D133" s="55"/>
      <c r="E133" s="54"/>
      <c r="F133" s="50"/>
      <c r="G133" s="50"/>
      <c r="H133" s="51"/>
      <c r="I133" s="51"/>
      <c r="J133" s="51"/>
      <c r="K133" s="51"/>
      <c r="L133" s="51"/>
      <c r="M133" s="51"/>
    </row>
    <row r="134" spans="1:13">
      <c r="A134" s="35" t="s">
        <v>82</v>
      </c>
      <c r="B134" s="40" t="s">
        <v>40</v>
      </c>
      <c r="C134" s="138">
        <v>8</v>
      </c>
      <c r="D134" s="139" t="s">
        <v>6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0"/>
      <c r="C135" s="53"/>
      <c r="D135" s="55"/>
      <c r="E135" s="54"/>
      <c r="F135" s="50"/>
      <c r="G135" s="50"/>
      <c r="H135" s="51"/>
      <c r="I135" s="51"/>
      <c r="J135" s="51"/>
      <c r="K135" s="51"/>
      <c r="L135" s="51"/>
      <c r="M135" s="51"/>
    </row>
    <row r="136" spans="1:13" ht="38.25">
      <c r="A136" s="35" t="s">
        <v>83</v>
      </c>
      <c r="B136" s="140" t="s">
        <v>89</v>
      </c>
      <c r="C136" s="53">
        <v>4</v>
      </c>
      <c r="D136" s="55" t="s">
        <v>6</v>
      </c>
      <c r="E136" s="54"/>
      <c r="F136" s="50">
        <f>C136*E136</f>
        <v>0</v>
      </c>
      <c r="G136" s="50"/>
      <c r="H136" s="51"/>
      <c r="I136" s="51"/>
      <c r="J136" s="51"/>
      <c r="K136" s="51"/>
      <c r="L136" s="51"/>
      <c r="M136" s="51"/>
    </row>
    <row r="137" spans="1:13">
      <c r="A137" s="34"/>
      <c r="B137" s="141"/>
      <c r="C137" s="53"/>
      <c r="D137" s="55"/>
      <c r="E137" s="54"/>
      <c r="F137" s="50"/>
      <c r="G137" s="50"/>
      <c r="H137" s="51"/>
      <c r="I137" s="51"/>
      <c r="J137" s="51"/>
      <c r="K137" s="51"/>
      <c r="L137" s="51"/>
      <c r="M137" s="51"/>
    </row>
    <row r="138" spans="1:13">
      <c r="A138" s="35" t="s">
        <v>84</v>
      </c>
      <c r="B138" s="40" t="s">
        <v>50</v>
      </c>
      <c r="C138" s="53">
        <v>1</v>
      </c>
      <c r="D138" s="55" t="s">
        <v>14</v>
      </c>
      <c r="E138" s="54"/>
      <c r="F138" s="50">
        <f>C138*E138</f>
        <v>0</v>
      </c>
      <c r="G138" s="50"/>
      <c r="H138" s="51"/>
      <c r="I138" s="51"/>
      <c r="J138" s="51"/>
      <c r="K138" s="51"/>
      <c r="L138" s="51"/>
      <c r="M138" s="51"/>
    </row>
    <row r="139" spans="1:13">
      <c r="A139" s="34"/>
      <c r="B139" s="40"/>
      <c r="C139" s="53"/>
      <c r="D139" s="142"/>
      <c r="E139" s="54"/>
      <c r="F139" s="55"/>
      <c r="G139" s="55"/>
      <c r="H139" s="51"/>
      <c r="I139" s="51"/>
      <c r="J139" s="51"/>
      <c r="K139" s="51"/>
      <c r="L139" s="51"/>
      <c r="M139" s="51"/>
    </row>
    <row r="140" spans="1:13">
      <c r="A140" s="35" t="s">
        <v>85</v>
      </c>
      <c r="B140" s="40" t="s">
        <v>54</v>
      </c>
      <c r="C140" s="53">
        <v>1</v>
      </c>
      <c r="D140" s="55" t="s">
        <v>14</v>
      </c>
      <c r="E140" s="54"/>
      <c r="F140" s="50">
        <f>C140*E140</f>
        <v>0</v>
      </c>
      <c r="G140" s="50"/>
      <c r="H140" s="51"/>
      <c r="I140" s="51"/>
      <c r="J140" s="51"/>
      <c r="K140" s="51"/>
      <c r="L140" s="51"/>
      <c r="M140" s="51"/>
    </row>
    <row r="141" spans="1:13">
      <c r="A141" s="35"/>
      <c r="B141" s="48"/>
      <c r="C141" s="103"/>
      <c r="D141" s="55"/>
      <c r="E141" s="49"/>
      <c r="F141" s="87"/>
      <c r="G141" s="87"/>
      <c r="H141" s="51"/>
      <c r="I141" s="51"/>
      <c r="J141" s="51"/>
      <c r="K141" s="51"/>
      <c r="L141" s="51"/>
      <c r="M141" s="51"/>
    </row>
    <row r="142" spans="1:13" ht="13.5" thickBot="1">
      <c r="A142" s="32"/>
      <c r="B142" s="12" t="s">
        <v>18</v>
      </c>
      <c r="C142" s="90"/>
      <c r="D142" s="90"/>
      <c r="E142" s="91"/>
      <c r="F142" s="17">
        <f>SUM(F117:F141)</f>
        <v>0</v>
      </c>
      <c r="G142" s="17"/>
      <c r="H142" s="51"/>
      <c r="I142" s="51"/>
      <c r="J142" s="51"/>
      <c r="K142" s="51"/>
      <c r="L142" s="51"/>
      <c r="M142" s="51"/>
    </row>
    <row r="143" spans="1:13">
      <c r="A143" s="20"/>
      <c r="B143" s="40"/>
      <c r="C143" s="53"/>
      <c r="D143" s="53"/>
      <c r="E143" s="54"/>
      <c r="F143" s="55"/>
      <c r="G143" s="55"/>
      <c r="H143" s="51"/>
      <c r="I143" s="51"/>
      <c r="J143" s="51"/>
      <c r="K143" s="51"/>
      <c r="L143" s="51"/>
      <c r="M143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43"/>
  <sheetViews>
    <sheetView view="pageBreakPreview" topLeftCell="A43" zoomScaleSheetLayoutView="100" workbookViewId="0">
      <selection activeCell="C122" sqref="C122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101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+F93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+F111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+F142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245.2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12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895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561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51.75" customHeight="1">
      <c r="A81" s="20" t="s">
        <v>42</v>
      </c>
      <c r="B81" s="41" t="s">
        <v>102</v>
      </c>
      <c r="C81" s="53">
        <v>2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100</v>
      </c>
      <c r="C83" s="53">
        <v>57.6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38.25">
      <c r="A85" s="20" t="s">
        <v>66</v>
      </c>
      <c r="B85" s="117" t="s">
        <v>56</v>
      </c>
      <c r="C85" s="118">
        <v>1</v>
      </c>
      <c r="D85" s="119" t="s">
        <v>38</v>
      </c>
      <c r="E85" s="120"/>
      <c r="F85" s="50">
        <f>C85*E85</f>
        <v>0</v>
      </c>
      <c r="G85" s="55"/>
      <c r="H85" s="51"/>
      <c r="I85" s="51"/>
      <c r="J85" s="51"/>
      <c r="K85" s="51"/>
      <c r="L85" s="51"/>
      <c r="M85" s="51"/>
    </row>
    <row r="86" spans="1:13">
      <c r="A86" s="20"/>
      <c r="B86" s="40"/>
      <c r="C86" s="53"/>
      <c r="D86" s="53"/>
      <c r="E86" s="54"/>
      <c r="F86" s="55"/>
      <c r="G86" s="55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4</v>
      </c>
      <c r="C87" s="57">
        <v>252</v>
      </c>
      <c r="D87" s="55" t="s">
        <v>39</v>
      </c>
      <c r="E87" s="58"/>
      <c r="F87" s="50">
        <f>C87*E87</f>
        <v>0</v>
      </c>
      <c r="G87" s="50"/>
      <c r="H87" s="51"/>
      <c r="I87" s="51"/>
      <c r="J87" s="110"/>
      <c r="K87" s="51"/>
      <c r="L87" s="110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384.8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140.25" customHeight="1">
      <c r="A91" s="20" t="s">
        <v>68</v>
      </c>
      <c r="B91" s="115" t="s">
        <v>78</v>
      </c>
      <c r="C91" s="57">
        <v>223.7</v>
      </c>
      <c r="D91" s="55" t="s">
        <v>38</v>
      </c>
      <c r="E91" s="58"/>
      <c r="F91" s="50">
        <f>C91*E91</f>
        <v>0</v>
      </c>
      <c r="G91" s="50"/>
      <c r="H91" s="51"/>
      <c r="I91" s="51"/>
      <c r="J91" s="51"/>
      <c r="K91" s="51"/>
      <c r="L91" s="51"/>
      <c r="M91" s="51"/>
    </row>
    <row r="92" spans="1:13">
      <c r="A92" s="20"/>
      <c r="B92" s="115"/>
      <c r="C92" s="57"/>
      <c r="D92" s="55"/>
      <c r="E92" s="58"/>
      <c r="F92" s="50"/>
      <c r="G92" s="50"/>
      <c r="H92" s="51"/>
      <c r="I92" s="51"/>
      <c r="J92" s="51"/>
      <c r="K92" s="51"/>
      <c r="L92" s="51"/>
      <c r="M92" s="51"/>
    </row>
    <row r="93" spans="1:13" ht="13.5" thickBot="1">
      <c r="A93" s="32"/>
      <c r="B93" s="12" t="s">
        <v>16</v>
      </c>
      <c r="C93" s="96"/>
      <c r="D93" s="97"/>
      <c r="E93" s="98"/>
      <c r="F93" s="17">
        <f>SUM(F78:F92)</f>
        <v>0</v>
      </c>
      <c r="G93" s="17"/>
      <c r="H93" s="99"/>
      <c r="I93" s="51"/>
      <c r="J93" s="51"/>
      <c r="K93" s="51"/>
      <c r="L93" s="51"/>
      <c r="M93" s="51"/>
    </row>
    <row r="94" spans="1:13">
      <c r="A94" s="33"/>
      <c r="B94" s="13"/>
      <c r="C94" s="100"/>
      <c r="D94" s="101"/>
      <c r="E94" s="102"/>
      <c r="F94" s="14"/>
      <c r="G94" s="14"/>
      <c r="H94" s="99"/>
      <c r="I94" s="51"/>
      <c r="J94" s="51"/>
      <c r="K94" s="51"/>
      <c r="L94" s="51"/>
      <c r="M94" s="51"/>
    </row>
    <row r="95" spans="1:13">
      <c r="A95" s="33"/>
      <c r="B95" s="13"/>
      <c r="C95" s="100"/>
      <c r="D95" s="101"/>
      <c r="E95" s="102"/>
      <c r="F95" s="14"/>
      <c r="G95" s="14"/>
      <c r="H95" s="99"/>
      <c r="I95" s="51"/>
      <c r="J95" s="51"/>
      <c r="K95" s="51"/>
      <c r="L95" s="51"/>
      <c r="M95" s="51"/>
    </row>
    <row r="96" spans="1:13">
      <c r="A96" s="26" t="s">
        <v>11</v>
      </c>
      <c r="B96" s="10" t="s">
        <v>30</v>
      </c>
      <c r="C96" s="74"/>
      <c r="D96" s="74"/>
      <c r="E96" s="84"/>
      <c r="F96" s="85"/>
      <c r="G96" s="85"/>
      <c r="H96" s="99"/>
      <c r="I96" s="51"/>
      <c r="J96" s="51"/>
      <c r="K96" s="51"/>
      <c r="L96" s="51"/>
      <c r="M96" s="51"/>
    </row>
    <row r="97" spans="1:13" ht="13.5" thickBot="1">
      <c r="A97" s="20"/>
      <c r="B97" s="40"/>
      <c r="C97" s="53"/>
      <c r="D97" s="53"/>
      <c r="E97" s="54"/>
      <c r="F97" s="55"/>
      <c r="G97" s="55"/>
      <c r="H97" s="51"/>
      <c r="I97" s="51"/>
      <c r="J97" s="51"/>
      <c r="K97" s="51"/>
      <c r="L97" s="51"/>
      <c r="M97" s="51"/>
    </row>
    <row r="98" spans="1:13">
      <c r="A98" s="27" t="s">
        <v>19</v>
      </c>
      <c r="B98" s="28" t="s">
        <v>20</v>
      </c>
      <c r="C98" s="29" t="s">
        <v>21</v>
      </c>
      <c r="D98" s="30" t="s">
        <v>22</v>
      </c>
      <c r="E98" s="39" t="s">
        <v>23</v>
      </c>
      <c r="F98" s="31" t="s">
        <v>24</v>
      </c>
      <c r="G98" s="31" t="s">
        <v>24</v>
      </c>
      <c r="H98" s="51"/>
      <c r="I98" s="51"/>
      <c r="J98" s="51"/>
      <c r="K98" s="51"/>
      <c r="L98" s="51"/>
      <c r="M98" s="51"/>
    </row>
    <row r="99" spans="1:13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 ht="51">
      <c r="A100" s="20" t="s">
        <v>27</v>
      </c>
      <c r="B100" s="40" t="s">
        <v>126</v>
      </c>
      <c r="C100" s="53">
        <v>245.2</v>
      </c>
      <c r="D100" s="55" t="s">
        <v>7</v>
      </c>
      <c r="E100" s="54"/>
      <c r="F100" s="50">
        <f>C100*E100</f>
        <v>0</v>
      </c>
      <c r="G100" s="55"/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102">
      <c r="A102" s="20" t="s">
        <v>86</v>
      </c>
      <c r="B102" s="42" t="s">
        <v>222</v>
      </c>
      <c r="C102" s="57"/>
      <c r="G102" s="87"/>
      <c r="H102" s="51"/>
      <c r="I102" s="51"/>
      <c r="J102" s="51"/>
      <c r="K102" s="51"/>
      <c r="L102" s="51"/>
      <c r="M102" s="51"/>
    </row>
    <row r="103" spans="1:13">
      <c r="A103" s="20"/>
      <c r="B103" s="153" t="s">
        <v>98</v>
      </c>
      <c r="C103" s="57">
        <v>10</v>
      </c>
      <c r="D103" s="144" t="s">
        <v>14</v>
      </c>
      <c r="E103" s="145"/>
      <c r="F103" s="146">
        <f>C103*E103</f>
        <v>0</v>
      </c>
      <c r="G103" s="87"/>
      <c r="H103" s="51"/>
      <c r="I103" s="51"/>
      <c r="J103" s="51"/>
      <c r="K103" s="51"/>
      <c r="L103" s="51"/>
      <c r="M103" s="51"/>
    </row>
    <row r="104" spans="1:13">
      <c r="A104" s="20"/>
      <c r="B104" s="153" t="s">
        <v>103</v>
      </c>
      <c r="C104" s="57">
        <v>1</v>
      </c>
      <c r="D104" s="144" t="s">
        <v>14</v>
      </c>
      <c r="E104" s="145"/>
      <c r="F104" s="146">
        <f>C104*E104</f>
        <v>0</v>
      </c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26"/>
      <c r="C105" s="53"/>
      <c r="D105" s="55"/>
      <c r="E105" s="54"/>
      <c r="F105" s="50"/>
      <c r="G105" s="87"/>
      <c r="H105" s="51"/>
      <c r="I105" s="51"/>
      <c r="J105" s="51"/>
      <c r="K105" s="51"/>
      <c r="L105" s="51"/>
      <c r="M105" s="51"/>
    </row>
    <row r="106" spans="1:13" ht="76.5">
      <c r="A106" s="20" t="s">
        <v>63</v>
      </c>
      <c r="B106" s="127" t="s">
        <v>88</v>
      </c>
      <c r="C106" s="88">
        <v>11</v>
      </c>
      <c r="D106" s="89" t="s">
        <v>14</v>
      </c>
      <c r="E106" s="128"/>
      <c r="F106" s="50">
        <f>C106*E106</f>
        <v>0</v>
      </c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126"/>
      <c r="C107" s="53"/>
      <c r="D107" s="55"/>
      <c r="E107" s="54"/>
      <c r="F107" s="50"/>
      <c r="G107" s="87"/>
      <c r="H107" s="51"/>
      <c r="I107" s="51"/>
      <c r="J107" s="51"/>
      <c r="K107" s="51"/>
      <c r="L107" s="51"/>
      <c r="M107" s="51"/>
    </row>
    <row r="108" spans="1:13" ht="48.75" customHeight="1">
      <c r="A108" s="20" t="s">
        <v>87</v>
      </c>
      <c r="B108" s="126" t="s">
        <v>137</v>
      </c>
      <c r="C108" s="53"/>
      <c r="G108" s="87"/>
      <c r="H108" s="51"/>
      <c r="I108" s="51"/>
      <c r="J108" s="51"/>
      <c r="K108" s="51"/>
      <c r="L108" s="51"/>
      <c r="M108" s="51"/>
    </row>
    <row r="109" spans="1:13">
      <c r="A109" s="20"/>
      <c r="B109" s="152" t="s">
        <v>97</v>
      </c>
      <c r="C109" s="53">
        <v>21</v>
      </c>
      <c r="D109" s="55" t="s">
        <v>14</v>
      </c>
      <c r="E109" s="54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152"/>
      <c r="C110" s="53"/>
      <c r="D110" s="55"/>
      <c r="E110" s="54"/>
      <c r="F110" s="50"/>
      <c r="G110" s="87"/>
      <c r="H110" s="51"/>
      <c r="I110" s="51"/>
      <c r="J110" s="51"/>
      <c r="K110" s="51"/>
      <c r="L110" s="51"/>
      <c r="M110" s="51"/>
    </row>
    <row r="111" spans="1:13" ht="13.5" thickBot="1">
      <c r="A111" s="32"/>
      <c r="B111" s="12" t="s">
        <v>31</v>
      </c>
      <c r="C111" s="90"/>
      <c r="D111" s="90"/>
      <c r="E111" s="91"/>
      <c r="F111" s="17">
        <f>SUM(F99:F110)</f>
        <v>0</v>
      </c>
      <c r="G111" s="17"/>
      <c r="H111" s="51"/>
      <c r="I111" s="51"/>
      <c r="J111" s="51"/>
      <c r="K111" s="51"/>
      <c r="L111" s="51"/>
      <c r="M111" s="51"/>
    </row>
    <row r="112" spans="1:13">
      <c r="A112" s="33"/>
      <c r="B112" s="13"/>
      <c r="C112" s="57"/>
      <c r="D112" s="57"/>
      <c r="E112" s="58"/>
      <c r="F112" s="14"/>
      <c r="G112" s="14"/>
      <c r="H112" s="51"/>
      <c r="I112" s="51"/>
      <c r="J112" s="51"/>
      <c r="K112" s="51"/>
      <c r="L112" s="51"/>
      <c r="M112" s="51"/>
    </row>
    <row r="113" spans="1:13">
      <c r="A113" s="33"/>
      <c r="B113" s="13"/>
      <c r="C113" s="57"/>
      <c r="D113" s="57"/>
      <c r="E113" s="58"/>
      <c r="F113" s="14"/>
      <c r="G113" s="14"/>
      <c r="H113" s="51"/>
      <c r="I113" s="51"/>
      <c r="J113" s="51"/>
      <c r="K113" s="51"/>
      <c r="L113" s="51"/>
      <c r="M113" s="51"/>
    </row>
    <row r="114" spans="1:13">
      <c r="A114" s="26" t="s">
        <v>12</v>
      </c>
      <c r="B114" s="10" t="s">
        <v>17</v>
      </c>
      <c r="C114" s="74"/>
      <c r="D114" s="74"/>
      <c r="E114" s="84"/>
      <c r="F114" s="85"/>
      <c r="G114" s="85"/>
      <c r="H114" s="51"/>
      <c r="I114" s="51"/>
      <c r="J114" s="51"/>
      <c r="K114" s="51"/>
      <c r="L114" s="51"/>
      <c r="M114" s="51"/>
    </row>
    <row r="115" spans="1:13" ht="13.5" thickBot="1">
      <c r="A115" s="33"/>
      <c r="B115" s="4"/>
      <c r="C115" s="57"/>
      <c r="D115" s="57"/>
      <c r="E115" s="58"/>
      <c r="F115" s="56"/>
      <c r="G115" s="56"/>
      <c r="H115" s="51"/>
      <c r="I115" s="51"/>
      <c r="J115" s="51"/>
      <c r="K115" s="51"/>
      <c r="L115" s="51"/>
      <c r="M115" s="51"/>
    </row>
    <row r="116" spans="1:13">
      <c r="A116" s="27" t="s">
        <v>19</v>
      </c>
      <c r="B116" s="28" t="s">
        <v>20</v>
      </c>
      <c r="C116" s="29" t="s">
        <v>21</v>
      </c>
      <c r="D116" s="30" t="s">
        <v>22</v>
      </c>
      <c r="E116" s="39" t="s">
        <v>23</v>
      </c>
      <c r="F116" s="31" t="s">
        <v>24</v>
      </c>
      <c r="G116" s="31" t="s">
        <v>24</v>
      </c>
      <c r="H116" s="51"/>
      <c r="I116" s="51"/>
      <c r="J116" s="51"/>
      <c r="K116" s="51"/>
      <c r="L116" s="51"/>
      <c r="M116" s="51"/>
    </row>
    <row r="117" spans="1:13">
      <c r="A117" s="34"/>
      <c r="B117" s="48"/>
      <c r="C117" s="103"/>
      <c r="D117" s="55"/>
      <c r="E117" s="49"/>
      <c r="F117" s="87"/>
      <c r="G117" s="87"/>
      <c r="H117" s="51"/>
      <c r="I117" s="51"/>
      <c r="J117" s="51"/>
      <c r="K117" s="51"/>
      <c r="L117" s="51"/>
      <c r="M117" s="51"/>
    </row>
    <row r="118" spans="1:13" ht="25.5">
      <c r="A118" s="35" t="s">
        <v>25</v>
      </c>
      <c r="B118" s="48" t="s">
        <v>72</v>
      </c>
      <c r="C118" s="53">
        <v>895</v>
      </c>
      <c r="D118" s="147" t="s">
        <v>39</v>
      </c>
      <c r="E118" s="49"/>
      <c r="F118" s="131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34"/>
      <c r="B119" s="148"/>
      <c r="C119" s="149"/>
      <c r="D119" s="149"/>
      <c r="E119" s="150"/>
      <c r="F119" s="151"/>
      <c r="G119" s="87"/>
      <c r="H119" s="51"/>
      <c r="I119" s="51"/>
      <c r="J119" s="51"/>
      <c r="K119" s="51"/>
      <c r="L119" s="51"/>
      <c r="M119" s="51"/>
    </row>
    <row r="120" spans="1:13" ht="25.5">
      <c r="A120" s="35" t="s">
        <v>36</v>
      </c>
      <c r="B120" s="48" t="s">
        <v>73</v>
      </c>
      <c r="C120" s="53">
        <v>895</v>
      </c>
      <c r="D120" s="55" t="s">
        <v>39</v>
      </c>
      <c r="E120" s="49"/>
      <c r="F120" s="131">
        <f>C120*E120</f>
        <v>0</v>
      </c>
      <c r="G120" s="87"/>
      <c r="H120" s="51"/>
      <c r="I120" s="51"/>
      <c r="J120" s="51"/>
      <c r="K120" s="51"/>
      <c r="L120" s="51"/>
      <c r="M120" s="51"/>
    </row>
    <row r="121" spans="1:13">
      <c r="A121" s="34"/>
      <c r="B121" s="48"/>
      <c r="C121" s="103"/>
      <c r="D121" s="55"/>
      <c r="E121" s="49"/>
      <c r="F121" s="87"/>
      <c r="G121" s="87"/>
      <c r="H121" s="51"/>
      <c r="I121" s="51"/>
      <c r="J121" s="51"/>
      <c r="K121" s="51"/>
      <c r="L121" s="51"/>
      <c r="M121" s="51"/>
    </row>
    <row r="122" spans="1:13" ht="27.75" customHeight="1">
      <c r="A122" s="35" t="s">
        <v>43</v>
      </c>
      <c r="B122" s="48" t="s">
        <v>74</v>
      </c>
      <c r="C122" s="53">
        <f>895*1.2</f>
        <v>1074</v>
      </c>
      <c r="D122" s="55" t="s">
        <v>39</v>
      </c>
      <c r="E122" s="49"/>
      <c r="F122" s="131">
        <f>C122*E122</f>
        <v>0</v>
      </c>
      <c r="G122" s="87"/>
      <c r="H122" s="51"/>
      <c r="I122" s="51"/>
      <c r="J122" s="51"/>
      <c r="K122" s="51"/>
      <c r="L122" s="51"/>
      <c r="M122" s="51"/>
    </row>
    <row r="123" spans="1:13">
      <c r="A123" s="34"/>
      <c r="B123" s="48"/>
      <c r="C123" s="103"/>
      <c r="D123" s="55"/>
      <c r="E123" s="49"/>
      <c r="F123" s="87"/>
      <c r="G123" s="87"/>
      <c r="H123" s="51"/>
      <c r="I123" s="51"/>
      <c r="J123" s="51"/>
      <c r="K123" s="51"/>
      <c r="L123" s="51"/>
      <c r="M123" s="51"/>
    </row>
    <row r="124" spans="1:13">
      <c r="A124" s="35" t="s">
        <v>47</v>
      </c>
      <c r="B124" s="48" t="s">
        <v>52</v>
      </c>
      <c r="C124" s="53">
        <v>245.2</v>
      </c>
      <c r="D124" s="55" t="s">
        <v>7</v>
      </c>
      <c r="E124" s="54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34"/>
      <c r="B125" s="46"/>
      <c r="C125" s="103"/>
      <c r="D125" s="137"/>
      <c r="E125" s="136"/>
      <c r="F125" s="104"/>
      <c r="G125" s="104"/>
      <c r="H125" s="51"/>
      <c r="I125" s="51"/>
      <c r="J125" s="51"/>
      <c r="K125" s="51"/>
      <c r="L125" s="51"/>
      <c r="M125" s="51"/>
    </row>
    <row r="126" spans="1:13" ht="66" customHeight="1">
      <c r="A126" s="35" t="s">
        <v>48</v>
      </c>
      <c r="B126" s="46" t="s">
        <v>57</v>
      </c>
      <c r="C126" s="53">
        <v>245.2</v>
      </c>
      <c r="D126" s="94" t="s">
        <v>7</v>
      </c>
      <c r="E126" s="136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94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 ht="38.25">
      <c r="A128" s="35" t="s">
        <v>70</v>
      </c>
      <c r="B128" s="46" t="s">
        <v>53</v>
      </c>
      <c r="C128" s="53">
        <v>245.2</v>
      </c>
      <c r="D128" s="94" t="s">
        <v>7</v>
      </c>
      <c r="E128" s="136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6"/>
      <c r="C129" s="103"/>
      <c r="D129" s="94"/>
      <c r="E129" s="136"/>
      <c r="F129" s="104"/>
      <c r="G129" s="104"/>
      <c r="H129" s="51"/>
      <c r="I129" s="51"/>
      <c r="J129" s="51"/>
      <c r="K129" s="51"/>
      <c r="L129" s="51"/>
      <c r="M129" s="51"/>
    </row>
    <row r="130" spans="1:13">
      <c r="A130" s="35" t="s">
        <v>71</v>
      </c>
      <c r="B130" s="46" t="s">
        <v>2</v>
      </c>
      <c r="C130" s="53">
        <v>245.2</v>
      </c>
      <c r="D130" s="94" t="s">
        <v>7</v>
      </c>
      <c r="E130" s="136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6"/>
      <c r="C131" s="103"/>
      <c r="D131" s="137"/>
      <c r="E131" s="136"/>
      <c r="F131" s="104"/>
      <c r="G131" s="104"/>
      <c r="H131" s="51"/>
      <c r="I131" s="51"/>
      <c r="J131" s="51"/>
      <c r="K131" s="51"/>
      <c r="L131" s="51"/>
      <c r="M131" s="51"/>
    </row>
    <row r="132" spans="1:13">
      <c r="A132" s="35" t="s">
        <v>81</v>
      </c>
      <c r="B132" s="40" t="s">
        <v>3</v>
      </c>
      <c r="C132" s="53">
        <v>8</v>
      </c>
      <c r="D132" s="55" t="s">
        <v>6</v>
      </c>
      <c r="E132" s="54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0"/>
      <c r="C133" s="53"/>
      <c r="D133" s="55"/>
      <c r="E133" s="54"/>
      <c r="F133" s="50"/>
      <c r="G133" s="50"/>
      <c r="H133" s="51"/>
      <c r="I133" s="51"/>
      <c r="J133" s="51"/>
      <c r="K133" s="51"/>
      <c r="L133" s="51"/>
      <c r="M133" s="51"/>
    </row>
    <row r="134" spans="1:13">
      <c r="A134" s="35" t="s">
        <v>82</v>
      </c>
      <c r="B134" s="40" t="s">
        <v>40</v>
      </c>
      <c r="C134" s="138">
        <v>8</v>
      </c>
      <c r="D134" s="139" t="s">
        <v>6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0"/>
      <c r="C135" s="53"/>
      <c r="D135" s="55"/>
      <c r="E135" s="54"/>
      <c r="F135" s="50"/>
      <c r="G135" s="50"/>
      <c r="H135" s="51"/>
      <c r="I135" s="51"/>
      <c r="J135" s="51"/>
      <c r="K135" s="51"/>
      <c r="L135" s="51"/>
      <c r="M135" s="51"/>
    </row>
    <row r="136" spans="1:13" ht="38.25">
      <c r="A136" s="35" t="s">
        <v>83</v>
      </c>
      <c r="B136" s="140" t="s">
        <v>89</v>
      </c>
      <c r="C136" s="53">
        <v>4</v>
      </c>
      <c r="D136" s="55" t="s">
        <v>6</v>
      </c>
      <c r="E136" s="54"/>
      <c r="F136" s="50">
        <f>C136*E136</f>
        <v>0</v>
      </c>
      <c r="G136" s="50"/>
      <c r="H136" s="51"/>
      <c r="I136" s="51"/>
      <c r="J136" s="51"/>
      <c r="K136" s="51"/>
      <c r="L136" s="51"/>
      <c r="M136" s="51"/>
    </row>
    <row r="137" spans="1:13">
      <c r="A137" s="34"/>
      <c r="B137" s="141"/>
      <c r="C137" s="53"/>
      <c r="D137" s="55"/>
      <c r="E137" s="54"/>
      <c r="F137" s="50"/>
      <c r="G137" s="50"/>
      <c r="H137" s="51"/>
      <c r="I137" s="51"/>
      <c r="J137" s="51"/>
      <c r="K137" s="51"/>
      <c r="L137" s="51"/>
      <c r="M137" s="51"/>
    </row>
    <row r="138" spans="1:13">
      <c r="A138" s="35" t="s">
        <v>84</v>
      </c>
      <c r="B138" s="40" t="s">
        <v>50</v>
      </c>
      <c r="C138" s="53">
        <v>1</v>
      </c>
      <c r="D138" s="55" t="s">
        <v>14</v>
      </c>
      <c r="E138" s="54"/>
      <c r="F138" s="50">
        <f>C138*E138</f>
        <v>0</v>
      </c>
      <c r="G138" s="50"/>
      <c r="H138" s="51"/>
      <c r="I138" s="51"/>
      <c r="J138" s="51"/>
      <c r="K138" s="51"/>
      <c r="L138" s="51"/>
      <c r="M138" s="51"/>
    </row>
    <row r="139" spans="1:13">
      <c r="A139" s="34"/>
      <c r="B139" s="40"/>
      <c r="C139" s="53"/>
      <c r="D139" s="142"/>
      <c r="E139" s="54"/>
      <c r="F139" s="55"/>
      <c r="G139" s="55"/>
      <c r="H139" s="51"/>
      <c r="I139" s="51"/>
      <c r="J139" s="51"/>
      <c r="K139" s="51"/>
      <c r="L139" s="51"/>
      <c r="M139" s="51"/>
    </row>
    <row r="140" spans="1:13">
      <c r="A140" s="35" t="s">
        <v>85</v>
      </c>
      <c r="B140" s="40" t="s">
        <v>54</v>
      </c>
      <c r="C140" s="53">
        <v>1</v>
      </c>
      <c r="D140" s="55" t="s">
        <v>14</v>
      </c>
      <c r="E140" s="54"/>
      <c r="F140" s="50">
        <f>C140*E140</f>
        <v>0</v>
      </c>
      <c r="G140" s="50"/>
      <c r="H140" s="51"/>
      <c r="I140" s="51"/>
      <c r="J140" s="51"/>
      <c r="K140" s="51"/>
      <c r="L140" s="51"/>
      <c r="M140" s="51"/>
    </row>
    <row r="141" spans="1:13">
      <c r="A141" s="35"/>
      <c r="B141" s="48"/>
      <c r="C141" s="103"/>
      <c r="D141" s="55"/>
      <c r="E141" s="49"/>
      <c r="F141" s="87"/>
      <c r="G141" s="87"/>
      <c r="H141" s="51"/>
      <c r="I141" s="51"/>
      <c r="J141" s="51"/>
      <c r="K141" s="51"/>
      <c r="L141" s="51"/>
      <c r="M141" s="51"/>
    </row>
    <row r="142" spans="1:13" ht="13.5" thickBot="1">
      <c r="A142" s="32"/>
      <c r="B142" s="12" t="s">
        <v>18</v>
      </c>
      <c r="C142" s="90"/>
      <c r="D142" s="90"/>
      <c r="E142" s="91"/>
      <c r="F142" s="17">
        <f>SUM(F117:F141)</f>
        <v>0</v>
      </c>
      <c r="G142" s="17"/>
      <c r="H142" s="51"/>
      <c r="I142" s="51"/>
      <c r="J142" s="51"/>
      <c r="K142" s="51"/>
      <c r="L142" s="51"/>
      <c r="M142" s="51"/>
    </row>
    <row r="143" spans="1:13">
      <c r="A143" s="20"/>
      <c r="B143" s="40"/>
      <c r="C143" s="53"/>
      <c r="D143" s="53"/>
      <c r="E143" s="54"/>
      <c r="F143" s="55"/>
      <c r="G143" s="55"/>
      <c r="H143" s="51"/>
      <c r="I143" s="51"/>
      <c r="J143" s="51"/>
      <c r="K143" s="51"/>
      <c r="L143" s="51"/>
      <c r="M143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41"/>
  <sheetViews>
    <sheetView view="pageBreakPreview" topLeftCell="A46" zoomScaleSheetLayoutView="100" workbookViewId="0">
      <selection activeCell="E35" sqref="E35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104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+F93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+F111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+F140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41.6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3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113.8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42.4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63.75">
      <c r="A81" s="20" t="s">
        <v>42</v>
      </c>
      <c r="B81" s="41" t="s">
        <v>105</v>
      </c>
      <c r="C81" s="53">
        <v>42.4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100</v>
      </c>
      <c r="C83" s="53">
        <v>10.5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38.25">
      <c r="A85" s="20" t="s">
        <v>66</v>
      </c>
      <c r="B85" s="117" t="s">
        <v>56</v>
      </c>
      <c r="C85" s="118">
        <v>0.5</v>
      </c>
      <c r="D85" s="119" t="s">
        <v>38</v>
      </c>
      <c r="E85" s="120"/>
      <c r="F85" s="50">
        <f>C85*E85</f>
        <v>0</v>
      </c>
      <c r="G85" s="55"/>
      <c r="H85" s="51"/>
      <c r="I85" s="51"/>
      <c r="J85" s="51"/>
      <c r="K85" s="51"/>
      <c r="L85" s="51"/>
      <c r="M85" s="51"/>
    </row>
    <row r="86" spans="1:13">
      <c r="A86" s="20"/>
      <c r="B86" s="40"/>
      <c r="C86" s="53"/>
      <c r="D86" s="53"/>
      <c r="E86" s="54"/>
      <c r="F86" s="55"/>
      <c r="G86" s="55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4</v>
      </c>
      <c r="C87" s="57">
        <v>43.7</v>
      </c>
      <c r="D87" s="55" t="s">
        <v>39</v>
      </c>
      <c r="E87" s="58"/>
      <c r="F87" s="50">
        <f>C87*E87</f>
        <v>0</v>
      </c>
      <c r="G87" s="50"/>
      <c r="H87" s="51"/>
      <c r="I87" s="51"/>
      <c r="J87" s="110"/>
      <c r="K87" s="51"/>
      <c r="L87" s="110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65.099999999999994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140.25" customHeight="1">
      <c r="A91" s="20" t="s">
        <v>68</v>
      </c>
      <c r="B91" s="115" t="s">
        <v>78</v>
      </c>
      <c r="C91" s="57">
        <v>28.4</v>
      </c>
      <c r="D91" s="55" t="s">
        <v>38</v>
      </c>
      <c r="E91" s="58"/>
      <c r="F91" s="50">
        <f>C91*E91</f>
        <v>0</v>
      </c>
      <c r="G91" s="50"/>
      <c r="H91" s="51"/>
      <c r="I91" s="51"/>
      <c r="J91" s="51"/>
      <c r="K91" s="51"/>
      <c r="L91" s="51"/>
      <c r="M91" s="51"/>
    </row>
    <row r="92" spans="1:13">
      <c r="A92" s="20"/>
      <c r="B92" s="115"/>
      <c r="C92" s="57"/>
      <c r="D92" s="55"/>
      <c r="E92" s="58"/>
      <c r="F92" s="50"/>
      <c r="G92" s="50"/>
      <c r="H92" s="51"/>
      <c r="I92" s="51"/>
      <c r="J92" s="51"/>
      <c r="K92" s="51"/>
      <c r="L92" s="51"/>
      <c r="M92" s="51"/>
    </row>
    <row r="93" spans="1:13" ht="13.5" thickBot="1">
      <c r="A93" s="32"/>
      <c r="B93" s="12" t="s">
        <v>16</v>
      </c>
      <c r="C93" s="96"/>
      <c r="D93" s="97"/>
      <c r="E93" s="98"/>
      <c r="F93" s="17">
        <f>SUM(F78:F92)</f>
        <v>0</v>
      </c>
      <c r="G93" s="17"/>
      <c r="H93" s="99"/>
      <c r="I93" s="51"/>
      <c r="J93" s="51"/>
      <c r="K93" s="51"/>
      <c r="L93" s="51"/>
      <c r="M93" s="51"/>
    </row>
    <row r="94" spans="1:13">
      <c r="A94" s="33"/>
      <c r="B94" s="13"/>
      <c r="C94" s="100"/>
      <c r="D94" s="101"/>
      <c r="E94" s="102"/>
      <c r="F94" s="14"/>
      <c r="G94" s="14"/>
      <c r="H94" s="99"/>
      <c r="I94" s="51"/>
      <c r="J94" s="51"/>
      <c r="K94" s="51"/>
      <c r="L94" s="51"/>
      <c r="M94" s="51"/>
    </row>
    <row r="95" spans="1:13">
      <c r="A95" s="33"/>
      <c r="B95" s="13"/>
      <c r="C95" s="100"/>
      <c r="D95" s="101"/>
      <c r="E95" s="102"/>
      <c r="F95" s="14"/>
      <c r="G95" s="14"/>
      <c r="H95" s="99"/>
      <c r="I95" s="51"/>
      <c r="J95" s="51"/>
      <c r="K95" s="51"/>
      <c r="L95" s="51"/>
      <c r="M95" s="51"/>
    </row>
    <row r="96" spans="1:13">
      <c r="A96" s="26" t="s">
        <v>11</v>
      </c>
      <c r="B96" s="10" t="s">
        <v>30</v>
      </c>
      <c r="C96" s="74"/>
      <c r="D96" s="74"/>
      <c r="E96" s="84"/>
      <c r="F96" s="85"/>
      <c r="G96" s="85"/>
      <c r="H96" s="99"/>
      <c r="I96" s="51"/>
      <c r="J96" s="51"/>
      <c r="K96" s="51"/>
      <c r="L96" s="51"/>
      <c r="M96" s="51"/>
    </row>
    <row r="97" spans="1:13" ht="13.5" thickBot="1">
      <c r="A97" s="20"/>
      <c r="B97" s="40"/>
      <c r="C97" s="53"/>
      <c r="D97" s="53"/>
      <c r="E97" s="54"/>
      <c r="F97" s="55"/>
      <c r="G97" s="55"/>
      <c r="H97" s="51"/>
      <c r="I97" s="51"/>
      <c r="J97" s="51"/>
      <c r="K97" s="51"/>
      <c r="L97" s="51"/>
      <c r="M97" s="51"/>
    </row>
    <row r="98" spans="1:13">
      <c r="A98" s="27" t="s">
        <v>19</v>
      </c>
      <c r="B98" s="28" t="s">
        <v>20</v>
      </c>
      <c r="C98" s="29" t="s">
        <v>21</v>
      </c>
      <c r="D98" s="30" t="s">
        <v>22</v>
      </c>
      <c r="E98" s="39" t="s">
        <v>23</v>
      </c>
      <c r="F98" s="31" t="s">
        <v>24</v>
      </c>
      <c r="G98" s="31" t="s">
        <v>24</v>
      </c>
      <c r="H98" s="51"/>
      <c r="I98" s="51"/>
      <c r="J98" s="51"/>
      <c r="K98" s="51"/>
      <c r="L98" s="51"/>
      <c r="M98" s="51"/>
    </row>
    <row r="99" spans="1:13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 ht="51">
      <c r="A100" s="20" t="s">
        <v>27</v>
      </c>
      <c r="B100" s="40" t="s">
        <v>126</v>
      </c>
      <c r="C100" s="53">
        <v>41.6</v>
      </c>
      <c r="D100" s="55" t="s">
        <v>7</v>
      </c>
      <c r="E100" s="54"/>
      <c r="F100" s="50">
        <f>C100*E100</f>
        <v>0</v>
      </c>
      <c r="G100" s="55"/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102">
      <c r="A102" s="20" t="s">
        <v>86</v>
      </c>
      <c r="B102" s="42" t="s">
        <v>222</v>
      </c>
      <c r="C102" s="57"/>
      <c r="G102" s="87"/>
      <c r="H102" s="51"/>
      <c r="I102" s="51"/>
      <c r="J102" s="51"/>
      <c r="K102" s="51"/>
      <c r="L102" s="51"/>
      <c r="M102" s="51"/>
    </row>
    <row r="103" spans="1:13">
      <c r="A103" s="20"/>
      <c r="B103" s="153" t="s">
        <v>98</v>
      </c>
      <c r="C103" s="57">
        <v>2</v>
      </c>
      <c r="D103" s="144" t="s">
        <v>14</v>
      </c>
      <c r="E103" s="145"/>
      <c r="F103" s="146">
        <f>C103*E103</f>
        <v>0</v>
      </c>
      <c r="G103" s="87"/>
      <c r="H103" s="51"/>
      <c r="I103" s="51"/>
      <c r="J103" s="51"/>
      <c r="K103" s="51"/>
      <c r="L103" s="51"/>
      <c r="M103" s="51"/>
    </row>
    <row r="104" spans="1:13">
      <c r="A104" s="20"/>
      <c r="B104" s="153" t="s">
        <v>103</v>
      </c>
      <c r="C104" s="57"/>
      <c r="D104" s="144" t="s">
        <v>14</v>
      </c>
      <c r="E104" s="145"/>
      <c r="F104" s="146">
        <f>C104*E104</f>
        <v>0</v>
      </c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26"/>
      <c r="C105" s="53"/>
      <c r="D105" s="55"/>
      <c r="E105" s="54"/>
      <c r="F105" s="50"/>
      <c r="G105" s="87"/>
      <c r="H105" s="51"/>
      <c r="I105" s="51"/>
      <c r="J105" s="51"/>
      <c r="K105" s="51"/>
      <c r="L105" s="51"/>
      <c r="M105" s="51"/>
    </row>
    <row r="106" spans="1:13" ht="76.5">
      <c r="A106" s="20" t="s">
        <v>63</v>
      </c>
      <c r="B106" s="127" t="s">
        <v>88</v>
      </c>
      <c r="C106" s="88">
        <v>2</v>
      </c>
      <c r="D106" s="89" t="s">
        <v>14</v>
      </c>
      <c r="E106" s="128"/>
      <c r="F106" s="50">
        <f>C106*E106</f>
        <v>0</v>
      </c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126"/>
      <c r="C107" s="53"/>
      <c r="D107" s="55"/>
      <c r="E107" s="54"/>
      <c r="F107" s="50"/>
      <c r="G107" s="87"/>
      <c r="H107" s="51"/>
      <c r="I107" s="51"/>
      <c r="J107" s="51"/>
      <c r="K107" s="51"/>
      <c r="L107" s="51"/>
      <c r="M107" s="51"/>
    </row>
    <row r="108" spans="1:13" ht="50.25" customHeight="1">
      <c r="A108" s="20" t="s">
        <v>87</v>
      </c>
      <c r="B108" s="126" t="s">
        <v>137</v>
      </c>
      <c r="C108" s="53"/>
      <c r="G108" s="87"/>
      <c r="H108" s="51"/>
      <c r="I108" s="51"/>
      <c r="J108" s="51"/>
      <c r="K108" s="51"/>
      <c r="L108" s="51"/>
      <c r="M108" s="51"/>
    </row>
    <row r="109" spans="1:13">
      <c r="A109" s="20"/>
      <c r="B109" s="152" t="s">
        <v>97</v>
      </c>
      <c r="C109" s="53">
        <v>3</v>
      </c>
      <c r="D109" s="55" t="s">
        <v>14</v>
      </c>
      <c r="E109" s="54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152"/>
      <c r="C110" s="53"/>
      <c r="D110" s="55"/>
      <c r="E110" s="54"/>
      <c r="F110" s="50"/>
      <c r="G110" s="87"/>
      <c r="H110" s="51"/>
      <c r="I110" s="51"/>
      <c r="J110" s="51"/>
      <c r="K110" s="51"/>
      <c r="L110" s="51"/>
      <c r="M110" s="51"/>
    </row>
    <row r="111" spans="1:13" ht="13.5" thickBot="1">
      <c r="A111" s="32"/>
      <c r="B111" s="12" t="s">
        <v>31</v>
      </c>
      <c r="C111" s="90"/>
      <c r="D111" s="90"/>
      <c r="E111" s="91"/>
      <c r="F111" s="17">
        <f>SUM(F99:F110)</f>
        <v>0</v>
      </c>
      <c r="G111" s="17"/>
      <c r="H111" s="51"/>
      <c r="I111" s="51"/>
      <c r="J111" s="51"/>
      <c r="K111" s="51"/>
      <c r="L111" s="51"/>
      <c r="M111" s="51"/>
    </row>
    <row r="112" spans="1:13">
      <c r="A112" s="33"/>
      <c r="B112" s="13"/>
      <c r="C112" s="57"/>
      <c r="D112" s="57"/>
      <c r="E112" s="58"/>
      <c r="F112" s="14"/>
      <c r="G112" s="14"/>
      <c r="H112" s="51"/>
      <c r="I112" s="51"/>
      <c r="J112" s="51"/>
      <c r="K112" s="51"/>
      <c r="L112" s="51"/>
      <c r="M112" s="51"/>
    </row>
    <row r="113" spans="1:13">
      <c r="A113" s="33"/>
      <c r="B113" s="13"/>
      <c r="C113" s="57"/>
      <c r="D113" s="57"/>
      <c r="E113" s="58"/>
      <c r="F113" s="14"/>
      <c r="G113" s="14"/>
      <c r="H113" s="51"/>
      <c r="I113" s="51"/>
      <c r="J113" s="51"/>
      <c r="K113" s="51"/>
      <c r="L113" s="51"/>
      <c r="M113" s="51"/>
    </row>
    <row r="114" spans="1:13">
      <c r="A114" s="26" t="s">
        <v>12</v>
      </c>
      <c r="B114" s="10" t="s">
        <v>17</v>
      </c>
      <c r="C114" s="74"/>
      <c r="D114" s="74"/>
      <c r="E114" s="84"/>
      <c r="F114" s="85"/>
      <c r="G114" s="85"/>
      <c r="H114" s="51"/>
      <c r="I114" s="51"/>
      <c r="J114" s="51"/>
      <c r="K114" s="51"/>
      <c r="L114" s="51"/>
      <c r="M114" s="51"/>
    </row>
    <row r="115" spans="1:13" ht="13.5" thickBot="1">
      <c r="A115" s="33"/>
      <c r="B115" s="4"/>
      <c r="C115" s="57"/>
      <c r="D115" s="57"/>
      <c r="E115" s="58"/>
      <c r="F115" s="56"/>
      <c r="G115" s="56"/>
      <c r="H115" s="51"/>
      <c r="I115" s="51"/>
      <c r="J115" s="51"/>
      <c r="K115" s="51"/>
      <c r="L115" s="51"/>
      <c r="M115" s="51"/>
    </row>
    <row r="116" spans="1:13">
      <c r="A116" s="27" t="s">
        <v>19</v>
      </c>
      <c r="B116" s="28" t="s">
        <v>20</v>
      </c>
      <c r="C116" s="29" t="s">
        <v>21</v>
      </c>
      <c r="D116" s="30" t="s">
        <v>22</v>
      </c>
      <c r="E116" s="39" t="s">
        <v>23</v>
      </c>
      <c r="F116" s="31" t="s">
        <v>24</v>
      </c>
      <c r="G116" s="31" t="s">
        <v>24</v>
      </c>
      <c r="H116" s="51"/>
      <c r="I116" s="51"/>
      <c r="J116" s="51"/>
      <c r="K116" s="51"/>
      <c r="L116" s="51"/>
      <c r="M116" s="51"/>
    </row>
    <row r="117" spans="1:13">
      <c r="A117" s="34"/>
      <c r="B117" s="48"/>
      <c r="C117" s="103"/>
      <c r="D117" s="55"/>
      <c r="E117" s="49"/>
      <c r="F117" s="87"/>
      <c r="G117" s="87"/>
      <c r="H117" s="51"/>
      <c r="I117" s="51"/>
      <c r="J117" s="51"/>
      <c r="K117" s="51"/>
      <c r="L117" s="51"/>
      <c r="M117" s="51"/>
    </row>
    <row r="118" spans="1:13" ht="25.5">
      <c r="A118" s="35" t="s">
        <v>25</v>
      </c>
      <c r="B118" s="48" t="s">
        <v>72</v>
      </c>
      <c r="C118" s="53">
        <v>113.8</v>
      </c>
      <c r="D118" s="147" t="s">
        <v>39</v>
      </c>
      <c r="E118" s="49"/>
      <c r="F118" s="131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34"/>
      <c r="B119" s="148"/>
      <c r="C119" s="149"/>
      <c r="D119" s="149"/>
      <c r="E119" s="150"/>
      <c r="F119" s="151"/>
      <c r="G119" s="87"/>
      <c r="H119" s="51"/>
      <c r="I119" s="51"/>
      <c r="J119" s="51"/>
      <c r="K119" s="51"/>
      <c r="L119" s="51"/>
      <c r="M119" s="51"/>
    </row>
    <row r="120" spans="1:13" ht="25.5">
      <c r="A120" s="35" t="s">
        <v>36</v>
      </c>
      <c r="B120" s="48" t="s">
        <v>73</v>
      </c>
      <c r="C120" s="53">
        <v>113.8</v>
      </c>
      <c r="D120" s="55" t="s">
        <v>39</v>
      </c>
      <c r="E120" s="49"/>
      <c r="F120" s="131">
        <f>C120*E120</f>
        <v>0</v>
      </c>
      <c r="G120" s="87"/>
      <c r="H120" s="51"/>
      <c r="I120" s="51"/>
      <c r="J120" s="51"/>
      <c r="K120" s="51"/>
      <c r="L120" s="51"/>
      <c r="M120" s="51"/>
    </row>
    <row r="121" spans="1:13">
      <c r="A121" s="34"/>
      <c r="B121" s="48"/>
      <c r="C121" s="103"/>
      <c r="D121" s="55"/>
      <c r="E121" s="49"/>
      <c r="F121" s="87"/>
      <c r="G121" s="87"/>
      <c r="H121" s="51"/>
      <c r="I121" s="51"/>
      <c r="J121" s="51"/>
      <c r="K121" s="51"/>
      <c r="L121" s="51"/>
      <c r="M121" s="51"/>
    </row>
    <row r="122" spans="1:13" ht="27.75" customHeight="1">
      <c r="A122" s="35" t="s">
        <v>43</v>
      </c>
      <c r="B122" s="48" t="s">
        <v>74</v>
      </c>
      <c r="C122" s="53">
        <v>13.8</v>
      </c>
      <c r="D122" s="55" t="s">
        <v>39</v>
      </c>
      <c r="E122" s="49"/>
      <c r="F122" s="131">
        <f>C122*E122</f>
        <v>0</v>
      </c>
      <c r="G122" s="87"/>
      <c r="H122" s="51"/>
      <c r="I122" s="51"/>
      <c r="J122" s="51"/>
      <c r="K122" s="51"/>
      <c r="L122" s="51"/>
      <c r="M122" s="51"/>
    </row>
    <row r="123" spans="1:13">
      <c r="A123" s="34"/>
      <c r="B123" s="48"/>
      <c r="C123" s="103"/>
      <c r="D123" s="55"/>
      <c r="E123" s="49"/>
      <c r="F123" s="87"/>
      <c r="G123" s="87"/>
      <c r="H123" s="51"/>
      <c r="I123" s="51"/>
      <c r="J123" s="51"/>
      <c r="K123" s="51"/>
      <c r="L123" s="51"/>
      <c r="M123" s="51"/>
    </row>
    <row r="124" spans="1:13">
      <c r="A124" s="35" t="s">
        <v>47</v>
      </c>
      <c r="B124" s="48" t="s">
        <v>52</v>
      </c>
      <c r="C124" s="53">
        <v>41.6</v>
      </c>
      <c r="D124" s="55" t="s">
        <v>7</v>
      </c>
      <c r="E124" s="54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34"/>
      <c r="B125" s="46"/>
      <c r="C125" s="103"/>
      <c r="D125" s="137"/>
      <c r="E125" s="136"/>
      <c r="F125" s="104"/>
      <c r="G125" s="104"/>
      <c r="H125" s="51"/>
      <c r="I125" s="51"/>
      <c r="J125" s="51"/>
      <c r="K125" s="51"/>
      <c r="L125" s="51"/>
      <c r="M125" s="51"/>
    </row>
    <row r="126" spans="1:13" ht="66" customHeight="1">
      <c r="A126" s="35" t="s">
        <v>48</v>
      </c>
      <c r="B126" s="46" t="s">
        <v>57</v>
      </c>
      <c r="C126" s="53">
        <v>41.6</v>
      </c>
      <c r="D126" s="94" t="s">
        <v>7</v>
      </c>
      <c r="E126" s="136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94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 ht="38.25">
      <c r="A128" s="35" t="s">
        <v>70</v>
      </c>
      <c r="B128" s="46" t="s">
        <v>53</v>
      </c>
      <c r="C128" s="53">
        <v>41.6</v>
      </c>
      <c r="D128" s="94" t="s">
        <v>7</v>
      </c>
      <c r="E128" s="136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6"/>
      <c r="C129" s="103"/>
      <c r="D129" s="94"/>
      <c r="E129" s="136"/>
      <c r="F129" s="104"/>
      <c r="G129" s="104"/>
      <c r="H129" s="51"/>
      <c r="I129" s="51"/>
      <c r="J129" s="51"/>
      <c r="K129" s="51"/>
      <c r="L129" s="51"/>
      <c r="M129" s="51"/>
    </row>
    <row r="130" spans="1:13">
      <c r="A130" s="35" t="s">
        <v>71</v>
      </c>
      <c r="B130" s="46" t="s">
        <v>2</v>
      </c>
      <c r="C130" s="53">
        <v>41.6</v>
      </c>
      <c r="D130" s="94" t="s">
        <v>7</v>
      </c>
      <c r="E130" s="136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6"/>
      <c r="C131" s="103"/>
      <c r="D131" s="137"/>
      <c r="E131" s="136"/>
      <c r="F131" s="104"/>
      <c r="G131" s="104"/>
      <c r="H131" s="51"/>
      <c r="I131" s="51"/>
      <c r="J131" s="51"/>
      <c r="K131" s="51"/>
      <c r="L131" s="51"/>
      <c r="M131" s="51"/>
    </row>
    <row r="132" spans="1:13">
      <c r="A132" s="35" t="s">
        <v>81</v>
      </c>
      <c r="B132" s="40" t="s">
        <v>3</v>
      </c>
      <c r="C132" s="53">
        <v>4</v>
      </c>
      <c r="D132" s="55" t="s">
        <v>6</v>
      </c>
      <c r="E132" s="54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0"/>
      <c r="C133" s="53"/>
      <c r="D133" s="55"/>
      <c r="E133" s="54"/>
      <c r="F133" s="50"/>
      <c r="G133" s="50"/>
      <c r="H133" s="51"/>
      <c r="I133" s="51"/>
      <c r="J133" s="51"/>
      <c r="K133" s="51"/>
      <c r="L133" s="51"/>
      <c r="M133" s="51"/>
    </row>
    <row r="134" spans="1:13">
      <c r="A134" s="35" t="s">
        <v>82</v>
      </c>
      <c r="B134" s="40" t="s">
        <v>40</v>
      </c>
      <c r="C134" s="138">
        <v>4</v>
      </c>
      <c r="D134" s="139" t="s">
        <v>6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0"/>
      <c r="C135" s="53"/>
      <c r="D135" s="55"/>
      <c r="E135" s="54"/>
      <c r="F135" s="50"/>
      <c r="G135" s="50"/>
      <c r="H135" s="51"/>
      <c r="I135" s="51"/>
      <c r="J135" s="51"/>
      <c r="K135" s="51"/>
      <c r="L135" s="51"/>
      <c r="M135" s="51"/>
    </row>
    <row r="136" spans="1:13">
      <c r="A136" s="35" t="s">
        <v>84</v>
      </c>
      <c r="B136" s="40" t="s">
        <v>50</v>
      </c>
      <c r="C136" s="53">
        <v>1</v>
      </c>
      <c r="D136" s="55" t="s">
        <v>14</v>
      </c>
      <c r="E136" s="54"/>
      <c r="F136" s="50">
        <f>C136*E136</f>
        <v>0</v>
      </c>
      <c r="G136" s="50"/>
      <c r="H136" s="51"/>
      <c r="I136" s="51"/>
      <c r="J136" s="51"/>
      <c r="K136" s="51"/>
      <c r="L136" s="51"/>
      <c r="M136" s="51"/>
    </row>
    <row r="137" spans="1:13">
      <c r="A137" s="34"/>
      <c r="B137" s="40"/>
      <c r="C137" s="53"/>
      <c r="D137" s="142"/>
      <c r="E137" s="54"/>
      <c r="F137" s="55"/>
      <c r="G137" s="55"/>
      <c r="H137" s="51"/>
      <c r="I137" s="51"/>
      <c r="J137" s="51"/>
      <c r="K137" s="51"/>
      <c r="L137" s="51"/>
      <c r="M137" s="51"/>
    </row>
    <row r="138" spans="1:13">
      <c r="A138" s="35" t="s">
        <v>85</v>
      </c>
      <c r="B138" s="40" t="s">
        <v>54</v>
      </c>
      <c r="C138" s="53">
        <v>1</v>
      </c>
      <c r="D138" s="55" t="s">
        <v>14</v>
      </c>
      <c r="E138" s="54"/>
      <c r="F138" s="50">
        <f>C138*E138</f>
        <v>0</v>
      </c>
      <c r="G138" s="50"/>
      <c r="H138" s="51"/>
      <c r="I138" s="51"/>
      <c r="J138" s="51"/>
      <c r="K138" s="51"/>
      <c r="L138" s="51"/>
      <c r="M138" s="51"/>
    </row>
    <row r="139" spans="1:13">
      <c r="A139" s="35"/>
      <c r="B139" s="48"/>
      <c r="C139" s="103"/>
      <c r="D139" s="55"/>
      <c r="E139" s="49"/>
      <c r="F139" s="87"/>
      <c r="G139" s="87"/>
      <c r="H139" s="51"/>
      <c r="I139" s="51"/>
      <c r="J139" s="51"/>
      <c r="K139" s="51"/>
      <c r="L139" s="51"/>
      <c r="M139" s="51"/>
    </row>
    <row r="140" spans="1:13" ht="13.5" thickBot="1">
      <c r="A140" s="32"/>
      <c r="B140" s="12" t="s">
        <v>18</v>
      </c>
      <c r="C140" s="90"/>
      <c r="D140" s="90"/>
      <c r="E140" s="91"/>
      <c r="F140" s="17">
        <f>SUM(F117:F139)</f>
        <v>0</v>
      </c>
      <c r="G140" s="17"/>
      <c r="H140" s="51"/>
      <c r="I140" s="51"/>
      <c r="J140" s="51"/>
      <c r="K140" s="51"/>
      <c r="L140" s="51"/>
      <c r="M140" s="51"/>
    </row>
    <row r="141" spans="1:13">
      <c r="A141" s="20"/>
      <c r="B141" s="40"/>
      <c r="C141" s="53"/>
      <c r="D141" s="53"/>
      <c r="E141" s="54"/>
      <c r="F141" s="55"/>
      <c r="G141" s="55"/>
      <c r="H141" s="51"/>
      <c r="I141" s="51"/>
      <c r="J141" s="51"/>
      <c r="K141" s="51"/>
      <c r="L141" s="51"/>
      <c r="M141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43"/>
  <sheetViews>
    <sheetView view="pageBreakPreview" topLeftCell="A52" zoomScaleSheetLayoutView="100" workbookViewId="0">
      <selection activeCell="E30" sqref="E30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106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+F95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+F113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+F142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37.1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2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144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61.2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63.75">
      <c r="A81" s="20" t="s">
        <v>42</v>
      </c>
      <c r="B81" s="41" t="s">
        <v>105</v>
      </c>
      <c r="C81" s="53">
        <v>61.2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53.25" customHeight="1">
      <c r="A83" s="20" t="s">
        <v>28</v>
      </c>
      <c r="B83" s="41" t="s">
        <v>102</v>
      </c>
      <c r="C83" s="53">
        <v>5.5</v>
      </c>
      <c r="D83" s="55" t="s">
        <v>38</v>
      </c>
      <c r="E83" s="54"/>
      <c r="F83" s="50">
        <f>C83*E83</f>
        <v>0</v>
      </c>
      <c r="G83" s="87"/>
      <c r="H83" s="53"/>
      <c r="I83" s="51"/>
      <c r="J83" s="51"/>
      <c r="K83" s="51"/>
      <c r="L83" s="51"/>
      <c r="M83" s="51"/>
    </row>
    <row r="84" spans="1:13">
      <c r="A84" s="20"/>
      <c r="B84" s="46"/>
      <c r="C84" s="53"/>
      <c r="D84" s="94"/>
      <c r="E84" s="95"/>
      <c r="F84" s="87"/>
      <c r="G84" s="87"/>
      <c r="H84" s="53"/>
      <c r="I84" s="51"/>
      <c r="J84" s="51"/>
      <c r="K84" s="51"/>
      <c r="L84" s="51"/>
      <c r="M84" s="51"/>
    </row>
    <row r="85" spans="1:13" ht="63.75">
      <c r="A85" s="20" t="s">
        <v>66</v>
      </c>
      <c r="B85" s="40" t="s">
        <v>100</v>
      </c>
      <c r="C85" s="53">
        <v>5.2</v>
      </c>
      <c r="D85" s="55" t="s">
        <v>38</v>
      </c>
      <c r="E85" s="54"/>
      <c r="F85" s="50">
        <f>C85*E85</f>
        <v>0</v>
      </c>
      <c r="G85" s="87"/>
      <c r="H85" s="51"/>
      <c r="I85" s="51"/>
      <c r="J85" s="51"/>
      <c r="K85" s="110"/>
      <c r="L85" s="51"/>
      <c r="M85" s="51"/>
    </row>
    <row r="86" spans="1:13">
      <c r="A86" s="20"/>
      <c r="B86" s="42"/>
      <c r="C86" s="53"/>
      <c r="D86" s="55"/>
      <c r="E86" s="54"/>
      <c r="F86" s="87"/>
      <c r="G86" s="87"/>
      <c r="H86" s="51"/>
      <c r="I86" s="51"/>
      <c r="J86" s="51"/>
      <c r="K86" s="110"/>
      <c r="L86" s="51"/>
      <c r="M86" s="51"/>
    </row>
    <row r="87" spans="1:13" ht="38.25">
      <c r="A87" s="20" t="s">
        <v>29</v>
      </c>
      <c r="B87" s="117" t="s">
        <v>56</v>
      </c>
      <c r="C87" s="118">
        <v>1</v>
      </c>
      <c r="D87" s="119" t="s">
        <v>38</v>
      </c>
      <c r="E87" s="120"/>
      <c r="F87" s="50">
        <f>C87*E87</f>
        <v>0</v>
      </c>
      <c r="G87" s="55"/>
      <c r="H87" s="51"/>
      <c r="I87" s="51"/>
      <c r="J87" s="51"/>
      <c r="K87" s="51"/>
      <c r="L87" s="51"/>
      <c r="M87" s="51"/>
    </row>
    <row r="88" spans="1:13">
      <c r="A88" s="20"/>
      <c r="B88" s="40"/>
      <c r="C88" s="53"/>
      <c r="D88" s="53"/>
      <c r="E88" s="54"/>
      <c r="F88" s="55"/>
      <c r="G88" s="55"/>
      <c r="H88" s="51"/>
      <c r="I88" s="51"/>
      <c r="J88" s="51"/>
      <c r="K88" s="51"/>
      <c r="L88" s="51"/>
      <c r="M88" s="51"/>
    </row>
    <row r="89" spans="1:13" ht="25.5">
      <c r="A89" s="20" t="s">
        <v>67</v>
      </c>
      <c r="B89" s="42" t="s">
        <v>4</v>
      </c>
      <c r="C89" s="57">
        <v>35.5</v>
      </c>
      <c r="D89" s="55" t="s">
        <v>39</v>
      </c>
      <c r="E89" s="58"/>
      <c r="F89" s="50">
        <f>C89*E89</f>
        <v>0</v>
      </c>
      <c r="G89" s="50"/>
      <c r="H89" s="51"/>
      <c r="I89" s="51"/>
      <c r="J89" s="110"/>
      <c r="K89" s="51"/>
      <c r="L89" s="110"/>
      <c r="M89" s="51"/>
    </row>
    <row r="90" spans="1:13">
      <c r="A90" s="20"/>
      <c r="B90" s="42"/>
      <c r="C90" s="57"/>
      <c r="D90" s="55"/>
      <c r="E90" s="58"/>
      <c r="F90" s="87"/>
      <c r="G90" s="87"/>
      <c r="H90" s="51"/>
      <c r="I90" s="51"/>
      <c r="J90" s="51"/>
      <c r="K90" s="51"/>
      <c r="L90" s="51"/>
      <c r="M90" s="51"/>
    </row>
    <row r="91" spans="1:13" ht="38.25">
      <c r="A91" s="20" t="s">
        <v>68</v>
      </c>
      <c r="B91" s="47" t="s">
        <v>55</v>
      </c>
      <c r="C91" s="57">
        <v>95.4</v>
      </c>
      <c r="D91" s="55" t="s">
        <v>38</v>
      </c>
      <c r="E91" s="58"/>
      <c r="F91" s="112">
        <f>C91*E91</f>
        <v>0</v>
      </c>
      <c r="G91" s="112"/>
      <c r="H91" s="51"/>
      <c r="I91" s="51"/>
      <c r="J91" s="51"/>
      <c r="K91" s="51"/>
      <c r="L91" s="51"/>
      <c r="M91" s="51"/>
    </row>
    <row r="92" spans="1:13">
      <c r="A92" s="20"/>
      <c r="B92" s="111"/>
      <c r="C92" s="167"/>
      <c r="D92" s="168"/>
      <c r="E92" s="169"/>
      <c r="F92" s="112"/>
      <c r="G92" s="112"/>
      <c r="H92" s="51"/>
      <c r="I92" s="51"/>
      <c r="J92" s="51"/>
      <c r="K92" s="51"/>
      <c r="L92" s="51"/>
      <c r="M92" s="51"/>
    </row>
    <row r="93" spans="1:13" ht="140.25" customHeight="1">
      <c r="A93" s="20" t="s">
        <v>69</v>
      </c>
      <c r="B93" s="115" t="s">
        <v>78</v>
      </c>
      <c r="C93" s="57">
        <v>36</v>
      </c>
      <c r="D93" s="55" t="s">
        <v>38</v>
      </c>
      <c r="E93" s="58"/>
      <c r="F93" s="50">
        <f>C93*E93</f>
        <v>0</v>
      </c>
      <c r="G93" s="50"/>
      <c r="H93" s="51"/>
      <c r="I93" s="51"/>
      <c r="J93" s="51"/>
      <c r="K93" s="51"/>
      <c r="L93" s="51"/>
      <c r="M93" s="51"/>
    </row>
    <row r="94" spans="1:13">
      <c r="A94" s="20"/>
      <c r="B94" s="115"/>
      <c r="C94" s="57"/>
      <c r="D94" s="55"/>
      <c r="E94" s="58"/>
      <c r="F94" s="50"/>
      <c r="G94" s="50"/>
      <c r="H94" s="51"/>
      <c r="I94" s="51"/>
      <c r="J94" s="51"/>
      <c r="K94" s="51"/>
      <c r="L94" s="51"/>
      <c r="M94" s="51"/>
    </row>
    <row r="95" spans="1:13" ht="13.5" thickBot="1">
      <c r="A95" s="32"/>
      <c r="B95" s="12" t="s">
        <v>16</v>
      </c>
      <c r="C95" s="96"/>
      <c r="D95" s="97"/>
      <c r="E95" s="98"/>
      <c r="F95" s="17">
        <f>SUM(F78:F94)</f>
        <v>0</v>
      </c>
      <c r="G95" s="17"/>
      <c r="H95" s="99"/>
      <c r="I95" s="51"/>
      <c r="J95" s="51"/>
      <c r="K95" s="51"/>
      <c r="L95" s="51"/>
      <c r="M95" s="51"/>
    </row>
    <row r="96" spans="1:13">
      <c r="A96" s="33"/>
      <c r="B96" s="13"/>
      <c r="C96" s="100"/>
      <c r="D96" s="101"/>
      <c r="E96" s="102"/>
      <c r="F96" s="14"/>
      <c r="G96" s="14"/>
      <c r="H96" s="99"/>
      <c r="I96" s="51"/>
      <c r="J96" s="51"/>
      <c r="K96" s="51"/>
      <c r="L96" s="51"/>
      <c r="M96" s="51"/>
    </row>
    <row r="97" spans="1:13">
      <c r="A97" s="33"/>
      <c r="B97" s="13"/>
      <c r="C97" s="100"/>
      <c r="D97" s="101"/>
      <c r="E97" s="102"/>
      <c r="F97" s="14"/>
      <c r="G97" s="14"/>
      <c r="H97" s="99"/>
      <c r="I97" s="51"/>
      <c r="J97" s="51"/>
      <c r="K97" s="51"/>
      <c r="L97" s="51"/>
      <c r="M97" s="51"/>
    </row>
    <row r="98" spans="1:13">
      <c r="A98" s="26" t="s">
        <v>11</v>
      </c>
      <c r="B98" s="10" t="s">
        <v>30</v>
      </c>
      <c r="C98" s="74"/>
      <c r="D98" s="74"/>
      <c r="E98" s="84"/>
      <c r="F98" s="85"/>
      <c r="G98" s="85"/>
      <c r="H98" s="99"/>
      <c r="I98" s="51"/>
      <c r="J98" s="51"/>
      <c r="K98" s="51"/>
      <c r="L98" s="51"/>
      <c r="M98" s="51"/>
    </row>
    <row r="99" spans="1:13" ht="13.5" thickBot="1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>
      <c r="A100" s="27" t="s">
        <v>19</v>
      </c>
      <c r="B100" s="28" t="s">
        <v>20</v>
      </c>
      <c r="C100" s="29" t="s">
        <v>21</v>
      </c>
      <c r="D100" s="30" t="s">
        <v>22</v>
      </c>
      <c r="E100" s="39" t="s">
        <v>23</v>
      </c>
      <c r="F100" s="31" t="s">
        <v>24</v>
      </c>
      <c r="G100" s="31" t="s">
        <v>24</v>
      </c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51">
      <c r="A102" s="20" t="s">
        <v>27</v>
      </c>
      <c r="B102" s="40" t="s">
        <v>126</v>
      </c>
      <c r="C102" s="53">
        <v>37.1</v>
      </c>
      <c r="D102" s="55" t="s">
        <v>7</v>
      </c>
      <c r="E102" s="54"/>
      <c r="F102" s="50">
        <f>C102*E102</f>
        <v>0</v>
      </c>
      <c r="G102" s="55"/>
      <c r="H102" s="51"/>
      <c r="I102" s="51"/>
      <c r="J102" s="51"/>
      <c r="K102" s="51"/>
      <c r="L102" s="51"/>
      <c r="M102" s="51"/>
    </row>
    <row r="103" spans="1:13">
      <c r="A103" s="20"/>
      <c r="B103" s="40"/>
      <c r="C103" s="53"/>
      <c r="D103" s="53"/>
      <c r="E103" s="54"/>
      <c r="F103" s="55"/>
      <c r="G103" s="55"/>
      <c r="H103" s="51"/>
      <c r="I103" s="51"/>
      <c r="J103" s="51"/>
      <c r="K103" s="51"/>
      <c r="L103" s="51"/>
      <c r="M103" s="51"/>
    </row>
    <row r="104" spans="1:13" ht="102">
      <c r="A104" s="20" t="s">
        <v>86</v>
      </c>
      <c r="B104" s="42" t="s">
        <v>222</v>
      </c>
      <c r="C104" s="57"/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53" t="s">
        <v>98</v>
      </c>
      <c r="C105" s="57">
        <v>1</v>
      </c>
      <c r="D105" s="144" t="s">
        <v>14</v>
      </c>
      <c r="E105" s="145"/>
      <c r="F105" s="146">
        <f>C105*E105</f>
        <v>0</v>
      </c>
      <c r="G105" s="87"/>
      <c r="H105" s="51"/>
      <c r="I105" s="51"/>
      <c r="J105" s="51"/>
      <c r="K105" s="51"/>
      <c r="L105" s="51"/>
      <c r="M105" s="51"/>
    </row>
    <row r="106" spans="1:13">
      <c r="A106" s="20"/>
      <c r="B106" s="153" t="s">
        <v>103</v>
      </c>
      <c r="C106" s="57"/>
      <c r="D106" s="144" t="s">
        <v>14</v>
      </c>
      <c r="E106" s="145"/>
      <c r="F106" s="146">
        <f>C106*E106</f>
        <v>0</v>
      </c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126"/>
      <c r="C107" s="53"/>
      <c r="D107" s="55"/>
      <c r="E107" s="54"/>
      <c r="F107" s="50"/>
      <c r="G107" s="87"/>
      <c r="H107" s="51"/>
      <c r="I107" s="51"/>
      <c r="J107" s="51"/>
      <c r="K107" s="51"/>
      <c r="L107" s="51"/>
      <c r="M107" s="51"/>
    </row>
    <row r="108" spans="1:13" ht="76.5">
      <c r="A108" s="20" t="s">
        <v>63</v>
      </c>
      <c r="B108" s="127" t="s">
        <v>88</v>
      </c>
      <c r="C108" s="88">
        <v>1</v>
      </c>
      <c r="D108" s="89" t="s">
        <v>14</v>
      </c>
      <c r="E108" s="128"/>
      <c r="F108" s="50">
        <f>C108*E108</f>
        <v>0</v>
      </c>
      <c r="G108" s="87"/>
      <c r="H108" s="51"/>
      <c r="I108" s="51"/>
      <c r="J108" s="51"/>
      <c r="K108" s="51"/>
      <c r="L108" s="51"/>
      <c r="M108" s="51"/>
    </row>
    <row r="109" spans="1:13">
      <c r="A109" s="20"/>
      <c r="B109" s="126"/>
      <c r="C109" s="53"/>
      <c r="D109" s="55"/>
      <c r="E109" s="54"/>
      <c r="F109" s="50"/>
      <c r="G109" s="87"/>
      <c r="H109" s="51"/>
      <c r="I109" s="51"/>
      <c r="J109" s="51"/>
      <c r="K109" s="51"/>
      <c r="L109" s="51"/>
      <c r="M109" s="51"/>
    </row>
    <row r="110" spans="1:13" ht="48.75" customHeight="1">
      <c r="A110" s="20" t="s">
        <v>87</v>
      </c>
      <c r="B110" s="126" t="s">
        <v>137</v>
      </c>
      <c r="C110" s="53"/>
      <c r="G110" s="87"/>
      <c r="H110" s="51"/>
      <c r="I110" s="51"/>
      <c r="J110" s="51"/>
      <c r="K110" s="51"/>
      <c r="L110" s="51"/>
      <c r="M110" s="51"/>
    </row>
    <row r="111" spans="1:13">
      <c r="A111" s="20"/>
      <c r="B111" s="152" t="s">
        <v>97</v>
      </c>
      <c r="C111" s="53">
        <v>1</v>
      </c>
      <c r="D111" s="55" t="s">
        <v>14</v>
      </c>
      <c r="E111" s="54"/>
      <c r="F111" s="50">
        <f>C111*E111</f>
        <v>0</v>
      </c>
      <c r="G111" s="87"/>
      <c r="H111" s="51"/>
      <c r="I111" s="51"/>
      <c r="J111" s="51"/>
      <c r="K111" s="51"/>
      <c r="L111" s="51"/>
      <c r="M111" s="51"/>
    </row>
    <row r="112" spans="1:13">
      <c r="A112" s="20"/>
      <c r="B112" s="152"/>
      <c r="C112" s="53"/>
      <c r="D112" s="55"/>
      <c r="E112" s="54"/>
      <c r="F112" s="50"/>
      <c r="G112" s="87"/>
      <c r="H112" s="51"/>
      <c r="I112" s="51"/>
      <c r="J112" s="51"/>
      <c r="K112" s="51"/>
      <c r="L112" s="51"/>
      <c r="M112" s="51"/>
    </row>
    <row r="113" spans="1:13" ht="13.5" thickBot="1">
      <c r="A113" s="32"/>
      <c r="B113" s="12" t="s">
        <v>31</v>
      </c>
      <c r="C113" s="90"/>
      <c r="D113" s="90"/>
      <c r="E113" s="91"/>
      <c r="F113" s="17">
        <f>SUM(F101:F112)</f>
        <v>0</v>
      </c>
      <c r="G113" s="17"/>
      <c r="H113" s="51"/>
      <c r="I113" s="51"/>
      <c r="J113" s="51"/>
      <c r="K113" s="51"/>
      <c r="L113" s="51"/>
      <c r="M113" s="51"/>
    </row>
    <row r="114" spans="1:13">
      <c r="A114" s="33"/>
      <c r="B114" s="13"/>
      <c r="C114" s="57"/>
      <c r="D114" s="57"/>
      <c r="E114" s="58"/>
      <c r="F114" s="14"/>
      <c r="G114" s="14"/>
      <c r="H114" s="51"/>
      <c r="I114" s="51"/>
      <c r="J114" s="51"/>
      <c r="K114" s="51"/>
      <c r="L114" s="51"/>
      <c r="M114" s="51"/>
    </row>
    <row r="115" spans="1:13">
      <c r="A115" s="33"/>
      <c r="B115" s="13"/>
      <c r="C115" s="57"/>
      <c r="D115" s="57"/>
      <c r="E115" s="58"/>
      <c r="F115" s="14"/>
      <c r="G115" s="14"/>
      <c r="H115" s="51"/>
      <c r="I115" s="51"/>
      <c r="J115" s="51"/>
      <c r="K115" s="51"/>
      <c r="L115" s="51"/>
      <c r="M115" s="51"/>
    </row>
    <row r="116" spans="1:13">
      <c r="A116" s="26" t="s">
        <v>12</v>
      </c>
      <c r="B116" s="10" t="s">
        <v>17</v>
      </c>
      <c r="C116" s="74"/>
      <c r="D116" s="74"/>
      <c r="E116" s="84"/>
      <c r="F116" s="85"/>
      <c r="G116" s="85"/>
      <c r="H116" s="51"/>
      <c r="I116" s="51"/>
      <c r="J116" s="51"/>
      <c r="K116" s="51"/>
      <c r="L116" s="51"/>
      <c r="M116" s="51"/>
    </row>
    <row r="117" spans="1:13" ht="13.5" thickBot="1">
      <c r="A117" s="33"/>
      <c r="B117" s="4"/>
      <c r="C117" s="57"/>
      <c r="D117" s="57"/>
      <c r="E117" s="58"/>
      <c r="F117" s="56"/>
      <c r="G117" s="56"/>
      <c r="H117" s="51"/>
      <c r="I117" s="51"/>
      <c r="J117" s="51"/>
      <c r="K117" s="51"/>
      <c r="L117" s="51"/>
      <c r="M117" s="51"/>
    </row>
    <row r="118" spans="1:13">
      <c r="A118" s="27" t="s">
        <v>19</v>
      </c>
      <c r="B118" s="28" t="s">
        <v>20</v>
      </c>
      <c r="C118" s="29" t="s">
        <v>21</v>
      </c>
      <c r="D118" s="30" t="s">
        <v>22</v>
      </c>
      <c r="E118" s="39" t="s">
        <v>23</v>
      </c>
      <c r="F118" s="31" t="s">
        <v>24</v>
      </c>
      <c r="G118" s="31" t="s">
        <v>24</v>
      </c>
      <c r="H118" s="51"/>
      <c r="I118" s="51"/>
      <c r="J118" s="51"/>
      <c r="K118" s="51"/>
      <c r="L118" s="51"/>
      <c r="M118" s="51"/>
    </row>
    <row r="119" spans="1:13">
      <c r="A119" s="34"/>
      <c r="B119" s="48"/>
      <c r="C119" s="103"/>
      <c r="D119" s="55"/>
      <c r="E119" s="49"/>
      <c r="F119" s="87"/>
      <c r="G119" s="87"/>
      <c r="H119" s="51"/>
      <c r="I119" s="51"/>
      <c r="J119" s="51"/>
      <c r="K119" s="51"/>
      <c r="L119" s="51"/>
      <c r="M119" s="51"/>
    </row>
    <row r="120" spans="1:13" ht="25.5">
      <c r="A120" s="35" t="s">
        <v>25</v>
      </c>
      <c r="B120" s="48" t="s">
        <v>72</v>
      </c>
      <c r="C120" s="53">
        <v>144</v>
      </c>
      <c r="D120" s="147" t="s">
        <v>39</v>
      </c>
      <c r="E120" s="49"/>
      <c r="F120" s="131">
        <f>C120*E120</f>
        <v>0</v>
      </c>
      <c r="G120" s="87"/>
      <c r="H120" s="51"/>
      <c r="I120" s="51"/>
      <c r="J120" s="51"/>
      <c r="K120" s="51"/>
      <c r="L120" s="51"/>
      <c r="M120" s="51"/>
    </row>
    <row r="121" spans="1:13">
      <c r="A121" s="34"/>
      <c r="B121" s="148"/>
      <c r="C121" s="149"/>
      <c r="D121" s="149"/>
      <c r="E121" s="150"/>
      <c r="F121" s="151"/>
      <c r="G121" s="87"/>
      <c r="H121" s="51"/>
      <c r="I121" s="51"/>
      <c r="J121" s="51"/>
      <c r="K121" s="51"/>
      <c r="L121" s="51"/>
      <c r="M121" s="51"/>
    </row>
    <row r="122" spans="1:13" ht="25.5">
      <c r="A122" s="35" t="s">
        <v>36</v>
      </c>
      <c r="B122" s="48" t="s">
        <v>73</v>
      </c>
      <c r="C122" s="53">
        <v>144</v>
      </c>
      <c r="D122" s="55" t="s">
        <v>39</v>
      </c>
      <c r="E122" s="49"/>
      <c r="F122" s="131">
        <f>C122*E122</f>
        <v>0</v>
      </c>
      <c r="G122" s="87"/>
      <c r="H122" s="51"/>
      <c r="I122" s="51"/>
      <c r="J122" s="51"/>
      <c r="K122" s="51"/>
      <c r="L122" s="51"/>
      <c r="M122" s="51"/>
    </row>
    <row r="123" spans="1:13">
      <c r="A123" s="34"/>
      <c r="B123" s="48"/>
      <c r="C123" s="103"/>
      <c r="D123" s="55"/>
      <c r="E123" s="49"/>
      <c r="F123" s="87"/>
      <c r="G123" s="87"/>
      <c r="H123" s="51"/>
      <c r="I123" s="51"/>
      <c r="J123" s="51"/>
      <c r="K123" s="51"/>
      <c r="L123" s="51"/>
      <c r="M123" s="51"/>
    </row>
    <row r="124" spans="1:13" ht="27.75" customHeight="1">
      <c r="A124" s="35" t="s">
        <v>43</v>
      </c>
      <c r="B124" s="48" t="s">
        <v>74</v>
      </c>
      <c r="C124" s="53">
        <v>144</v>
      </c>
      <c r="D124" s="55" t="s">
        <v>39</v>
      </c>
      <c r="E124" s="49"/>
      <c r="F124" s="131">
        <f>C124*E124</f>
        <v>0</v>
      </c>
      <c r="G124" s="87"/>
      <c r="H124" s="51"/>
      <c r="I124" s="51"/>
      <c r="J124" s="51"/>
      <c r="K124" s="51"/>
      <c r="L124" s="51"/>
      <c r="M124" s="51"/>
    </row>
    <row r="125" spans="1:13">
      <c r="A125" s="34"/>
      <c r="B125" s="48"/>
      <c r="C125" s="103"/>
      <c r="D125" s="55"/>
      <c r="E125" s="49"/>
      <c r="F125" s="87"/>
      <c r="G125" s="87"/>
      <c r="H125" s="51"/>
      <c r="I125" s="51"/>
      <c r="J125" s="51"/>
      <c r="K125" s="51"/>
      <c r="L125" s="51"/>
      <c r="M125" s="51"/>
    </row>
    <row r="126" spans="1:13">
      <c r="A126" s="35" t="s">
        <v>47</v>
      </c>
      <c r="B126" s="48" t="s">
        <v>52</v>
      </c>
      <c r="C126" s="53">
        <v>37.1</v>
      </c>
      <c r="D126" s="55" t="s">
        <v>7</v>
      </c>
      <c r="E126" s="54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137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 ht="66" customHeight="1">
      <c r="A128" s="35" t="s">
        <v>48</v>
      </c>
      <c r="B128" s="46" t="s">
        <v>57</v>
      </c>
      <c r="C128" s="53">
        <v>37.1</v>
      </c>
      <c r="D128" s="94" t="s">
        <v>7</v>
      </c>
      <c r="E128" s="136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6"/>
      <c r="C129" s="103"/>
      <c r="D129" s="94"/>
      <c r="E129" s="136"/>
      <c r="F129" s="104"/>
      <c r="G129" s="104"/>
      <c r="H129" s="51"/>
      <c r="I129" s="51"/>
      <c r="J129" s="51"/>
      <c r="K129" s="51"/>
      <c r="L129" s="51"/>
      <c r="M129" s="51"/>
    </row>
    <row r="130" spans="1:13" ht="38.25">
      <c r="A130" s="35" t="s">
        <v>70</v>
      </c>
      <c r="B130" s="46" t="s">
        <v>53</v>
      </c>
      <c r="C130" s="53">
        <v>37.1</v>
      </c>
      <c r="D130" s="94" t="s">
        <v>7</v>
      </c>
      <c r="E130" s="136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6"/>
      <c r="C131" s="103"/>
      <c r="D131" s="94"/>
      <c r="E131" s="136"/>
      <c r="F131" s="104"/>
      <c r="G131" s="104"/>
      <c r="H131" s="51"/>
      <c r="I131" s="51"/>
      <c r="J131" s="51"/>
      <c r="K131" s="51"/>
      <c r="L131" s="51"/>
      <c r="M131" s="51"/>
    </row>
    <row r="132" spans="1:13">
      <c r="A132" s="35" t="s">
        <v>71</v>
      </c>
      <c r="B132" s="46" t="s">
        <v>2</v>
      </c>
      <c r="C132" s="53">
        <v>37.1</v>
      </c>
      <c r="D132" s="94" t="s">
        <v>7</v>
      </c>
      <c r="E132" s="136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6"/>
      <c r="C133" s="103"/>
      <c r="D133" s="137"/>
      <c r="E133" s="136"/>
      <c r="F133" s="104"/>
      <c r="G133" s="104"/>
      <c r="H133" s="51"/>
      <c r="I133" s="51"/>
      <c r="J133" s="51"/>
      <c r="K133" s="51"/>
      <c r="L133" s="51"/>
      <c r="M133" s="51"/>
    </row>
    <row r="134" spans="1:13">
      <c r="A134" s="35" t="s">
        <v>81</v>
      </c>
      <c r="B134" s="40" t="s">
        <v>3</v>
      </c>
      <c r="C134" s="53">
        <v>4</v>
      </c>
      <c r="D134" s="55" t="s">
        <v>6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0"/>
      <c r="C135" s="53"/>
      <c r="D135" s="55"/>
      <c r="E135" s="54"/>
      <c r="F135" s="50"/>
      <c r="G135" s="50"/>
      <c r="H135" s="51"/>
      <c r="I135" s="51"/>
      <c r="J135" s="51"/>
      <c r="K135" s="51"/>
      <c r="L135" s="51"/>
      <c r="M135" s="51"/>
    </row>
    <row r="136" spans="1:13">
      <c r="A136" s="35" t="s">
        <v>82</v>
      </c>
      <c r="B136" s="40" t="s">
        <v>40</v>
      </c>
      <c r="C136" s="138">
        <v>4</v>
      </c>
      <c r="D136" s="139" t="s">
        <v>6</v>
      </c>
      <c r="E136" s="54"/>
      <c r="F136" s="50">
        <f>C136*E136</f>
        <v>0</v>
      </c>
      <c r="G136" s="50"/>
      <c r="H136" s="51"/>
      <c r="I136" s="51"/>
      <c r="J136" s="51"/>
      <c r="K136" s="51"/>
      <c r="L136" s="51"/>
      <c r="M136" s="51"/>
    </row>
    <row r="137" spans="1:13">
      <c r="A137" s="34"/>
      <c r="B137" s="40"/>
      <c r="C137" s="53"/>
      <c r="D137" s="55"/>
      <c r="E137" s="54"/>
      <c r="F137" s="50"/>
      <c r="G137" s="50"/>
      <c r="H137" s="51"/>
      <c r="I137" s="51"/>
      <c r="J137" s="51"/>
      <c r="K137" s="51"/>
      <c r="L137" s="51"/>
      <c r="M137" s="51"/>
    </row>
    <row r="138" spans="1:13">
      <c r="A138" s="35" t="s">
        <v>84</v>
      </c>
      <c r="B138" s="40" t="s">
        <v>50</v>
      </c>
      <c r="C138" s="53">
        <v>1</v>
      </c>
      <c r="D138" s="55" t="s">
        <v>14</v>
      </c>
      <c r="E138" s="54"/>
      <c r="F138" s="50">
        <f>C138*E138</f>
        <v>0</v>
      </c>
      <c r="G138" s="50"/>
      <c r="H138" s="51"/>
      <c r="I138" s="51"/>
      <c r="J138" s="51"/>
      <c r="K138" s="51"/>
      <c r="L138" s="51"/>
      <c r="M138" s="51"/>
    </row>
    <row r="139" spans="1:13">
      <c r="A139" s="34"/>
      <c r="B139" s="40"/>
      <c r="C139" s="53"/>
      <c r="D139" s="142"/>
      <c r="E139" s="54"/>
      <c r="F139" s="55"/>
      <c r="G139" s="55"/>
      <c r="H139" s="51"/>
      <c r="I139" s="51"/>
      <c r="J139" s="51"/>
      <c r="K139" s="51"/>
      <c r="L139" s="51"/>
      <c r="M139" s="51"/>
    </row>
    <row r="140" spans="1:13">
      <c r="A140" s="35" t="s">
        <v>85</v>
      </c>
      <c r="B140" s="40" t="s">
        <v>54</v>
      </c>
      <c r="C140" s="53">
        <v>1</v>
      </c>
      <c r="D140" s="55" t="s">
        <v>14</v>
      </c>
      <c r="E140" s="54"/>
      <c r="F140" s="50">
        <f>C140*E140</f>
        <v>0</v>
      </c>
      <c r="G140" s="50"/>
      <c r="H140" s="51"/>
      <c r="I140" s="51"/>
      <c r="J140" s="51"/>
      <c r="K140" s="51"/>
      <c r="L140" s="51"/>
      <c r="M140" s="51"/>
    </row>
    <row r="141" spans="1:13">
      <c r="A141" s="35"/>
      <c r="B141" s="48"/>
      <c r="C141" s="103"/>
      <c r="D141" s="55"/>
      <c r="E141" s="49"/>
      <c r="F141" s="87"/>
      <c r="G141" s="87"/>
      <c r="H141" s="51"/>
      <c r="I141" s="51"/>
      <c r="J141" s="51"/>
      <c r="K141" s="51"/>
      <c r="L141" s="51"/>
      <c r="M141" s="51"/>
    </row>
    <row r="142" spans="1:13" ht="13.5" thickBot="1">
      <c r="A142" s="32"/>
      <c r="B142" s="12" t="s">
        <v>18</v>
      </c>
      <c r="C142" s="90"/>
      <c r="D142" s="90"/>
      <c r="E142" s="91"/>
      <c r="F142" s="17">
        <f>SUM(F119:F141)</f>
        <v>0</v>
      </c>
      <c r="G142" s="17"/>
      <c r="H142" s="51"/>
      <c r="I142" s="51"/>
      <c r="J142" s="51"/>
      <c r="K142" s="51"/>
      <c r="L142" s="51"/>
      <c r="M142" s="51"/>
    </row>
    <row r="143" spans="1:13">
      <c r="A143" s="20"/>
      <c r="B143" s="40"/>
      <c r="C143" s="53"/>
      <c r="D143" s="53"/>
      <c r="E143" s="54"/>
      <c r="F143" s="55"/>
      <c r="G143" s="55"/>
      <c r="H143" s="51"/>
      <c r="I143" s="51"/>
      <c r="J143" s="51"/>
      <c r="K143" s="51"/>
      <c r="L143" s="51"/>
      <c r="M143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41"/>
  <sheetViews>
    <sheetView view="pageBreakPreview" topLeftCell="A52" zoomScaleSheetLayoutView="100" workbookViewId="0">
      <selection activeCell="E34" sqref="E34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107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+F93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+F111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+F140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31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2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105.5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30.1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63.75">
      <c r="A81" s="20" t="s">
        <v>42</v>
      </c>
      <c r="B81" s="41" t="s">
        <v>105</v>
      </c>
      <c r="C81" s="53">
        <v>30.1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100</v>
      </c>
      <c r="C83" s="53">
        <v>5.2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38.25">
      <c r="A85" s="20" t="s">
        <v>66</v>
      </c>
      <c r="B85" s="117" t="s">
        <v>56</v>
      </c>
      <c r="C85" s="118">
        <v>1</v>
      </c>
      <c r="D85" s="119" t="s">
        <v>38</v>
      </c>
      <c r="E85" s="120"/>
      <c r="F85" s="50">
        <f>C85*E85</f>
        <v>0</v>
      </c>
      <c r="G85" s="55"/>
      <c r="H85" s="51"/>
      <c r="I85" s="51"/>
      <c r="J85" s="51"/>
      <c r="K85" s="51"/>
      <c r="L85" s="51"/>
      <c r="M85" s="51"/>
    </row>
    <row r="86" spans="1:13">
      <c r="A86" s="20"/>
      <c r="B86" s="40"/>
      <c r="C86" s="53"/>
      <c r="D86" s="53"/>
      <c r="E86" s="54"/>
      <c r="F86" s="55"/>
      <c r="G86" s="55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4</v>
      </c>
      <c r="C87" s="57">
        <v>31.5</v>
      </c>
      <c r="D87" s="55" t="s">
        <v>39</v>
      </c>
      <c r="E87" s="58"/>
      <c r="F87" s="50">
        <f>C87*E87</f>
        <v>0</v>
      </c>
      <c r="G87" s="50"/>
      <c r="H87" s="51"/>
      <c r="I87" s="51"/>
      <c r="J87" s="110"/>
      <c r="K87" s="51"/>
      <c r="L87" s="110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37.6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140.25" customHeight="1">
      <c r="A91" s="20" t="s">
        <v>68</v>
      </c>
      <c r="B91" s="115" t="s">
        <v>78</v>
      </c>
      <c r="C91" s="57">
        <v>26.4</v>
      </c>
      <c r="D91" s="55" t="s">
        <v>38</v>
      </c>
      <c r="E91" s="58"/>
      <c r="F91" s="50">
        <f>C91*E91</f>
        <v>0</v>
      </c>
      <c r="G91" s="50"/>
      <c r="H91" s="51"/>
      <c r="I91" s="51"/>
      <c r="J91" s="51"/>
      <c r="K91" s="51"/>
      <c r="L91" s="51"/>
      <c r="M91" s="51"/>
    </row>
    <row r="92" spans="1:13">
      <c r="A92" s="20"/>
      <c r="B92" s="115"/>
      <c r="C92" s="57"/>
      <c r="D92" s="55"/>
      <c r="E92" s="58"/>
      <c r="F92" s="50"/>
      <c r="G92" s="50"/>
      <c r="H92" s="51"/>
      <c r="I92" s="51"/>
      <c r="J92" s="51"/>
      <c r="K92" s="51"/>
      <c r="L92" s="51"/>
      <c r="M92" s="51"/>
    </row>
    <row r="93" spans="1:13" ht="13.5" thickBot="1">
      <c r="A93" s="32"/>
      <c r="B93" s="12" t="s">
        <v>16</v>
      </c>
      <c r="C93" s="96"/>
      <c r="D93" s="97"/>
      <c r="E93" s="98"/>
      <c r="F93" s="17">
        <f>SUM(F78:F92)</f>
        <v>0</v>
      </c>
      <c r="G93" s="17"/>
      <c r="H93" s="99"/>
      <c r="I93" s="51"/>
      <c r="J93" s="51"/>
      <c r="K93" s="51"/>
      <c r="L93" s="51"/>
      <c r="M93" s="51"/>
    </row>
    <row r="94" spans="1:13">
      <c r="A94" s="33"/>
      <c r="B94" s="13"/>
      <c r="C94" s="100"/>
      <c r="D94" s="101"/>
      <c r="E94" s="102"/>
      <c r="F94" s="14"/>
      <c r="G94" s="14"/>
      <c r="H94" s="99"/>
      <c r="I94" s="51"/>
      <c r="J94" s="51"/>
      <c r="K94" s="51"/>
      <c r="L94" s="51"/>
      <c r="M94" s="51"/>
    </row>
    <row r="95" spans="1:13">
      <c r="A95" s="33"/>
      <c r="B95" s="13"/>
      <c r="C95" s="100"/>
      <c r="D95" s="101"/>
      <c r="E95" s="102"/>
      <c r="F95" s="14"/>
      <c r="G95" s="14"/>
      <c r="H95" s="99"/>
      <c r="I95" s="51"/>
      <c r="J95" s="51"/>
      <c r="K95" s="51"/>
      <c r="L95" s="51"/>
      <c r="M95" s="51"/>
    </row>
    <row r="96" spans="1:13">
      <c r="A96" s="26" t="s">
        <v>11</v>
      </c>
      <c r="B96" s="10" t="s">
        <v>30</v>
      </c>
      <c r="C96" s="74"/>
      <c r="D96" s="74"/>
      <c r="E96" s="84"/>
      <c r="F96" s="85"/>
      <c r="G96" s="85"/>
      <c r="H96" s="99"/>
      <c r="I96" s="51"/>
      <c r="J96" s="51"/>
      <c r="K96" s="51"/>
      <c r="L96" s="51"/>
      <c r="M96" s="51"/>
    </row>
    <row r="97" spans="1:13" ht="13.5" thickBot="1">
      <c r="A97" s="20"/>
      <c r="B97" s="40"/>
      <c r="C97" s="53"/>
      <c r="D97" s="53"/>
      <c r="E97" s="54"/>
      <c r="F97" s="55"/>
      <c r="G97" s="55"/>
      <c r="H97" s="51"/>
      <c r="I97" s="51"/>
      <c r="J97" s="51"/>
      <c r="K97" s="51"/>
      <c r="L97" s="51"/>
      <c r="M97" s="51"/>
    </row>
    <row r="98" spans="1:13">
      <c r="A98" s="27" t="s">
        <v>19</v>
      </c>
      <c r="B98" s="28" t="s">
        <v>20</v>
      </c>
      <c r="C98" s="29" t="s">
        <v>21</v>
      </c>
      <c r="D98" s="30" t="s">
        <v>22</v>
      </c>
      <c r="E98" s="39" t="s">
        <v>23</v>
      </c>
      <c r="F98" s="31" t="s">
        <v>24</v>
      </c>
      <c r="G98" s="31" t="s">
        <v>24</v>
      </c>
      <c r="H98" s="51"/>
      <c r="I98" s="51"/>
      <c r="J98" s="51"/>
      <c r="K98" s="51"/>
      <c r="L98" s="51"/>
      <c r="M98" s="51"/>
    </row>
    <row r="99" spans="1:13">
      <c r="A99" s="20"/>
      <c r="B99" s="40"/>
      <c r="C99" s="53"/>
      <c r="D99" s="53"/>
      <c r="E99" s="54"/>
      <c r="F99" s="55"/>
      <c r="G99" s="55"/>
      <c r="H99" s="51"/>
      <c r="I99" s="51"/>
      <c r="J99" s="51"/>
      <c r="K99" s="51"/>
      <c r="L99" s="51"/>
      <c r="M99" s="51"/>
    </row>
    <row r="100" spans="1:13" ht="51">
      <c r="A100" s="20" t="s">
        <v>27</v>
      </c>
      <c r="B100" s="40" t="s">
        <v>126</v>
      </c>
      <c r="C100" s="53">
        <v>31</v>
      </c>
      <c r="D100" s="55" t="s">
        <v>7</v>
      </c>
      <c r="E100" s="54"/>
      <c r="F100" s="50">
        <f>C100*E100</f>
        <v>0</v>
      </c>
      <c r="G100" s="55"/>
      <c r="H100" s="51"/>
      <c r="I100" s="51"/>
      <c r="J100" s="51"/>
      <c r="K100" s="51"/>
      <c r="L100" s="51"/>
      <c r="M100" s="51"/>
    </row>
    <row r="101" spans="1:13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 ht="102">
      <c r="A102" s="20" t="s">
        <v>86</v>
      </c>
      <c r="B102" s="42" t="s">
        <v>222</v>
      </c>
      <c r="C102" s="57"/>
      <c r="G102" s="87"/>
      <c r="H102" s="51"/>
      <c r="I102" s="51"/>
      <c r="J102" s="51"/>
      <c r="K102" s="51"/>
      <c r="L102" s="51"/>
      <c r="M102" s="51"/>
    </row>
    <row r="103" spans="1:13">
      <c r="A103" s="20"/>
      <c r="B103" s="153" t="s">
        <v>98</v>
      </c>
      <c r="C103" s="57">
        <v>1</v>
      </c>
      <c r="D103" s="144" t="s">
        <v>14</v>
      </c>
      <c r="E103" s="145"/>
      <c r="F103" s="146">
        <f>C103*E103</f>
        <v>0</v>
      </c>
      <c r="G103" s="87"/>
      <c r="H103" s="51"/>
      <c r="I103" s="51"/>
      <c r="J103" s="51"/>
      <c r="K103" s="51"/>
      <c r="L103" s="51"/>
      <c r="M103" s="51"/>
    </row>
    <row r="104" spans="1:13">
      <c r="A104" s="20"/>
      <c r="B104" s="153" t="s">
        <v>103</v>
      </c>
      <c r="C104" s="57"/>
      <c r="D104" s="144" t="s">
        <v>14</v>
      </c>
      <c r="E104" s="145"/>
      <c r="F104" s="146">
        <f>C104*E104</f>
        <v>0</v>
      </c>
      <c r="G104" s="87"/>
      <c r="H104" s="51"/>
      <c r="I104" s="51"/>
      <c r="J104" s="51"/>
      <c r="K104" s="51"/>
      <c r="L104" s="51"/>
      <c r="M104" s="51"/>
    </row>
    <row r="105" spans="1:13">
      <c r="A105" s="20"/>
      <c r="B105" s="126"/>
      <c r="C105" s="53"/>
      <c r="D105" s="55"/>
      <c r="E105" s="54"/>
      <c r="F105" s="50"/>
      <c r="G105" s="87"/>
      <c r="H105" s="51"/>
      <c r="I105" s="51"/>
      <c r="J105" s="51"/>
      <c r="K105" s="51"/>
      <c r="L105" s="51"/>
      <c r="M105" s="51"/>
    </row>
    <row r="106" spans="1:13" ht="76.5">
      <c r="A106" s="20" t="s">
        <v>63</v>
      </c>
      <c r="B106" s="127" t="s">
        <v>88</v>
      </c>
      <c r="C106" s="88">
        <v>1</v>
      </c>
      <c r="D106" s="89" t="s">
        <v>14</v>
      </c>
      <c r="E106" s="128"/>
      <c r="F106" s="50">
        <f>C106*E106</f>
        <v>0</v>
      </c>
      <c r="G106" s="87"/>
      <c r="H106" s="51"/>
      <c r="I106" s="51"/>
      <c r="J106" s="51"/>
      <c r="K106" s="51"/>
      <c r="L106" s="51"/>
      <c r="M106" s="51"/>
    </row>
    <row r="107" spans="1:13">
      <c r="A107" s="20"/>
      <c r="B107" s="126"/>
      <c r="C107" s="53"/>
      <c r="D107" s="55"/>
      <c r="E107" s="54"/>
      <c r="F107" s="50"/>
      <c r="G107" s="87"/>
      <c r="H107" s="51"/>
      <c r="I107" s="51"/>
      <c r="J107" s="51"/>
      <c r="K107" s="51"/>
      <c r="L107" s="51"/>
      <c r="M107" s="51"/>
    </row>
    <row r="108" spans="1:13" ht="48" customHeight="1">
      <c r="A108" s="20" t="s">
        <v>87</v>
      </c>
      <c r="B108" s="126" t="s">
        <v>137</v>
      </c>
      <c r="C108" s="53"/>
      <c r="G108" s="87"/>
      <c r="H108" s="51"/>
      <c r="I108" s="51"/>
      <c r="J108" s="51"/>
      <c r="K108" s="51"/>
      <c r="L108" s="51"/>
      <c r="M108" s="51"/>
    </row>
    <row r="109" spans="1:13">
      <c r="A109" s="20"/>
      <c r="B109" s="152" t="s">
        <v>97</v>
      </c>
      <c r="C109" s="53">
        <v>1</v>
      </c>
      <c r="D109" s="55" t="s">
        <v>14</v>
      </c>
      <c r="E109" s="54"/>
      <c r="F109" s="50">
        <f>C109*E109</f>
        <v>0</v>
      </c>
      <c r="G109" s="87"/>
      <c r="H109" s="51"/>
      <c r="I109" s="51"/>
      <c r="J109" s="51"/>
      <c r="K109" s="51"/>
      <c r="L109" s="51"/>
      <c r="M109" s="51"/>
    </row>
    <row r="110" spans="1:13">
      <c r="A110" s="20"/>
      <c r="B110" s="152"/>
      <c r="C110" s="53"/>
      <c r="D110" s="55"/>
      <c r="E110" s="54"/>
      <c r="F110" s="50"/>
      <c r="G110" s="87"/>
      <c r="H110" s="51"/>
      <c r="I110" s="51"/>
      <c r="J110" s="51"/>
      <c r="K110" s="51"/>
      <c r="L110" s="51"/>
      <c r="M110" s="51"/>
    </row>
    <row r="111" spans="1:13" ht="13.5" thickBot="1">
      <c r="A111" s="32"/>
      <c r="B111" s="12" t="s">
        <v>31</v>
      </c>
      <c r="C111" s="90"/>
      <c r="D111" s="90"/>
      <c r="E111" s="91"/>
      <c r="F111" s="17">
        <f>SUM(F99:F110)</f>
        <v>0</v>
      </c>
      <c r="G111" s="17"/>
      <c r="H111" s="51"/>
      <c r="I111" s="51"/>
      <c r="J111" s="51"/>
      <c r="K111" s="51"/>
      <c r="L111" s="51"/>
      <c r="M111" s="51"/>
    </row>
    <row r="112" spans="1:13">
      <c r="A112" s="33"/>
      <c r="B112" s="13"/>
      <c r="C112" s="57"/>
      <c r="D112" s="57"/>
      <c r="E112" s="58"/>
      <c r="F112" s="14"/>
      <c r="G112" s="14"/>
      <c r="H112" s="51"/>
      <c r="I112" s="51"/>
      <c r="J112" s="51"/>
      <c r="K112" s="51"/>
      <c r="L112" s="51"/>
      <c r="M112" s="51"/>
    </row>
    <row r="113" spans="1:13">
      <c r="A113" s="33"/>
      <c r="B113" s="13"/>
      <c r="C113" s="57"/>
      <c r="D113" s="57"/>
      <c r="E113" s="58"/>
      <c r="F113" s="14"/>
      <c r="G113" s="14"/>
      <c r="H113" s="51"/>
      <c r="I113" s="51"/>
      <c r="J113" s="51"/>
      <c r="K113" s="51"/>
      <c r="L113" s="51"/>
      <c r="M113" s="51"/>
    </row>
    <row r="114" spans="1:13">
      <c r="A114" s="26" t="s">
        <v>12</v>
      </c>
      <c r="B114" s="10" t="s">
        <v>17</v>
      </c>
      <c r="C114" s="74"/>
      <c r="D114" s="74"/>
      <c r="E114" s="84"/>
      <c r="F114" s="85"/>
      <c r="G114" s="85"/>
      <c r="H114" s="51"/>
      <c r="I114" s="51"/>
      <c r="J114" s="51"/>
      <c r="K114" s="51"/>
      <c r="L114" s="51"/>
      <c r="M114" s="51"/>
    </row>
    <row r="115" spans="1:13" ht="13.5" thickBot="1">
      <c r="A115" s="33"/>
      <c r="B115" s="4"/>
      <c r="C115" s="57"/>
      <c r="D115" s="57"/>
      <c r="E115" s="58"/>
      <c r="F115" s="56"/>
      <c r="G115" s="56"/>
      <c r="H115" s="51"/>
      <c r="I115" s="51"/>
      <c r="J115" s="51"/>
      <c r="K115" s="51"/>
      <c r="L115" s="51"/>
      <c r="M115" s="51"/>
    </row>
    <row r="116" spans="1:13">
      <c r="A116" s="27" t="s">
        <v>19</v>
      </c>
      <c r="B116" s="28" t="s">
        <v>20</v>
      </c>
      <c r="C116" s="29" t="s">
        <v>21</v>
      </c>
      <c r="D116" s="30" t="s">
        <v>22</v>
      </c>
      <c r="E116" s="39" t="s">
        <v>23</v>
      </c>
      <c r="F116" s="31" t="s">
        <v>24</v>
      </c>
      <c r="G116" s="31" t="s">
        <v>24</v>
      </c>
      <c r="H116" s="51"/>
      <c r="I116" s="51"/>
      <c r="J116" s="51"/>
      <c r="K116" s="51"/>
      <c r="L116" s="51"/>
      <c r="M116" s="51"/>
    </row>
    <row r="117" spans="1:13">
      <c r="A117" s="34"/>
      <c r="B117" s="48"/>
      <c r="C117" s="103"/>
      <c r="D117" s="55"/>
      <c r="E117" s="49"/>
      <c r="F117" s="87"/>
      <c r="G117" s="87"/>
      <c r="H117" s="51"/>
      <c r="I117" s="51"/>
      <c r="J117" s="51"/>
      <c r="K117" s="51"/>
      <c r="L117" s="51"/>
      <c r="M117" s="51"/>
    </row>
    <row r="118" spans="1:13" ht="25.5">
      <c r="A118" s="35" t="s">
        <v>25</v>
      </c>
      <c r="B118" s="48" t="s">
        <v>72</v>
      </c>
      <c r="C118" s="53">
        <v>105.5</v>
      </c>
      <c r="D118" s="147" t="s">
        <v>39</v>
      </c>
      <c r="E118" s="49"/>
      <c r="F118" s="131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34"/>
      <c r="B119" s="148"/>
      <c r="C119" s="149"/>
      <c r="D119" s="149"/>
      <c r="E119" s="150"/>
      <c r="F119" s="151"/>
      <c r="G119" s="87"/>
      <c r="H119" s="51"/>
      <c r="I119" s="51"/>
      <c r="J119" s="51"/>
      <c r="K119" s="51"/>
      <c r="L119" s="51"/>
      <c r="M119" s="51"/>
    </row>
    <row r="120" spans="1:13" ht="25.5">
      <c r="A120" s="35" t="s">
        <v>36</v>
      </c>
      <c r="B120" s="48" t="s">
        <v>73</v>
      </c>
      <c r="C120" s="53">
        <v>105.5</v>
      </c>
      <c r="D120" s="55" t="s">
        <v>39</v>
      </c>
      <c r="E120" s="49"/>
      <c r="F120" s="131">
        <f>C120*E120</f>
        <v>0</v>
      </c>
      <c r="G120" s="87"/>
      <c r="H120" s="51"/>
      <c r="I120" s="51"/>
      <c r="J120" s="51"/>
      <c r="K120" s="51"/>
      <c r="L120" s="51"/>
      <c r="M120" s="51"/>
    </row>
    <row r="121" spans="1:13">
      <c r="A121" s="34"/>
      <c r="B121" s="48"/>
      <c r="C121" s="103"/>
      <c r="D121" s="55"/>
      <c r="E121" s="49"/>
      <c r="F121" s="87"/>
      <c r="G121" s="87"/>
      <c r="H121" s="51"/>
      <c r="I121" s="51"/>
      <c r="J121" s="51"/>
      <c r="K121" s="51"/>
      <c r="L121" s="51"/>
      <c r="M121" s="51"/>
    </row>
    <row r="122" spans="1:13" ht="27.75" customHeight="1">
      <c r="A122" s="35" t="s">
        <v>43</v>
      </c>
      <c r="B122" s="48" t="s">
        <v>74</v>
      </c>
      <c r="C122" s="53">
        <v>105.5</v>
      </c>
      <c r="D122" s="55" t="s">
        <v>39</v>
      </c>
      <c r="E122" s="49"/>
      <c r="F122" s="131">
        <f>C122*E122</f>
        <v>0</v>
      </c>
      <c r="G122" s="87"/>
      <c r="H122" s="51"/>
      <c r="I122" s="51"/>
      <c r="J122" s="51"/>
      <c r="K122" s="51"/>
      <c r="L122" s="51"/>
      <c r="M122" s="51"/>
    </row>
    <row r="123" spans="1:13">
      <c r="A123" s="34"/>
      <c r="B123" s="48"/>
      <c r="C123" s="103"/>
      <c r="D123" s="55"/>
      <c r="E123" s="49"/>
      <c r="F123" s="87"/>
      <c r="G123" s="87"/>
      <c r="H123" s="51"/>
      <c r="I123" s="51"/>
      <c r="J123" s="51"/>
      <c r="K123" s="51"/>
      <c r="L123" s="51"/>
      <c r="M123" s="51"/>
    </row>
    <row r="124" spans="1:13">
      <c r="A124" s="35" t="s">
        <v>47</v>
      </c>
      <c r="B124" s="48" t="s">
        <v>52</v>
      </c>
      <c r="C124" s="53">
        <v>31</v>
      </c>
      <c r="D124" s="55" t="s">
        <v>7</v>
      </c>
      <c r="E124" s="54"/>
      <c r="F124" s="50">
        <f>C124*E124</f>
        <v>0</v>
      </c>
      <c r="G124" s="50"/>
      <c r="H124" s="51"/>
      <c r="I124" s="51"/>
      <c r="J124" s="51"/>
      <c r="K124" s="51"/>
      <c r="L124" s="51"/>
      <c r="M124" s="51"/>
    </row>
    <row r="125" spans="1:13">
      <c r="A125" s="34"/>
      <c r="B125" s="46"/>
      <c r="C125" s="103"/>
      <c r="D125" s="137"/>
      <c r="E125" s="136"/>
      <c r="F125" s="104"/>
      <c r="G125" s="104"/>
      <c r="H125" s="51"/>
      <c r="I125" s="51"/>
      <c r="J125" s="51"/>
      <c r="K125" s="51"/>
      <c r="L125" s="51"/>
      <c r="M125" s="51"/>
    </row>
    <row r="126" spans="1:13" ht="66" customHeight="1">
      <c r="A126" s="35" t="s">
        <v>48</v>
      </c>
      <c r="B126" s="46" t="s">
        <v>57</v>
      </c>
      <c r="C126" s="53">
        <v>31</v>
      </c>
      <c r="D126" s="94" t="s">
        <v>7</v>
      </c>
      <c r="E126" s="136"/>
      <c r="F126" s="50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34"/>
      <c r="B127" s="46"/>
      <c r="C127" s="103"/>
      <c r="D127" s="94"/>
      <c r="E127" s="136"/>
      <c r="F127" s="104"/>
      <c r="G127" s="104"/>
      <c r="H127" s="51"/>
      <c r="I127" s="51"/>
      <c r="J127" s="51"/>
      <c r="K127" s="51"/>
      <c r="L127" s="51"/>
      <c r="M127" s="51"/>
    </row>
    <row r="128" spans="1:13" ht="38.25">
      <c r="A128" s="35" t="s">
        <v>70</v>
      </c>
      <c r="B128" s="46" t="s">
        <v>53</v>
      </c>
      <c r="C128" s="53">
        <v>31</v>
      </c>
      <c r="D128" s="94" t="s">
        <v>7</v>
      </c>
      <c r="E128" s="136"/>
      <c r="F128" s="50">
        <f>C128*E128</f>
        <v>0</v>
      </c>
      <c r="G128" s="50"/>
      <c r="H128" s="51"/>
      <c r="I128" s="51"/>
      <c r="J128" s="51"/>
      <c r="K128" s="51"/>
      <c r="L128" s="51"/>
      <c r="M128" s="51"/>
    </row>
    <row r="129" spans="1:13">
      <c r="A129" s="34"/>
      <c r="B129" s="46"/>
      <c r="C129" s="103"/>
      <c r="D129" s="94"/>
      <c r="E129" s="136"/>
      <c r="F129" s="104"/>
      <c r="G129" s="104"/>
      <c r="H129" s="51"/>
      <c r="I129" s="51"/>
      <c r="J129" s="51"/>
      <c r="K129" s="51"/>
      <c r="L129" s="51"/>
      <c r="M129" s="51"/>
    </row>
    <row r="130" spans="1:13">
      <c r="A130" s="35" t="s">
        <v>71</v>
      </c>
      <c r="B130" s="46" t="s">
        <v>2</v>
      </c>
      <c r="C130" s="53">
        <v>31</v>
      </c>
      <c r="D130" s="94" t="s">
        <v>7</v>
      </c>
      <c r="E130" s="136"/>
      <c r="F130" s="50">
        <f>C130*E130</f>
        <v>0</v>
      </c>
      <c r="G130" s="50"/>
      <c r="H130" s="51"/>
      <c r="I130" s="51"/>
      <c r="J130" s="51"/>
      <c r="K130" s="51"/>
      <c r="L130" s="51"/>
      <c r="M130" s="51"/>
    </row>
    <row r="131" spans="1:13">
      <c r="A131" s="34"/>
      <c r="B131" s="46"/>
      <c r="C131" s="103"/>
      <c r="D131" s="137"/>
      <c r="E131" s="136"/>
      <c r="F131" s="104"/>
      <c r="G131" s="104"/>
      <c r="H131" s="51"/>
      <c r="I131" s="51"/>
      <c r="J131" s="51"/>
      <c r="K131" s="51"/>
      <c r="L131" s="51"/>
      <c r="M131" s="51"/>
    </row>
    <row r="132" spans="1:13">
      <c r="A132" s="35" t="s">
        <v>81</v>
      </c>
      <c r="B132" s="40" t="s">
        <v>3</v>
      </c>
      <c r="C132" s="53">
        <v>4</v>
      </c>
      <c r="D132" s="55" t="s">
        <v>6</v>
      </c>
      <c r="E132" s="54"/>
      <c r="F132" s="50">
        <f>C132*E132</f>
        <v>0</v>
      </c>
      <c r="G132" s="50"/>
      <c r="H132" s="51"/>
      <c r="I132" s="51"/>
      <c r="J132" s="51"/>
      <c r="K132" s="51"/>
      <c r="L132" s="51"/>
      <c r="M132" s="51"/>
    </row>
    <row r="133" spans="1:13">
      <c r="A133" s="34"/>
      <c r="B133" s="40"/>
      <c r="C133" s="53"/>
      <c r="D133" s="55"/>
      <c r="E133" s="54"/>
      <c r="F133" s="50"/>
      <c r="G133" s="50"/>
      <c r="H133" s="51"/>
      <c r="I133" s="51"/>
      <c r="J133" s="51"/>
      <c r="K133" s="51"/>
      <c r="L133" s="51"/>
      <c r="M133" s="51"/>
    </row>
    <row r="134" spans="1:13">
      <c r="A134" s="35" t="s">
        <v>82</v>
      </c>
      <c r="B134" s="40" t="s">
        <v>40</v>
      </c>
      <c r="C134" s="138">
        <v>4</v>
      </c>
      <c r="D134" s="139" t="s">
        <v>6</v>
      </c>
      <c r="E134" s="54"/>
      <c r="F134" s="50">
        <f>C134*E134</f>
        <v>0</v>
      </c>
      <c r="G134" s="50"/>
      <c r="H134" s="51"/>
      <c r="I134" s="51"/>
      <c r="J134" s="51"/>
      <c r="K134" s="51"/>
      <c r="L134" s="51"/>
      <c r="M134" s="51"/>
    </row>
    <row r="135" spans="1:13">
      <c r="A135" s="34"/>
      <c r="B135" s="40"/>
      <c r="C135" s="53"/>
      <c r="D135" s="55"/>
      <c r="E135" s="54"/>
      <c r="F135" s="50"/>
      <c r="G135" s="50"/>
      <c r="H135" s="51"/>
      <c r="I135" s="51"/>
      <c r="J135" s="51"/>
      <c r="K135" s="51"/>
      <c r="L135" s="51"/>
      <c r="M135" s="51"/>
    </row>
    <row r="136" spans="1:13">
      <c r="A136" s="35" t="s">
        <v>84</v>
      </c>
      <c r="B136" s="40" t="s">
        <v>50</v>
      </c>
      <c r="C136" s="53">
        <v>1</v>
      </c>
      <c r="D136" s="55" t="s">
        <v>14</v>
      </c>
      <c r="E136" s="54"/>
      <c r="F136" s="50">
        <f>C136*E136</f>
        <v>0</v>
      </c>
      <c r="G136" s="50"/>
      <c r="H136" s="51"/>
      <c r="I136" s="51"/>
      <c r="J136" s="51"/>
      <c r="K136" s="51"/>
      <c r="L136" s="51"/>
      <c r="M136" s="51"/>
    </row>
    <row r="137" spans="1:13">
      <c r="A137" s="34"/>
      <c r="B137" s="40"/>
      <c r="C137" s="53"/>
      <c r="D137" s="142"/>
      <c r="E137" s="54"/>
      <c r="F137" s="55"/>
      <c r="G137" s="55"/>
      <c r="H137" s="51"/>
      <c r="I137" s="51"/>
      <c r="J137" s="51"/>
      <c r="K137" s="51"/>
      <c r="L137" s="51"/>
      <c r="M137" s="51"/>
    </row>
    <row r="138" spans="1:13">
      <c r="A138" s="35" t="s">
        <v>85</v>
      </c>
      <c r="B138" s="40" t="s">
        <v>54</v>
      </c>
      <c r="C138" s="53">
        <v>1</v>
      </c>
      <c r="D138" s="55" t="s">
        <v>14</v>
      </c>
      <c r="E138" s="54"/>
      <c r="F138" s="50">
        <f>C138*E138</f>
        <v>0</v>
      </c>
      <c r="G138" s="50"/>
      <c r="H138" s="51"/>
      <c r="I138" s="51"/>
      <c r="J138" s="51"/>
      <c r="K138" s="51"/>
      <c r="L138" s="51"/>
      <c r="M138" s="51"/>
    </row>
    <row r="139" spans="1:13">
      <c r="A139" s="35"/>
      <c r="B139" s="48"/>
      <c r="C139" s="103"/>
      <c r="D139" s="55"/>
      <c r="E139" s="49"/>
      <c r="F139" s="87"/>
      <c r="G139" s="87"/>
      <c r="H139" s="51"/>
      <c r="I139" s="51"/>
      <c r="J139" s="51"/>
      <c r="K139" s="51"/>
      <c r="L139" s="51"/>
      <c r="M139" s="51"/>
    </row>
    <row r="140" spans="1:13" ht="13.5" thickBot="1">
      <c r="A140" s="32"/>
      <c r="B140" s="12" t="s">
        <v>18</v>
      </c>
      <c r="C140" s="90"/>
      <c r="D140" s="90"/>
      <c r="E140" s="91"/>
      <c r="F140" s="17">
        <f>SUM(F117:F139)</f>
        <v>0</v>
      </c>
      <c r="G140" s="17"/>
      <c r="H140" s="51"/>
      <c r="I140" s="51"/>
      <c r="J140" s="51"/>
      <c r="K140" s="51"/>
      <c r="L140" s="51"/>
      <c r="M140" s="51"/>
    </row>
    <row r="141" spans="1:13">
      <c r="A141" s="20"/>
      <c r="B141" s="40"/>
      <c r="C141" s="53"/>
      <c r="D141" s="53"/>
      <c r="E141" s="54"/>
      <c r="F141" s="55"/>
      <c r="G141" s="55"/>
      <c r="H141" s="51"/>
      <c r="I141" s="51"/>
      <c r="J141" s="51"/>
      <c r="K141" s="51"/>
      <c r="L141" s="51"/>
      <c r="M141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66"/>
  <sheetViews>
    <sheetView view="pageBreakPreview" topLeftCell="A50" zoomScaleSheetLayoutView="100" workbookViewId="0">
      <selection activeCell="A138" sqref="A138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160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+F72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+F97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+F128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+F165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>
        <v>0</v>
      </c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411.1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21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1033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138" customHeight="1">
      <c r="A70" s="20" t="s">
        <v>46</v>
      </c>
      <c r="B70" s="40" t="s">
        <v>58</v>
      </c>
      <c r="C70" s="88">
        <v>1</v>
      </c>
      <c r="D70" s="89" t="s">
        <v>14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125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13.5" thickBot="1">
      <c r="A72" s="32"/>
      <c r="B72" s="12" t="s">
        <v>15</v>
      </c>
      <c r="C72" s="90"/>
      <c r="D72" s="90"/>
      <c r="E72" s="91"/>
      <c r="F72" s="17">
        <f>SUM(F61:F71)</f>
        <v>0</v>
      </c>
      <c r="G72" s="17"/>
      <c r="H72" s="51"/>
      <c r="I72" s="51"/>
      <c r="J72" s="51"/>
      <c r="K72" s="51"/>
      <c r="L72" s="51"/>
      <c r="M72" s="51"/>
    </row>
    <row r="73" spans="1:13">
      <c r="A73" s="33"/>
      <c r="B73" s="13"/>
      <c r="C73" s="57"/>
      <c r="D73" s="57"/>
      <c r="E73" s="58"/>
      <c r="F73" s="14"/>
      <c r="G73" s="14"/>
      <c r="H73" s="51"/>
      <c r="I73" s="51"/>
      <c r="J73" s="51"/>
      <c r="K73" s="51"/>
      <c r="L73" s="51"/>
      <c r="M73" s="51"/>
    </row>
    <row r="74" spans="1:13">
      <c r="A74" s="33"/>
      <c r="B74" s="13"/>
      <c r="C74" s="57"/>
      <c r="D74" s="57"/>
      <c r="E74" s="58"/>
      <c r="F74" s="14"/>
      <c r="G74" s="14"/>
      <c r="H74" s="51"/>
      <c r="I74" s="51"/>
      <c r="J74" s="51"/>
      <c r="K74" s="51"/>
      <c r="L74" s="51"/>
      <c r="M74" s="51"/>
    </row>
    <row r="75" spans="1:13">
      <c r="A75" s="26" t="s">
        <v>10</v>
      </c>
      <c r="B75" s="10" t="s">
        <v>8</v>
      </c>
      <c r="C75" s="74"/>
      <c r="D75" s="74"/>
      <c r="E75" s="84"/>
      <c r="F75" s="85"/>
      <c r="G75" s="85"/>
      <c r="H75" s="51"/>
      <c r="I75" s="51"/>
      <c r="J75" s="51"/>
      <c r="K75" s="51"/>
      <c r="L75" s="51"/>
      <c r="M75" s="51"/>
    </row>
    <row r="76" spans="1:13" ht="13.5" thickBot="1">
      <c r="A76" s="32"/>
      <c r="B76" s="15"/>
      <c r="C76" s="90"/>
      <c r="D76" s="90"/>
      <c r="E76" s="91"/>
      <c r="F76" s="92"/>
      <c r="G76" s="92"/>
      <c r="H76" s="51"/>
      <c r="I76" s="51"/>
      <c r="J76" s="51"/>
      <c r="K76" s="51"/>
      <c r="L76" s="51"/>
      <c r="M76" s="51"/>
    </row>
    <row r="77" spans="1:13">
      <c r="A77" s="27" t="s">
        <v>19</v>
      </c>
      <c r="B77" s="28" t="s">
        <v>20</v>
      </c>
      <c r="C77" s="29" t="s">
        <v>21</v>
      </c>
      <c r="D77" s="30" t="s">
        <v>22</v>
      </c>
      <c r="E77" s="39" t="s">
        <v>23</v>
      </c>
      <c r="F77" s="31" t="s">
        <v>24</v>
      </c>
      <c r="G77" s="31" t="s">
        <v>24</v>
      </c>
      <c r="H77" s="51"/>
      <c r="I77" s="51"/>
      <c r="J77" s="51"/>
      <c r="K77" s="51"/>
      <c r="L77" s="51"/>
      <c r="M77" s="51"/>
    </row>
    <row r="78" spans="1:13">
      <c r="A78" s="20"/>
      <c r="B78" s="16"/>
      <c r="C78" s="53"/>
      <c r="D78" s="53"/>
      <c r="E78" s="54"/>
      <c r="F78" s="55"/>
      <c r="G78" s="55"/>
      <c r="H78" s="51"/>
      <c r="I78" s="93"/>
      <c r="J78" s="51"/>
      <c r="K78" s="51"/>
      <c r="L78" s="51"/>
      <c r="M78" s="51"/>
    </row>
    <row r="79" spans="1:13" ht="54.75" customHeight="1">
      <c r="A79" s="20" t="s">
        <v>41</v>
      </c>
      <c r="B79" s="41" t="s">
        <v>76</v>
      </c>
      <c r="C79" s="53">
        <v>878.2</v>
      </c>
      <c r="D79" s="55" t="s">
        <v>38</v>
      </c>
      <c r="E79" s="54"/>
      <c r="F79" s="50">
        <f>C79*E79</f>
        <v>0</v>
      </c>
      <c r="G79" s="50"/>
      <c r="H79" s="53"/>
      <c r="I79" s="51"/>
      <c r="J79" s="51"/>
      <c r="K79" s="51"/>
      <c r="L79" s="51"/>
      <c r="M79" s="51"/>
    </row>
    <row r="80" spans="1:13">
      <c r="A80" s="20"/>
      <c r="B80" s="46"/>
      <c r="C80" s="53"/>
      <c r="D80" s="94"/>
      <c r="E80" s="95"/>
      <c r="F80" s="87"/>
      <c r="G80" s="87"/>
      <c r="H80" s="53"/>
      <c r="I80" s="51"/>
      <c r="J80" s="51"/>
      <c r="K80" s="51"/>
      <c r="L80" s="51"/>
      <c r="M80" s="51"/>
    </row>
    <row r="81" spans="1:13" ht="52.5" customHeight="1">
      <c r="A81" s="20" t="s">
        <v>42</v>
      </c>
      <c r="B81" s="41" t="s">
        <v>102</v>
      </c>
      <c r="C81" s="53">
        <v>9.6999999999999993</v>
      </c>
      <c r="D81" s="55" t="s">
        <v>38</v>
      </c>
      <c r="E81" s="54"/>
      <c r="F81" s="50">
        <f>C81*E81</f>
        <v>0</v>
      </c>
      <c r="G81" s="87"/>
      <c r="H81" s="53"/>
      <c r="I81" s="51"/>
      <c r="J81" s="51"/>
      <c r="K81" s="51"/>
      <c r="L81" s="51"/>
      <c r="M81" s="51"/>
    </row>
    <row r="82" spans="1:13">
      <c r="A82" s="20"/>
      <c r="B82" s="46"/>
      <c r="C82" s="53"/>
      <c r="D82" s="94"/>
      <c r="E82" s="95"/>
      <c r="F82" s="87"/>
      <c r="G82" s="87"/>
      <c r="H82" s="53"/>
      <c r="I82" s="51"/>
      <c r="J82" s="51"/>
      <c r="K82" s="51"/>
      <c r="L82" s="51"/>
      <c r="M82" s="51"/>
    </row>
    <row r="83" spans="1:13" ht="63.75">
      <c r="A83" s="20" t="s">
        <v>28</v>
      </c>
      <c r="B83" s="40" t="s">
        <v>100</v>
      </c>
      <c r="C83" s="53">
        <v>75.5</v>
      </c>
      <c r="D83" s="55" t="s">
        <v>38</v>
      </c>
      <c r="E83" s="54"/>
      <c r="F83" s="50">
        <f>C83*E83</f>
        <v>0</v>
      </c>
      <c r="G83" s="87"/>
      <c r="H83" s="51"/>
      <c r="I83" s="51"/>
      <c r="J83" s="51"/>
      <c r="K83" s="110"/>
      <c r="L83" s="51"/>
      <c r="M83" s="51"/>
    </row>
    <row r="84" spans="1:13">
      <c r="A84" s="20"/>
      <c r="B84" s="42"/>
      <c r="C84" s="53"/>
      <c r="D84" s="55"/>
      <c r="E84" s="54"/>
      <c r="F84" s="87"/>
      <c r="G84" s="87"/>
      <c r="H84" s="51"/>
      <c r="I84" s="51"/>
      <c r="J84" s="51"/>
      <c r="K84" s="110"/>
      <c r="L84" s="51"/>
      <c r="M84" s="51"/>
    </row>
    <row r="85" spans="1:13" ht="38.25">
      <c r="A85" s="20" t="s">
        <v>66</v>
      </c>
      <c r="B85" s="117" t="s">
        <v>56</v>
      </c>
      <c r="C85" s="118">
        <v>3</v>
      </c>
      <c r="D85" s="119" t="s">
        <v>38</v>
      </c>
      <c r="E85" s="120"/>
      <c r="F85" s="50">
        <f>C85*E85</f>
        <v>0</v>
      </c>
      <c r="G85" s="55"/>
      <c r="H85" s="51"/>
      <c r="I85" s="51"/>
      <c r="J85" s="51"/>
      <c r="K85" s="51"/>
      <c r="L85" s="51"/>
      <c r="M85" s="51"/>
    </row>
    <row r="86" spans="1:13">
      <c r="A86" s="20"/>
      <c r="B86" s="40"/>
      <c r="C86" s="53"/>
      <c r="D86" s="53"/>
      <c r="E86" s="54"/>
      <c r="F86" s="55"/>
      <c r="G86" s="55"/>
      <c r="H86" s="51"/>
      <c r="I86" s="51"/>
      <c r="J86" s="51"/>
      <c r="K86" s="51"/>
      <c r="L86" s="51"/>
      <c r="M86" s="51"/>
    </row>
    <row r="87" spans="1:13" ht="25.5">
      <c r="A87" s="20" t="s">
        <v>29</v>
      </c>
      <c r="B87" s="42" t="s">
        <v>4</v>
      </c>
      <c r="C87" s="57">
        <v>394.3</v>
      </c>
      <c r="D87" s="55" t="s">
        <v>39</v>
      </c>
      <c r="E87" s="58"/>
      <c r="F87" s="50">
        <f>C87*E87</f>
        <v>0</v>
      </c>
      <c r="G87" s="50"/>
      <c r="H87" s="51"/>
      <c r="I87" s="51"/>
      <c r="J87" s="110"/>
      <c r="K87" s="51"/>
      <c r="L87" s="110"/>
      <c r="M87" s="51"/>
    </row>
    <row r="88" spans="1:13">
      <c r="A88" s="20"/>
      <c r="B88" s="42"/>
      <c r="C88" s="57"/>
      <c r="D88" s="55"/>
      <c r="E88" s="58"/>
      <c r="F88" s="87"/>
      <c r="G88" s="87"/>
      <c r="H88" s="51"/>
      <c r="I88" s="51"/>
      <c r="J88" s="51"/>
      <c r="K88" s="51"/>
      <c r="L88" s="51"/>
      <c r="M88" s="51"/>
    </row>
    <row r="89" spans="1:13" ht="38.25">
      <c r="A89" s="20" t="s">
        <v>67</v>
      </c>
      <c r="B89" s="47" t="s">
        <v>55</v>
      </c>
      <c r="C89" s="57">
        <v>323.39999999999998</v>
      </c>
      <c r="D89" s="55" t="s">
        <v>38</v>
      </c>
      <c r="E89" s="58"/>
      <c r="F89" s="112">
        <f>C89*E89</f>
        <v>0</v>
      </c>
      <c r="G89" s="112"/>
      <c r="H89" s="51"/>
      <c r="I89" s="51"/>
      <c r="J89" s="51"/>
      <c r="K89" s="51"/>
      <c r="L89" s="51"/>
      <c r="M89" s="51"/>
    </row>
    <row r="90" spans="1:13">
      <c r="A90" s="20"/>
      <c r="B90" s="111"/>
      <c r="C90" s="167"/>
      <c r="D90" s="168"/>
      <c r="E90" s="169"/>
      <c r="F90" s="112"/>
      <c r="G90" s="112"/>
      <c r="H90" s="51"/>
      <c r="I90" s="51"/>
      <c r="J90" s="51"/>
      <c r="K90" s="51"/>
      <c r="L90" s="51"/>
      <c r="M90" s="51"/>
    </row>
    <row r="91" spans="1:13" ht="63.75">
      <c r="A91" s="20" t="s">
        <v>68</v>
      </c>
      <c r="B91" s="46" t="s">
        <v>121</v>
      </c>
      <c r="C91" s="164">
        <v>413.2</v>
      </c>
      <c r="D91" s="165" t="s">
        <v>38</v>
      </c>
      <c r="E91" s="166"/>
      <c r="F91" s="131">
        <f>C91*E91</f>
        <v>0</v>
      </c>
      <c r="G91" s="112"/>
      <c r="H91" s="51"/>
      <c r="I91" s="51"/>
      <c r="J91" s="51"/>
      <c r="K91" s="51"/>
      <c r="L91" s="51"/>
      <c r="M91" s="51"/>
    </row>
    <row r="92" spans="1:13">
      <c r="A92" s="20"/>
      <c r="B92" s="46"/>
      <c r="C92" s="164"/>
      <c r="D92" s="165"/>
      <c r="E92" s="166"/>
      <c r="F92" s="131"/>
      <c r="G92" s="112"/>
      <c r="H92" s="51"/>
      <c r="I92" s="51"/>
      <c r="J92" s="51"/>
      <c r="K92" s="51"/>
      <c r="L92" s="51"/>
      <c r="M92" s="51"/>
    </row>
    <row r="93" spans="1:13" ht="51">
      <c r="A93" s="20" t="s">
        <v>69</v>
      </c>
      <c r="B93" s="46" t="s">
        <v>122</v>
      </c>
      <c r="C93" s="164">
        <v>1033</v>
      </c>
      <c r="D93" s="165" t="s">
        <v>39</v>
      </c>
      <c r="E93" s="166"/>
      <c r="F93" s="131">
        <f>C93*E93</f>
        <v>0</v>
      </c>
      <c r="G93" s="112"/>
      <c r="H93" s="51"/>
      <c r="I93" s="51"/>
      <c r="J93" s="51"/>
      <c r="K93" s="51"/>
      <c r="L93" s="51"/>
      <c r="M93" s="51"/>
    </row>
    <row r="94" spans="1:13">
      <c r="A94" s="20"/>
      <c r="B94" s="111"/>
      <c r="C94" s="167"/>
      <c r="D94" s="168"/>
      <c r="E94" s="169"/>
      <c r="F94" s="112"/>
      <c r="G94" s="112"/>
      <c r="H94" s="51"/>
      <c r="I94" s="51"/>
      <c r="J94" s="51"/>
      <c r="K94" s="51"/>
      <c r="L94" s="51"/>
      <c r="M94" s="51"/>
    </row>
    <row r="95" spans="1:13" ht="140.25" customHeight="1">
      <c r="A95" s="20" t="s">
        <v>124</v>
      </c>
      <c r="B95" s="115" t="s">
        <v>123</v>
      </c>
      <c r="C95" s="57">
        <v>206.6</v>
      </c>
      <c r="D95" s="55" t="s">
        <v>38</v>
      </c>
      <c r="E95" s="58"/>
      <c r="F95" s="50">
        <f>C95*E95</f>
        <v>0</v>
      </c>
      <c r="G95" s="50"/>
      <c r="H95" s="51"/>
      <c r="I95" s="51"/>
      <c r="J95" s="51"/>
      <c r="K95" s="51"/>
      <c r="L95" s="51"/>
      <c r="M95" s="51"/>
    </row>
    <row r="96" spans="1:13">
      <c r="A96" s="20"/>
      <c r="B96" s="115"/>
      <c r="C96" s="57"/>
      <c r="D96" s="55"/>
      <c r="E96" s="58"/>
      <c r="F96" s="50"/>
      <c r="G96" s="50"/>
      <c r="H96" s="51"/>
      <c r="I96" s="51"/>
      <c r="J96" s="51"/>
      <c r="K96" s="51"/>
      <c r="L96" s="51"/>
      <c r="M96" s="51"/>
    </row>
    <row r="97" spans="1:13" ht="13.5" thickBot="1">
      <c r="A97" s="32"/>
      <c r="B97" s="12" t="s">
        <v>16</v>
      </c>
      <c r="C97" s="96"/>
      <c r="D97" s="97"/>
      <c r="E97" s="98"/>
      <c r="F97" s="17">
        <f>SUM(F78:F96)</f>
        <v>0</v>
      </c>
      <c r="G97" s="17"/>
      <c r="H97" s="99"/>
      <c r="I97" s="51"/>
      <c r="J97" s="51"/>
      <c r="K97" s="51"/>
      <c r="L97" s="51"/>
      <c r="M97" s="51"/>
    </row>
    <row r="98" spans="1:13">
      <c r="A98" s="33"/>
      <c r="B98" s="13"/>
      <c r="C98" s="100"/>
      <c r="D98" s="101"/>
      <c r="E98" s="102"/>
      <c r="F98" s="14"/>
      <c r="G98" s="14"/>
      <c r="H98" s="99"/>
      <c r="I98" s="51"/>
      <c r="J98" s="51"/>
      <c r="K98" s="51"/>
      <c r="L98" s="51"/>
      <c r="M98" s="51"/>
    </row>
    <row r="99" spans="1:13">
      <c r="A99" s="33"/>
      <c r="B99" s="13"/>
      <c r="C99" s="100"/>
      <c r="D99" s="101"/>
      <c r="E99" s="102"/>
      <c r="F99" s="14"/>
      <c r="G99" s="14"/>
      <c r="H99" s="99"/>
      <c r="I99" s="51"/>
      <c r="J99" s="51"/>
      <c r="K99" s="51"/>
      <c r="L99" s="51"/>
      <c r="M99" s="51"/>
    </row>
    <row r="100" spans="1:13">
      <c r="A100" s="26" t="s">
        <v>11</v>
      </c>
      <c r="B100" s="10" t="s">
        <v>30</v>
      </c>
      <c r="C100" s="74"/>
      <c r="D100" s="74"/>
      <c r="E100" s="84"/>
      <c r="F100" s="85"/>
      <c r="G100" s="85"/>
      <c r="H100" s="99"/>
      <c r="I100" s="51"/>
      <c r="J100" s="51"/>
      <c r="K100" s="51"/>
      <c r="L100" s="51"/>
      <c r="M100" s="51"/>
    </row>
    <row r="101" spans="1:13" ht="13.5" thickBot="1">
      <c r="A101" s="20"/>
      <c r="B101" s="40"/>
      <c r="C101" s="53"/>
      <c r="D101" s="53"/>
      <c r="E101" s="54"/>
      <c r="F101" s="55"/>
      <c r="G101" s="55"/>
      <c r="H101" s="51"/>
      <c r="I101" s="51"/>
      <c r="J101" s="51"/>
      <c r="K101" s="51"/>
      <c r="L101" s="51"/>
      <c r="M101" s="51"/>
    </row>
    <row r="102" spans="1:13">
      <c r="A102" s="27" t="s">
        <v>19</v>
      </c>
      <c r="B102" s="28" t="s">
        <v>20</v>
      </c>
      <c r="C102" s="29" t="s">
        <v>21</v>
      </c>
      <c r="D102" s="30" t="s">
        <v>22</v>
      </c>
      <c r="E102" s="39" t="s">
        <v>23</v>
      </c>
      <c r="F102" s="31" t="s">
        <v>24</v>
      </c>
      <c r="G102" s="31" t="s">
        <v>24</v>
      </c>
      <c r="H102" s="51"/>
      <c r="I102" s="51"/>
      <c r="J102" s="51"/>
      <c r="K102" s="51"/>
      <c r="L102" s="51"/>
      <c r="M102" s="51"/>
    </row>
    <row r="103" spans="1:13">
      <c r="A103" s="20"/>
      <c r="B103" s="40"/>
      <c r="C103" s="53"/>
      <c r="D103" s="53"/>
      <c r="E103" s="54"/>
      <c r="F103" s="55"/>
      <c r="G103" s="55"/>
      <c r="H103" s="51"/>
      <c r="I103" s="51"/>
      <c r="J103" s="51"/>
      <c r="K103" s="51"/>
      <c r="L103" s="51"/>
      <c r="M103" s="51"/>
    </row>
    <row r="104" spans="1:13" ht="51">
      <c r="A104" s="20" t="s">
        <v>27</v>
      </c>
      <c r="B104" s="40" t="s">
        <v>126</v>
      </c>
      <c r="C104" s="53">
        <v>411.1</v>
      </c>
      <c r="D104" s="55" t="s">
        <v>7</v>
      </c>
      <c r="E104" s="54"/>
      <c r="F104" s="50">
        <f>C104*E104</f>
        <v>0</v>
      </c>
      <c r="G104" s="55"/>
      <c r="H104" s="51"/>
      <c r="I104" s="51"/>
      <c r="J104" s="51"/>
      <c r="K104" s="51"/>
      <c r="L104" s="51"/>
      <c r="M104" s="51"/>
    </row>
    <row r="105" spans="1:13">
      <c r="A105" s="20"/>
      <c r="B105" s="40"/>
      <c r="C105" s="53"/>
      <c r="D105" s="53"/>
      <c r="E105" s="54"/>
      <c r="F105" s="55"/>
      <c r="G105" s="55"/>
      <c r="H105" s="51"/>
      <c r="I105" s="51"/>
      <c r="J105" s="51"/>
      <c r="K105" s="51"/>
      <c r="L105" s="51"/>
      <c r="M105" s="51"/>
    </row>
    <row r="106" spans="1:13" ht="51">
      <c r="A106" s="20" t="s">
        <v>86</v>
      </c>
      <c r="B106" s="201" t="s">
        <v>127</v>
      </c>
      <c r="C106" s="53">
        <v>13</v>
      </c>
      <c r="D106" s="55" t="s">
        <v>7</v>
      </c>
      <c r="E106" s="54"/>
      <c r="F106" s="50">
        <f>C106*E106</f>
        <v>0</v>
      </c>
      <c r="G106" s="55"/>
      <c r="H106" s="51"/>
      <c r="I106" s="51"/>
      <c r="J106" s="51"/>
      <c r="K106" s="51"/>
      <c r="L106" s="51"/>
      <c r="M106" s="51"/>
    </row>
    <row r="107" spans="1:13">
      <c r="A107" s="20"/>
      <c r="B107" s="40"/>
      <c r="C107" s="53"/>
      <c r="D107" s="53"/>
      <c r="E107" s="54"/>
      <c r="F107" s="55"/>
      <c r="G107" s="55"/>
      <c r="H107" s="51"/>
      <c r="I107" s="51"/>
      <c r="J107" s="51"/>
      <c r="K107" s="51"/>
      <c r="L107" s="51"/>
      <c r="M107" s="51"/>
    </row>
    <row r="108" spans="1:13" ht="38.25">
      <c r="A108" s="20" t="s">
        <v>63</v>
      </c>
      <c r="B108" s="213" t="s">
        <v>118</v>
      </c>
      <c r="C108" s="193">
        <v>2</v>
      </c>
      <c r="D108" s="194" t="s">
        <v>14</v>
      </c>
      <c r="E108" s="195"/>
      <c r="F108" s="50">
        <f>C108*E108</f>
        <v>0</v>
      </c>
      <c r="G108" s="55"/>
      <c r="H108" s="51"/>
      <c r="I108" s="51"/>
      <c r="J108" s="51"/>
      <c r="K108" s="51"/>
      <c r="L108" s="51"/>
      <c r="M108" s="51"/>
    </row>
    <row r="109" spans="1:13">
      <c r="A109" s="20"/>
      <c r="B109" s="213"/>
      <c r="C109" s="193"/>
      <c r="D109" s="194"/>
      <c r="E109" s="195"/>
      <c r="F109" s="50"/>
      <c r="G109" s="55"/>
      <c r="H109" s="51"/>
      <c r="I109" s="51"/>
      <c r="J109" s="51"/>
      <c r="K109" s="51"/>
      <c r="L109" s="51"/>
      <c r="M109" s="51"/>
    </row>
    <row r="110" spans="1:13" ht="51">
      <c r="A110" s="20" t="s">
        <v>87</v>
      </c>
      <c r="B110" s="210" t="s">
        <v>133</v>
      </c>
      <c r="C110" s="88">
        <v>4</v>
      </c>
      <c r="D110" s="89" t="s">
        <v>14</v>
      </c>
      <c r="E110" s="128"/>
      <c r="F110" s="50">
        <f>C110*E110</f>
        <v>0</v>
      </c>
      <c r="G110" s="55"/>
      <c r="H110" s="51"/>
      <c r="I110" s="51"/>
      <c r="J110" s="51"/>
      <c r="K110" s="51"/>
      <c r="L110" s="51"/>
      <c r="M110" s="51"/>
    </row>
    <row r="111" spans="1:13">
      <c r="A111" s="20"/>
      <c r="B111" s="214"/>
      <c r="C111" s="196"/>
      <c r="D111" s="197"/>
      <c r="E111" s="198"/>
      <c r="F111" s="199"/>
      <c r="G111" s="55"/>
      <c r="H111" s="51"/>
      <c r="I111" s="51"/>
      <c r="J111" s="51"/>
      <c r="K111" s="51"/>
      <c r="L111" s="51"/>
      <c r="M111" s="51"/>
    </row>
    <row r="112" spans="1:13" ht="38.25">
      <c r="A112" s="20" t="s">
        <v>32</v>
      </c>
      <c r="B112" s="210" t="s">
        <v>129</v>
      </c>
      <c r="C112" s="88">
        <v>32.5</v>
      </c>
      <c r="D112" s="147" t="s">
        <v>39</v>
      </c>
      <c r="E112" s="128"/>
      <c r="F112" s="50">
        <f>C112*E112</f>
        <v>0</v>
      </c>
      <c r="G112" s="55"/>
      <c r="H112" s="51"/>
      <c r="I112" s="51"/>
      <c r="J112" s="51"/>
      <c r="K112" s="51"/>
      <c r="L112" s="51"/>
      <c r="M112" s="51"/>
    </row>
    <row r="113" spans="1:13">
      <c r="A113" s="20"/>
      <c r="B113" s="214"/>
      <c r="C113" s="196"/>
      <c r="D113" s="197"/>
      <c r="E113" s="198"/>
      <c r="F113" s="199"/>
      <c r="G113" s="55"/>
      <c r="H113" s="51"/>
      <c r="I113" s="51"/>
      <c r="J113" s="51"/>
      <c r="K113" s="51"/>
      <c r="L113" s="51"/>
      <c r="M113" s="51"/>
    </row>
    <row r="114" spans="1:13" ht="51">
      <c r="A114" s="20" t="s">
        <v>64</v>
      </c>
      <c r="B114" s="210" t="s">
        <v>128</v>
      </c>
      <c r="C114" s="88">
        <v>13</v>
      </c>
      <c r="D114" s="89" t="s">
        <v>7</v>
      </c>
      <c r="E114" s="128"/>
      <c r="F114" s="50">
        <f>C114*E114</f>
        <v>0</v>
      </c>
      <c r="G114" s="55"/>
      <c r="H114" s="51"/>
      <c r="I114" s="51"/>
      <c r="J114" s="51"/>
      <c r="K114" s="51"/>
      <c r="L114" s="51"/>
      <c r="M114" s="51"/>
    </row>
    <row r="115" spans="1:13">
      <c r="A115" s="20"/>
      <c r="B115" s="40"/>
      <c r="C115" s="53"/>
      <c r="D115" s="53"/>
      <c r="E115" s="54"/>
      <c r="F115" s="55"/>
      <c r="G115" s="55"/>
      <c r="H115" s="51"/>
      <c r="I115" s="51"/>
      <c r="J115" s="51"/>
      <c r="K115" s="51"/>
      <c r="L115" s="51"/>
      <c r="M115" s="51"/>
    </row>
    <row r="116" spans="1:13" ht="102">
      <c r="A116" s="20" t="s">
        <v>130</v>
      </c>
      <c r="B116" s="42" t="s">
        <v>222</v>
      </c>
      <c r="C116" s="57"/>
      <c r="G116" s="87"/>
      <c r="H116" s="51"/>
      <c r="I116" s="51"/>
      <c r="J116" s="51"/>
      <c r="K116" s="51"/>
      <c r="L116" s="51"/>
      <c r="M116" s="51"/>
    </row>
    <row r="117" spans="1:13">
      <c r="A117" s="20"/>
      <c r="B117" s="153" t="s">
        <v>98</v>
      </c>
      <c r="C117" s="57">
        <v>8</v>
      </c>
      <c r="D117" s="144" t="s">
        <v>14</v>
      </c>
      <c r="E117" s="145"/>
      <c r="F117" s="146">
        <f>C117*E117</f>
        <v>0</v>
      </c>
      <c r="G117" s="87"/>
      <c r="H117" s="51"/>
      <c r="I117" s="51"/>
      <c r="J117" s="51"/>
      <c r="K117" s="51"/>
      <c r="L117" s="51"/>
      <c r="M117" s="51"/>
    </row>
    <row r="118" spans="1:13">
      <c r="A118" s="20"/>
      <c r="B118" s="153" t="s">
        <v>99</v>
      </c>
      <c r="C118" s="57">
        <v>1</v>
      </c>
      <c r="D118" s="144" t="s">
        <v>14</v>
      </c>
      <c r="E118" s="145"/>
      <c r="F118" s="146">
        <f>C118*E118</f>
        <v>0</v>
      </c>
      <c r="G118" s="87"/>
      <c r="H118" s="51"/>
      <c r="I118" s="51"/>
      <c r="J118" s="51"/>
      <c r="K118" s="51"/>
      <c r="L118" s="51"/>
      <c r="M118" s="51"/>
    </row>
    <row r="119" spans="1:13">
      <c r="A119" s="20"/>
      <c r="B119" s="153" t="s">
        <v>103</v>
      </c>
      <c r="C119" s="57">
        <v>1</v>
      </c>
      <c r="D119" s="144" t="s">
        <v>14</v>
      </c>
      <c r="E119" s="145"/>
      <c r="F119" s="146">
        <f>C119*E119</f>
        <v>0</v>
      </c>
      <c r="G119" s="87"/>
      <c r="H119" s="51"/>
      <c r="I119" s="51"/>
      <c r="J119" s="51"/>
      <c r="K119" s="51"/>
      <c r="L119" s="51"/>
      <c r="M119" s="51"/>
    </row>
    <row r="120" spans="1:13">
      <c r="A120" s="20"/>
      <c r="B120" s="126"/>
      <c r="C120" s="53"/>
      <c r="D120" s="55"/>
      <c r="E120" s="54"/>
      <c r="F120" s="50"/>
      <c r="G120" s="87"/>
      <c r="H120" s="51"/>
      <c r="I120" s="51"/>
      <c r="J120" s="51"/>
      <c r="K120" s="51"/>
      <c r="L120" s="51"/>
      <c r="M120" s="51"/>
    </row>
    <row r="121" spans="1:13" ht="89.25">
      <c r="A121" s="20" t="s">
        <v>131</v>
      </c>
      <c r="B121" s="127" t="s">
        <v>218</v>
      </c>
      <c r="C121" s="88">
        <v>10</v>
      </c>
      <c r="D121" s="89" t="s">
        <v>14</v>
      </c>
      <c r="E121" s="128"/>
      <c r="F121" s="50">
        <f>C121*E121</f>
        <v>0</v>
      </c>
      <c r="G121" s="87"/>
      <c r="H121" s="51"/>
      <c r="I121" s="51"/>
      <c r="J121" s="51"/>
      <c r="K121" s="51"/>
      <c r="L121" s="51"/>
      <c r="M121" s="51"/>
    </row>
    <row r="122" spans="1:13">
      <c r="A122" s="20"/>
      <c r="B122" s="126"/>
      <c r="C122" s="53"/>
      <c r="D122" s="55"/>
      <c r="E122" s="54"/>
      <c r="F122" s="50"/>
      <c r="G122" s="87"/>
      <c r="H122" s="51"/>
      <c r="I122" s="51"/>
      <c r="J122" s="51"/>
      <c r="K122" s="51"/>
      <c r="L122" s="51"/>
      <c r="M122" s="51"/>
    </row>
    <row r="123" spans="1:13" ht="48.75" customHeight="1">
      <c r="A123" s="20" t="s">
        <v>65</v>
      </c>
      <c r="B123" s="126" t="s">
        <v>137</v>
      </c>
      <c r="C123" s="53"/>
      <c r="G123" s="87"/>
      <c r="H123" s="51"/>
      <c r="I123" s="51"/>
      <c r="J123" s="51"/>
      <c r="K123" s="51"/>
      <c r="L123" s="51"/>
      <c r="M123" s="51"/>
    </row>
    <row r="124" spans="1:13">
      <c r="A124" s="20"/>
      <c r="B124" s="152" t="s">
        <v>97</v>
      </c>
      <c r="C124" s="53">
        <v>19</v>
      </c>
      <c r="D124" s="55" t="s">
        <v>14</v>
      </c>
      <c r="E124" s="54"/>
      <c r="F124" s="50">
        <f>C124*E124</f>
        <v>0</v>
      </c>
      <c r="G124" s="87"/>
      <c r="H124" s="51"/>
      <c r="I124" s="51"/>
      <c r="J124" s="51"/>
      <c r="K124" s="51"/>
      <c r="L124" s="51"/>
      <c r="M124" s="51"/>
    </row>
    <row r="125" spans="1:13">
      <c r="A125" s="20"/>
      <c r="B125" s="152"/>
      <c r="C125" s="53"/>
      <c r="D125" s="55"/>
      <c r="E125" s="54"/>
      <c r="F125" s="50"/>
      <c r="G125" s="87"/>
      <c r="H125" s="51"/>
      <c r="I125" s="51"/>
      <c r="J125" s="51"/>
      <c r="K125" s="51"/>
      <c r="L125" s="51"/>
      <c r="M125" s="51"/>
    </row>
    <row r="126" spans="1:13" ht="38.25">
      <c r="A126" s="20" t="s">
        <v>132</v>
      </c>
      <c r="B126" s="132" t="s">
        <v>59</v>
      </c>
      <c r="C126" s="133">
        <v>1</v>
      </c>
      <c r="D126" s="134" t="s">
        <v>14</v>
      </c>
      <c r="E126" s="135"/>
      <c r="F126" s="112">
        <f>C126*E126</f>
        <v>0</v>
      </c>
      <c r="G126" s="50"/>
      <c r="H126" s="51"/>
      <c r="I126" s="51"/>
      <c r="J126" s="51"/>
      <c r="K126" s="51"/>
      <c r="L126" s="51"/>
      <c r="M126" s="51"/>
    </row>
    <row r="127" spans="1:13">
      <c r="A127" s="20"/>
      <c r="B127" s="121"/>
      <c r="D127" s="122"/>
      <c r="E127" s="123"/>
      <c r="F127" s="50"/>
      <c r="G127" s="50"/>
      <c r="H127" s="51"/>
      <c r="I127" s="51"/>
      <c r="J127" s="51"/>
      <c r="K127" s="51"/>
      <c r="L127" s="51"/>
      <c r="M127" s="51"/>
    </row>
    <row r="128" spans="1:13" ht="13.5" thickBot="1">
      <c r="A128" s="32"/>
      <c r="B128" s="12" t="s">
        <v>31</v>
      </c>
      <c r="C128" s="90"/>
      <c r="D128" s="90"/>
      <c r="E128" s="91"/>
      <c r="F128" s="17">
        <f>SUM(F103:F127)</f>
        <v>0</v>
      </c>
      <c r="G128" s="17"/>
      <c r="H128" s="51"/>
      <c r="I128" s="51"/>
      <c r="J128" s="51"/>
      <c r="K128" s="51"/>
      <c r="L128" s="51"/>
      <c r="M128" s="51"/>
    </row>
    <row r="129" spans="1:13">
      <c r="A129" s="33"/>
      <c r="B129" s="13"/>
      <c r="C129" s="57"/>
      <c r="D129" s="57"/>
      <c r="E129" s="58"/>
      <c r="F129" s="14"/>
      <c r="G129" s="14"/>
      <c r="H129" s="51"/>
      <c r="I129" s="51"/>
      <c r="J129" s="51"/>
      <c r="K129" s="51"/>
      <c r="L129" s="51"/>
      <c r="M129" s="51"/>
    </row>
    <row r="130" spans="1:13">
      <c r="A130" s="33"/>
      <c r="B130" s="13"/>
      <c r="C130" s="57"/>
      <c r="D130" s="57"/>
      <c r="E130" s="58"/>
      <c r="F130" s="14"/>
      <c r="G130" s="14"/>
      <c r="H130" s="51"/>
      <c r="I130" s="51"/>
      <c r="J130" s="51"/>
      <c r="K130" s="51"/>
      <c r="L130" s="51"/>
      <c r="M130" s="51"/>
    </row>
    <row r="131" spans="1:13">
      <c r="A131" s="26" t="s">
        <v>12</v>
      </c>
      <c r="B131" s="10" t="s">
        <v>17</v>
      </c>
      <c r="C131" s="74"/>
      <c r="D131" s="74"/>
      <c r="E131" s="84"/>
      <c r="F131" s="85"/>
      <c r="G131" s="85"/>
      <c r="H131" s="51"/>
      <c r="I131" s="51"/>
      <c r="J131" s="51"/>
      <c r="K131" s="51"/>
      <c r="L131" s="51"/>
      <c r="M131" s="51"/>
    </row>
    <row r="132" spans="1:13" ht="13.5" thickBot="1">
      <c r="A132" s="33"/>
      <c r="B132" s="4"/>
      <c r="C132" s="57"/>
      <c r="D132" s="57"/>
      <c r="E132" s="58"/>
      <c r="F132" s="56"/>
      <c r="G132" s="56"/>
      <c r="H132" s="51"/>
      <c r="I132" s="51"/>
      <c r="J132" s="51"/>
      <c r="K132" s="51"/>
      <c r="L132" s="51"/>
      <c r="M132" s="51"/>
    </row>
    <row r="133" spans="1:13">
      <c r="A133" s="27" t="s">
        <v>19</v>
      </c>
      <c r="B133" s="28" t="s">
        <v>20</v>
      </c>
      <c r="C133" s="29" t="s">
        <v>21</v>
      </c>
      <c r="D133" s="30" t="s">
        <v>22</v>
      </c>
      <c r="E133" s="39" t="s">
        <v>23</v>
      </c>
      <c r="F133" s="31" t="s">
        <v>24</v>
      </c>
      <c r="G133" s="31" t="s">
        <v>24</v>
      </c>
      <c r="H133" s="51"/>
      <c r="I133" s="51"/>
      <c r="J133" s="51"/>
      <c r="K133" s="51"/>
      <c r="L133" s="51"/>
      <c r="M133" s="51"/>
    </row>
    <row r="134" spans="1:13">
      <c r="A134" s="34"/>
      <c r="B134" s="48"/>
      <c r="C134" s="103"/>
      <c r="D134" s="55"/>
      <c r="E134" s="49"/>
      <c r="F134" s="87"/>
      <c r="G134" s="87"/>
      <c r="H134" s="51"/>
      <c r="I134" s="51"/>
      <c r="J134" s="51"/>
      <c r="K134" s="51"/>
      <c r="L134" s="51"/>
      <c r="M134" s="51"/>
    </row>
    <row r="135" spans="1:13" ht="25.5">
      <c r="A135" s="35" t="s">
        <v>25</v>
      </c>
      <c r="B135" s="48" t="s">
        <v>72</v>
      </c>
      <c r="C135" s="53">
        <v>1033</v>
      </c>
      <c r="D135" s="147" t="s">
        <v>39</v>
      </c>
      <c r="E135" s="49"/>
      <c r="F135" s="131">
        <f>C135*E135</f>
        <v>0</v>
      </c>
      <c r="G135" s="87"/>
      <c r="H135" s="51"/>
      <c r="I135" s="51"/>
      <c r="J135" s="51"/>
      <c r="K135" s="51"/>
      <c r="L135" s="51"/>
      <c r="M135" s="51"/>
    </row>
    <row r="136" spans="1:13">
      <c r="A136" s="34"/>
      <c r="B136" s="148"/>
      <c r="C136" s="149"/>
      <c r="D136" s="149"/>
      <c r="E136" s="150"/>
      <c r="F136" s="151"/>
      <c r="G136" s="87"/>
      <c r="H136" s="51"/>
      <c r="I136" s="51"/>
      <c r="J136" s="51"/>
      <c r="K136" s="51"/>
      <c r="L136" s="51"/>
      <c r="M136" s="51"/>
    </row>
    <row r="137" spans="1:13" ht="38.25">
      <c r="A137" s="35" t="s">
        <v>36</v>
      </c>
      <c r="B137" s="48" t="s">
        <v>216</v>
      </c>
      <c r="C137" s="53">
        <v>1033</v>
      </c>
      <c r="D137" s="55" t="s">
        <v>39</v>
      </c>
      <c r="E137" s="49"/>
      <c r="F137" s="131">
        <f>C137*E137</f>
        <v>0</v>
      </c>
      <c r="G137" s="87"/>
      <c r="H137" s="51"/>
      <c r="I137" s="51"/>
      <c r="J137" s="51"/>
      <c r="K137" s="51"/>
      <c r="L137" s="51"/>
      <c r="M137" s="51"/>
    </row>
    <row r="138" spans="1:13">
      <c r="A138" s="35"/>
      <c r="B138" s="48"/>
      <c r="C138" s="53"/>
      <c r="D138" s="55"/>
      <c r="E138" s="49"/>
      <c r="F138" s="131"/>
      <c r="G138" s="87"/>
      <c r="H138" s="51"/>
      <c r="I138" s="51"/>
      <c r="J138" s="51"/>
      <c r="K138" s="51"/>
      <c r="L138" s="51"/>
      <c r="M138" s="51"/>
    </row>
    <row r="139" spans="1:13" ht="25.5">
      <c r="A139" s="35" t="s">
        <v>232</v>
      </c>
      <c r="B139" s="240" t="s">
        <v>234</v>
      </c>
      <c r="C139" s="53">
        <v>5000</v>
      </c>
      <c r="D139" s="55" t="s">
        <v>230</v>
      </c>
      <c r="E139" s="49"/>
      <c r="F139" s="131">
        <f>C139*E139</f>
        <v>0</v>
      </c>
      <c r="G139" s="87"/>
      <c r="H139" s="51"/>
      <c r="I139" s="51"/>
      <c r="J139" s="51"/>
      <c r="K139" s="51"/>
      <c r="L139" s="51"/>
      <c r="M139" s="51"/>
    </row>
    <row r="140" spans="1:13">
      <c r="A140" s="34"/>
      <c r="B140" s="48"/>
      <c r="C140" s="103"/>
      <c r="D140" s="55"/>
      <c r="E140" s="49"/>
      <c r="F140" s="87"/>
      <c r="G140" s="87"/>
      <c r="H140" s="51"/>
      <c r="I140" s="51"/>
      <c r="J140" s="51"/>
      <c r="K140" s="51"/>
      <c r="L140" s="51"/>
      <c r="M140" s="51"/>
    </row>
    <row r="141" spans="1:13" ht="38.25">
      <c r="A141" s="35" t="s">
        <v>43</v>
      </c>
      <c r="B141" s="48" t="s">
        <v>217</v>
      </c>
      <c r="C141" s="53">
        <v>1033</v>
      </c>
      <c r="D141" s="55" t="s">
        <v>39</v>
      </c>
      <c r="E141" s="49"/>
      <c r="F141" s="131">
        <f>C141*E141</f>
        <v>0</v>
      </c>
      <c r="G141" s="87"/>
      <c r="H141" s="51"/>
      <c r="I141" s="51"/>
      <c r="J141" s="51"/>
      <c r="K141" s="51"/>
      <c r="L141" s="51"/>
      <c r="M141" s="51"/>
    </row>
    <row r="142" spans="1:13">
      <c r="A142" s="35"/>
      <c r="B142" s="48"/>
      <c r="C142" s="53"/>
      <c r="D142" s="55"/>
      <c r="E142" s="49"/>
      <c r="F142" s="131"/>
      <c r="G142" s="87"/>
      <c r="H142" s="51"/>
      <c r="I142" s="51"/>
      <c r="J142" s="51"/>
      <c r="K142" s="51"/>
      <c r="L142" s="51"/>
      <c r="M142" s="51"/>
    </row>
    <row r="143" spans="1:13">
      <c r="A143" s="35" t="s">
        <v>233</v>
      </c>
      <c r="B143" s="48" t="s">
        <v>231</v>
      </c>
      <c r="C143" s="53">
        <v>1000</v>
      </c>
      <c r="D143" s="55" t="s">
        <v>7</v>
      </c>
      <c r="E143" s="49"/>
      <c r="F143" s="131">
        <f>C143*E143</f>
        <v>0</v>
      </c>
      <c r="G143" s="87"/>
      <c r="H143" s="51"/>
      <c r="I143" s="51"/>
      <c r="J143" s="51"/>
      <c r="K143" s="51"/>
      <c r="L143" s="51"/>
      <c r="M143" s="51"/>
    </row>
    <row r="144" spans="1:13">
      <c r="A144" s="34"/>
      <c r="B144" s="48"/>
      <c r="C144" s="103"/>
      <c r="D144" s="55"/>
      <c r="E144" s="49"/>
      <c r="F144" s="87"/>
      <c r="G144" s="87"/>
      <c r="H144" s="51"/>
      <c r="I144" s="51"/>
      <c r="J144" s="51"/>
      <c r="K144" s="51"/>
      <c r="L144" s="51"/>
      <c r="M144" s="51"/>
    </row>
    <row r="145" spans="1:13">
      <c r="A145" s="35" t="s">
        <v>44</v>
      </c>
      <c r="B145" s="48" t="s">
        <v>52</v>
      </c>
      <c r="C145" s="53">
        <v>411.1</v>
      </c>
      <c r="D145" s="55" t="s">
        <v>7</v>
      </c>
      <c r="E145" s="54"/>
      <c r="F145" s="50">
        <f>C145*E145</f>
        <v>0</v>
      </c>
      <c r="G145" s="50"/>
      <c r="H145" s="51"/>
      <c r="I145" s="51"/>
      <c r="J145" s="51"/>
      <c r="K145" s="51"/>
      <c r="L145" s="51"/>
      <c r="M145" s="51"/>
    </row>
    <row r="146" spans="1:13">
      <c r="A146" s="34"/>
      <c r="B146" s="46"/>
      <c r="C146" s="103"/>
      <c r="D146" s="137"/>
      <c r="E146" s="136"/>
      <c r="F146" s="104"/>
      <c r="G146" s="104"/>
      <c r="H146" s="51"/>
      <c r="I146" s="51"/>
      <c r="J146" s="51"/>
      <c r="K146" s="51"/>
      <c r="L146" s="51"/>
      <c r="M146" s="51"/>
    </row>
    <row r="147" spans="1:13" ht="66" customHeight="1">
      <c r="A147" s="35" t="s">
        <v>26</v>
      </c>
      <c r="B147" s="46" t="s">
        <v>57</v>
      </c>
      <c r="C147" s="53">
        <v>411.1</v>
      </c>
      <c r="D147" s="94" t="s">
        <v>7</v>
      </c>
      <c r="E147" s="136"/>
      <c r="F147" s="50">
        <f>C147*E147</f>
        <v>0</v>
      </c>
      <c r="G147" s="50"/>
      <c r="H147" s="51"/>
      <c r="I147" s="51"/>
      <c r="J147" s="51"/>
      <c r="K147" s="51"/>
      <c r="L147" s="51"/>
      <c r="M147" s="51"/>
    </row>
    <row r="148" spans="1:13">
      <c r="A148" s="34"/>
      <c r="B148" s="46"/>
      <c r="C148" s="103"/>
      <c r="D148" s="94"/>
      <c r="E148" s="136"/>
      <c r="F148" s="104"/>
      <c r="G148" s="104"/>
      <c r="H148" s="51"/>
      <c r="I148" s="51"/>
      <c r="J148" s="51"/>
      <c r="K148" s="51"/>
      <c r="L148" s="51"/>
      <c r="M148" s="51"/>
    </row>
    <row r="149" spans="1:13" ht="38.25">
      <c r="A149" s="35" t="s">
        <v>47</v>
      </c>
      <c r="B149" s="46" t="s">
        <v>53</v>
      </c>
      <c r="C149" s="53">
        <v>411.1</v>
      </c>
      <c r="D149" s="94" t="s">
        <v>7</v>
      </c>
      <c r="E149" s="136"/>
      <c r="F149" s="50">
        <f>C149*E149</f>
        <v>0</v>
      </c>
      <c r="G149" s="50"/>
      <c r="H149" s="51"/>
      <c r="I149" s="51"/>
      <c r="J149" s="51"/>
      <c r="K149" s="51"/>
      <c r="L149" s="51"/>
      <c r="M149" s="51"/>
    </row>
    <row r="150" spans="1:13">
      <c r="A150" s="34"/>
      <c r="B150" s="46"/>
      <c r="C150" s="103"/>
      <c r="D150" s="94"/>
      <c r="E150" s="136"/>
      <c r="F150" s="104"/>
      <c r="G150" s="104"/>
      <c r="H150" s="51"/>
      <c r="I150" s="51"/>
      <c r="J150" s="51"/>
      <c r="K150" s="51"/>
      <c r="L150" s="51"/>
      <c r="M150" s="51"/>
    </row>
    <row r="151" spans="1:13">
      <c r="A151" s="35" t="s">
        <v>48</v>
      </c>
      <c r="B151" s="46" t="s">
        <v>2</v>
      </c>
      <c r="C151" s="53">
        <v>411.1</v>
      </c>
      <c r="D151" s="94" t="s">
        <v>7</v>
      </c>
      <c r="E151" s="136"/>
      <c r="F151" s="50">
        <f>C151*E151</f>
        <v>0</v>
      </c>
      <c r="G151" s="50"/>
      <c r="H151" s="51"/>
      <c r="I151" s="51"/>
      <c r="J151" s="51"/>
      <c r="K151" s="51"/>
      <c r="L151" s="51"/>
      <c r="M151" s="51"/>
    </row>
    <row r="152" spans="1:13">
      <c r="A152" s="34"/>
      <c r="B152" s="46"/>
      <c r="C152" s="103"/>
      <c r="D152" s="137"/>
      <c r="E152" s="136"/>
      <c r="F152" s="104"/>
      <c r="G152" s="104"/>
      <c r="H152" s="51"/>
      <c r="I152" s="51"/>
      <c r="J152" s="51"/>
      <c r="K152" s="51"/>
      <c r="L152" s="51"/>
      <c r="M152" s="51"/>
    </row>
    <row r="153" spans="1:13">
      <c r="A153" s="35" t="s">
        <v>70</v>
      </c>
      <c r="B153" s="40" t="s">
        <v>3</v>
      </c>
      <c r="C153" s="53">
        <v>8</v>
      </c>
      <c r="D153" s="55" t="s">
        <v>6</v>
      </c>
      <c r="E153" s="54"/>
      <c r="F153" s="50">
        <f>C153*E153</f>
        <v>0</v>
      </c>
      <c r="G153" s="50"/>
      <c r="H153" s="51"/>
      <c r="I153" s="51"/>
      <c r="J153" s="51"/>
      <c r="K153" s="51"/>
      <c r="L153" s="51"/>
      <c r="M153" s="51"/>
    </row>
    <row r="154" spans="1:13">
      <c r="A154" s="34"/>
      <c r="B154" s="40"/>
      <c r="C154" s="53"/>
      <c r="D154" s="55"/>
      <c r="E154" s="54"/>
      <c r="F154" s="50"/>
      <c r="G154" s="50"/>
      <c r="H154" s="51"/>
      <c r="I154" s="51"/>
      <c r="J154" s="51"/>
      <c r="K154" s="51"/>
      <c r="L154" s="51"/>
      <c r="M154" s="51"/>
    </row>
    <row r="155" spans="1:13">
      <c r="A155" s="35" t="s">
        <v>71</v>
      </c>
      <c r="B155" s="40" t="s">
        <v>40</v>
      </c>
      <c r="C155" s="138">
        <v>8</v>
      </c>
      <c r="D155" s="139" t="s">
        <v>6</v>
      </c>
      <c r="E155" s="54"/>
      <c r="F155" s="50">
        <f>C155*E155</f>
        <v>0</v>
      </c>
      <c r="G155" s="50"/>
      <c r="H155" s="51"/>
      <c r="I155" s="51"/>
      <c r="J155" s="51"/>
      <c r="K155" s="51"/>
      <c r="L155" s="51"/>
      <c r="M155" s="51"/>
    </row>
    <row r="156" spans="1:13">
      <c r="A156" s="34"/>
      <c r="B156" s="40"/>
      <c r="C156" s="53"/>
      <c r="D156" s="55"/>
      <c r="E156" s="54"/>
      <c r="F156" s="50"/>
      <c r="G156" s="50"/>
      <c r="H156" s="51"/>
      <c r="I156" s="51"/>
      <c r="J156" s="51"/>
      <c r="K156" s="51"/>
      <c r="L156" s="51"/>
      <c r="M156" s="51"/>
    </row>
    <row r="157" spans="1:13" ht="38.25">
      <c r="A157" s="35" t="s">
        <v>81</v>
      </c>
      <c r="B157" s="140" t="s">
        <v>89</v>
      </c>
      <c r="C157" s="53">
        <v>4</v>
      </c>
      <c r="D157" s="55" t="s">
        <v>6</v>
      </c>
      <c r="E157" s="54"/>
      <c r="F157" s="50">
        <f>C157*E157</f>
        <v>0</v>
      </c>
      <c r="G157" s="50"/>
      <c r="H157" s="51"/>
      <c r="I157" s="51"/>
      <c r="J157" s="51"/>
      <c r="K157" s="51"/>
      <c r="L157" s="51"/>
      <c r="M157" s="51"/>
    </row>
    <row r="158" spans="1:13">
      <c r="A158" s="34"/>
      <c r="B158" s="141"/>
      <c r="C158" s="53"/>
      <c r="D158" s="55"/>
      <c r="E158" s="54"/>
      <c r="F158" s="50"/>
      <c r="G158" s="50"/>
      <c r="H158" s="51"/>
      <c r="I158" s="51"/>
      <c r="J158" s="51"/>
      <c r="K158" s="51"/>
      <c r="L158" s="51"/>
      <c r="M158" s="51"/>
    </row>
    <row r="159" spans="1:13" ht="25.5">
      <c r="A159" s="35" t="s">
        <v>82</v>
      </c>
      <c r="B159" s="48" t="s">
        <v>116</v>
      </c>
      <c r="C159" s="103">
        <v>8</v>
      </c>
      <c r="D159" s="55" t="s">
        <v>6</v>
      </c>
      <c r="E159" s="49"/>
      <c r="F159" s="50">
        <f t="shared" ref="F159" si="0">C159*E159</f>
        <v>0</v>
      </c>
      <c r="G159" s="50"/>
      <c r="H159" s="51"/>
      <c r="I159" s="51"/>
      <c r="J159" s="51"/>
      <c r="K159" s="51"/>
      <c r="L159" s="51"/>
      <c r="M159" s="51"/>
    </row>
    <row r="160" spans="1:13">
      <c r="A160" s="34"/>
      <c r="B160" s="141"/>
      <c r="C160" s="53"/>
      <c r="D160" s="55"/>
      <c r="E160" s="54"/>
      <c r="F160" s="50"/>
      <c r="G160" s="50"/>
      <c r="H160" s="51"/>
      <c r="I160" s="51"/>
      <c r="J160" s="51"/>
      <c r="K160" s="51"/>
      <c r="L160" s="51"/>
      <c r="M160" s="51"/>
    </row>
    <row r="161" spans="1:13">
      <c r="A161" s="35" t="s">
        <v>83</v>
      </c>
      <c r="B161" s="40" t="s">
        <v>50</v>
      </c>
      <c r="C161" s="53">
        <v>1</v>
      </c>
      <c r="D161" s="55" t="s">
        <v>14</v>
      </c>
      <c r="E161" s="54"/>
      <c r="F161" s="50">
        <f>C161*E161</f>
        <v>0</v>
      </c>
      <c r="G161" s="50"/>
      <c r="H161" s="51"/>
      <c r="I161" s="51"/>
      <c r="J161" s="51"/>
      <c r="K161" s="51"/>
      <c r="L161" s="51"/>
      <c r="M161" s="51"/>
    </row>
    <row r="162" spans="1:13">
      <c r="A162" s="34"/>
      <c r="B162" s="40"/>
      <c r="C162" s="53"/>
      <c r="D162" s="142"/>
      <c r="E162" s="54"/>
      <c r="F162" s="55"/>
      <c r="G162" s="55"/>
      <c r="H162" s="51"/>
      <c r="I162" s="51"/>
      <c r="J162" s="51"/>
      <c r="K162" s="51"/>
      <c r="L162" s="51"/>
      <c r="M162" s="51"/>
    </row>
    <row r="163" spans="1:13">
      <c r="A163" s="35" t="s">
        <v>84</v>
      </c>
      <c r="B163" s="40" t="s">
        <v>54</v>
      </c>
      <c r="C163" s="53">
        <v>1</v>
      </c>
      <c r="D163" s="55" t="s">
        <v>14</v>
      </c>
      <c r="E163" s="54"/>
      <c r="F163" s="50">
        <f>C163*E163</f>
        <v>0</v>
      </c>
      <c r="G163" s="50"/>
      <c r="H163" s="51"/>
      <c r="I163" s="51"/>
      <c r="J163" s="51"/>
      <c r="K163" s="51"/>
      <c r="L163" s="51"/>
      <c r="M163" s="51"/>
    </row>
    <row r="164" spans="1:13">
      <c r="A164" s="35"/>
      <c r="B164" s="48"/>
      <c r="C164" s="103"/>
      <c r="D164" s="55"/>
      <c r="E164" s="49"/>
      <c r="F164" s="87"/>
      <c r="G164" s="87"/>
      <c r="H164" s="51"/>
      <c r="I164" s="51"/>
      <c r="J164" s="51"/>
      <c r="K164" s="51"/>
      <c r="L164" s="51"/>
      <c r="M164" s="51"/>
    </row>
    <row r="165" spans="1:13" ht="13.5" thickBot="1">
      <c r="A165" s="32"/>
      <c r="B165" s="12" t="s">
        <v>18</v>
      </c>
      <c r="C165" s="90"/>
      <c r="D165" s="90"/>
      <c r="E165" s="91"/>
      <c r="F165" s="17">
        <f>SUM(F134:F164)</f>
        <v>0</v>
      </c>
      <c r="G165" s="17"/>
      <c r="H165" s="51"/>
      <c r="I165" s="51"/>
      <c r="J165" s="51"/>
      <c r="K165" s="51"/>
      <c r="L165" s="51"/>
      <c r="M165" s="51"/>
    </row>
    <row r="166" spans="1:13">
      <c r="A166" s="20"/>
      <c r="B166" s="40"/>
      <c r="C166" s="53"/>
      <c r="D166" s="53"/>
      <c r="E166" s="54"/>
      <c r="F166" s="55"/>
      <c r="G166" s="55"/>
      <c r="H166" s="51"/>
      <c r="I166" s="51"/>
      <c r="J166" s="51"/>
      <c r="K166" s="51"/>
      <c r="L166" s="51"/>
      <c r="M166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81"/>
  <sheetViews>
    <sheetView topLeftCell="A47" zoomScaleNormal="100" zoomScaleSheetLayoutView="100" workbookViewId="0">
      <selection activeCell="J155" sqref="J155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159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+F76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+F101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+F147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+F180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589.4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1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30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736.7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38.25">
      <c r="A70" s="20" t="s">
        <v>46</v>
      </c>
      <c r="B70" s="40" t="s">
        <v>135</v>
      </c>
      <c r="C70" s="53">
        <v>8</v>
      </c>
      <c r="D70" s="55" t="s">
        <v>38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40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38.25">
      <c r="A72" s="20" t="s">
        <v>154</v>
      </c>
      <c r="B72" s="40" t="s">
        <v>134</v>
      </c>
      <c r="C72" s="53">
        <v>12</v>
      </c>
      <c r="D72" s="55" t="s">
        <v>7</v>
      </c>
      <c r="E72" s="54"/>
      <c r="F72" s="50">
        <f>C72*E72</f>
        <v>0</v>
      </c>
      <c r="G72" s="50"/>
      <c r="H72" s="51"/>
      <c r="I72" s="51"/>
      <c r="J72" s="51"/>
      <c r="K72" s="51"/>
      <c r="L72" s="51"/>
      <c r="M72" s="51"/>
    </row>
    <row r="73" spans="1:13">
      <c r="A73" s="20"/>
      <c r="B73" s="40"/>
      <c r="C73" s="53"/>
      <c r="D73" s="55"/>
      <c r="E73" s="54"/>
      <c r="F73" s="50"/>
      <c r="G73" s="50"/>
      <c r="H73" s="51"/>
      <c r="I73" s="51"/>
      <c r="J73" s="51"/>
      <c r="K73" s="51"/>
      <c r="L73" s="51"/>
      <c r="M73" s="51"/>
    </row>
    <row r="74" spans="1:13" ht="138" customHeight="1">
      <c r="A74" s="20" t="s">
        <v>155</v>
      </c>
      <c r="B74" s="40" t="s">
        <v>58</v>
      </c>
      <c r="C74" s="88">
        <v>1</v>
      </c>
      <c r="D74" s="89" t="s">
        <v>14</v>
      </c>
      <c r="E74" s="54"/>
      <c r="F74" s="50">
        <f>C74*E74</f>
        <v>0</v>
      </c>
      <c r="G74" s="50"/>
      <c r="H74" s="51"/>
      <c r="I74" s="51"/>
      <c r="J74" s="51"/>
      <c r="K74" s="51"/>
      <c r="L74" s="51"/>
      <c r="M74" s="51"/>
    </row>
    <row r="75" spans="1:13">
      <c r="A75" s="20"/>
      <c r="B75" s="125"/>
      <c r="C75" s="53"/>
      <c r="D75" s="55"/>
      <c r="E75" s="54"/>
      <c r="F75" s="50"/>
      <c r="G75" s="50"/>
      <c r="H75" s="51"/>
      <c r="I75" s="51"/>
      <c r="J75" s="51"/>
      <c r="K75" s="51"/>
      <c r="L75" s="51"/>
      <c r="M75" s="51"/>
    </row>
    <row r="76" spans="1:13" ht="13.5" thickBot="1">
      <c r="A76" s="32"/>
      <c r="B76" s="12" t="s">
        <v>15</v>
      </c>
      <c r="C76" s="90"/>
      <c r="D76" s="90"/>
      <c r="E76" s="91"/>
      <c r="F76" s="17">
        <f>SUM(F61:F75)</f>
        <v>0</v>
      </c>
      <c r="G76" s="17"/>
      <c r="H76" s="51"/>
      <c r="I76" s="51"/>
      <c r="J76" s="51"/>
      <c r="K76" s="51"/>
      <c r="L76" s="51"/>
      <c r="M76" s="51"/>
    </row>
    <row r="77" spans="1:13">
      <c r="A77" s="33"/>
      <c r="B77" s="13"/>
      <c r="C77" s="57"/>
      <c r="D77" s="57"/>
      <c r="E77" s="58"/>
      <c r="F77" s="14"/>
      <c r="G77" s="14"/>
      <c r="H77" s="51"/>
      <c r="I77" s="51"/>
      <c r="J77" s="51"/>
      <c r="K77" s="51"/>
      <c r="L77" s="51"/>
      <c r="M77" s="51"/>
    </row>
    <row r="78" spans="1:13">
      <c r="A78" s="33"/>
      <c r="B78" s="13"/>
      <c r="C78" s="57"/>
      <c r="D78" s="57"/>
      <c r="E78" s="58"/>
      <c r="F78" s="14"/>
      <c r="G78" s="14"/>
      <c r="H78" s="51"/>
      <c r="I78" s="51"/>
      <c r="J78" s="51"/>
      <c r="K78" s="51"/>
      <c r="L78" s="51"/>
      <c r="M78" s="51"/>
    </row>
    <row r="79" spans="1:13">
      <c r="A79" s="26" t="s">
        <v>10</v>
      </c>
      <c r="B79" s="10" t="s">
        <v>8</v>
      </c>
      <c r="C79" s="74"/>
      <c r="D79" s="74"/>
      <c r="E79" s="84"/>
      <c r="F79" s="85"/>
      <c r="G79" s="85"/>
      <c r="H79" s="51"/>
      <c r="I79" s="51"/>
      <c r="J79" s="51"/>
      <c r="K79" s="51"/>
      <c r="L79" s="51"/>
      <c r="M79" s="51"/>
    </row>
    <row r="80" spans="1:13" ht="13.5" thickBot="1">
      <c r="A80" s="32"/>
      <c r="B80" s="15"/>
      <c r="C80" s="90"/>
      <c r="D80" s="90"/>
      <c r="E80" s="91"/>
      <c r="F80" s="92"/>
      <c r="G80" s="92"/>
      <c r="H80" s="51"/>
      <c r="I80" s="51"/>
      <c r="J80" s="51"/>
      <c r="K80" s="51"/>
      <c r="L80" s="51"/>
      <c r="M80" s="51"/>
    </row>
    <row r="81" spans="1:13">
      <c r="A81" s="27" t="s">
        <v>19</v>
      </c>
      <c r="B81" s="28" t="s">
        <v>20</v>
      </c>
      <c r="C81" s="29" t="s">
        <v>21</v>
      </c>
      <c r="D81" s="30" t="s">
        <v>22</v>
      </c>
      <c r="E81" s="39" t="s">
        <v>23</v>
      </c>
      <c r="F81" s="31" t="s">
        <v>24</v>
      </c>
      <c r="G81" s="31" t="s">
        <v>24</v>
      </c>
      <c r="H81" s="51"/>
      <c r="I81" s="51"/>
      <c r="J81" s="51"/>
      <c r="K81" s="51"/>
      <c r="L81" s="51"/>
      <c r="M81" s="51"/>
    </row>
    <row r="82" spans="1:13">
      <c r="A82" s="20"/>
      <c r="B82" s="16"/>
      <c r="C82" s="53"/>
      <c r="D82" s="53"/>
      <c r="E82" s="54"/>
      <c r="F82" s="55"/>
      <c r="G82" s="55"/>
      <c r="H82" s="51"/>
      <c r="I82" s="93"/>
      <c r="J82" s="51"/>
      <c r="K82" s="51"/>
      <c r="L82" s="51"/>
      <c r="M82" s="51"/>
    </row>
    <row r="83" spans="1:13" ht="54.75" customHeight="1">
      <c r="A83" s="20" t="s">
        <v>41</v>
      </c>
      <c r="B83" s="41" t="s">
        <v>76</v>
      </c>
      <c r="C83" s="53">
        <v>942.7</v>
      </c>
      <c r="D83" s="55" t="s">
        <v>38</v>
      </c>
      <c r="E83" s="54"/>
      <c r="F83" s="50">
        <f>C83*E83</f>
        <v>0</v>
      </c>
      <c r="G83" s="50"/>
      <c r="H83" s="53"/>
      <c r="I83" s="51"/>
      <c r="J83" s="51"/>
      <c r="K83" s="51"/>
      <c r="L83" s="51"/>
      <c r="M83" s="51"/>
    </row>
    <row r="84" spans="1:13">
      <c r="A84" s="20"/>
      <c r="B84" s="46"/>
      <c r="C84" s="53"/>
      <c r="D84" s="94"/>
      <c r="E84" s="95"/>
      <c r="F84" s="87"/>
      <c r="G84" s="87"/>
      <c r="H84" s="53"/>
      <c r="I84" s="51"/>
      <c r="J84" s="51"/>
      <c r="K84" s="51"/>
      <c r="L84" s="51"/>
      <c r="M84" s="51"/>
    </row>
    <row r="85" spans="1:13" ht="52.5" customHeight="1">
      <c r="A85" s="20" t="s">
        <v>42</v>
      </c>
      <c r="B85" s="41" t="s">
        <v>102</v>
      </c>
      <c r="C85" s="53">
        <v>14.1</v>
      </c>
      <c r="D85" s="55" t="s">
        <v>38</v>
      </c>
      <c r="E85" s="54"/>
      <c r="F85" s="50">
        <f>C85*E85</f>
        <v>0</v>
      </c>
      <c r="G85" s="87"/>
      <c r="H85" s="53"/>
      <c r="I85" s="51"/>
      <c r="J85" s="51"/>
      <c r="K85" s="51"/>
      <c r="L85" s="51"/>
      <c r="M85" s="51"/>
    </row>
    <row r="86" spans="1:13">
      <c r="A86" s="20"/>
      <c r="B86" s="46"/>
      <c r="C86" s="53"/>
      <c r="D86" s="94"/>
      <c r="E86" s="95"/>
      <c r="F86" s="87"/>
      <c r="G86" s="87"/>
      <c r="H86" s="53"/>
      <c r="I86" s="51"/>
      <c r="J86" s="51"/>
      <c r="K86" s="51"/>
      <c r="L86" s="51"/>
      <c r="M86" s="51"/>
    </row>
    <row r="87" spans="1:13" ht="63.75">
      <c r="A87" s="20" t="s">
        <v>28</v>
      </c>
      <c r="B87" s="40" t="s">
        <v>100</v>
      </c>
      <c r="C87" s="53">
        <v>18</v>
      </c>
      <c r="D87" s="55" t="s">
        <v>38</v>
      </c>
      <c r="E87" s="54"/>
      <c r="F87" s="50">
        <f>C87*E87</f>
        <v>0</v>
      </c>
      <c r="G87" s="87"/>
      <c r="H87" s="51"/>
      <c r="I87" s="51"/>
      <c r="J87" s="51"/>
      <c r="K87" s="110"/>
      <c r="L87" s="51"/>
      <c r="M87" s="51"/>
    </row>
    <row r="88" spans="1:13">
      <c r="A88" s="20"/>
      <c r="B88" s="42"/>
      <c r="C88" s="53"/>
      <c r="D88" s="55"/>
      <c r="E88" s="54"/>
      <c r="F88" s="87"/>
      <c r="G88" s="87"/>
      <c r="H88" s="51"/>
      <c r="I88" s="51"/>
      <c r="J88" s="51"/>
      <c r="K88" s="110"/>
      <c r="L88" s="51"/>
      <c r="M88" s="51"/>
    </row>
    <row r="89" spans="1:13" ht="38.25">
      <c r="A89" s="20" t="s">
        <v>66</v>
      </c>
      <c r="B89" s="117" t="s">
        <v>56</v>
      </c>
      <c r="C89" s="118">
        <v>1</v>
      </c>
      <c r="D89" s="119" t="s">
        <v>38</v>
      </c>
      <c r="E89" s="120"/>
      <c r="F89" s="50">
        <f>C89*E89</f>
        <v>0</v>
      </c>
      <c r="G89" s="55"/>
      <c r="H89" s="51"/>
      <c r="I89" s="51"/>
      <c r="J89" s="51"/>
      <c r="K89" s="51"/>
      <c r="L89" s="51"/>
      <c r="M89" s="51"/>
    </row>
    <row r="90" spans="1:13">
      <c r="A90" s="20"/>
      <c r="B90" s="40"/>
      <c r="C90" s="53"/>
      <c r="D90" s="53"/>
      <c r="E90" s="54"/>
      <c r="F90" s="55"/>
      <c r="G90" s="55"/>
      <c r="H90" s="51"/>
      <c r="I90" s="51"/>
      <c r="J90" s="51"/>
      <c r="K90" s="51"/>
      <c r="L90" s="51"/>
      <c r="M90" s="51"/>
    </row>
    <row r="91" spans="1:13" ht="25.5">
      <c r="A91" s="20" t="s">
        <v>29</v>
      </c>
      <c r="B91" s="42" t="s">
        <v>4</v>
      </c>
      <c r="C91" s="57">
        <v>484</v>
      </c>
      <c r="D91" s="55" t="s">
        <v>39</v>
      </c>
      <c r="E91" s="58"/>
      <c r="F91" s="50">
        <f>C91*E91</f>
        <v>0</v>
      </c>
      <c r="G91" s="50"/>
      <c r="H91" s="51"/>
      <c r="I91" s="51"/>
      <c r="J91" s="110"/>
      <c r="K91" s="51"/>
      <c r="L91" s="110"/>
      <c r="M91" s="51"/>
    </row>
    <row r="92" spans="1:13">
      <c r="A92" s="20"/>
      <c r="B92" s="42"/>
      <c r="C92" s="57"/>
      <c r="D92" s="55"/>
      <c r="E92" s="58"/>
      <c r="F92" s="87"/>
      <c r="G92" s="87"/>
      <c r="H92" s="51"/>
      <c r="I92" s="51"/>
      <c r="J92" s="51"/>
      <c r="K92" s="51"/>
      <c r="L92" s="51"/>
      <c r="M92" s="51"/>
    </row>
    <row r="93" spans="1:13" ht="38.25">
      <c r="A93" s="20" t="s">
        <v>67</v>
      </c>
      <c r="B93" s="47" t="s">
        <v>55</v>
      </c>
      <c r="C93" s="57">
        <v>523.1</v>
      </c>
      <c r="D93" s="55" t="s">
        <v>38</v>
      </c>
      <c r="E93" s="58"/>
      <c r="F93" s="112">
        <f>C93*E93</f>
        <v>0</v>
      </c>
      <c r="G93" s="112"/>
      <c r="H93" s="51"/>
      <c r="I93" s="51"/>
      <c r="J93" s="51"/>
      <c r="K93" s="51"/>
      <c r="L93" s="51"/>
      <c r="M93" s="51"/>
    </row>
    <row r="94" spans="1:13">
      <c r="A94" s="20"/>
      <c r="B94" s="111"/>
      <c r="C94" s="167"/>
      <c r="D94" s="168"/>
      <c r="E94" s="169"/>
      <c r="F94" s="112"/>
      <c r="G94" s="112"/>
      <c r="H94" s="51"/>
      <c r="I94" s="51"/>
      <c r="J94" s="51"/>
      <c r="K94" s="51"/>
      <c r="L94" s="51"/>
      <c r="M94" s="51"/>
    </row>
    <row r="95" spans="1:13" ht="63.75">
      <c r="A95" s="20" t="s">
        <v>68</v>
      </c>
      <c r="B95" s="46" t="s">
        <v>121</v>
      </c>
      <c r="C95" s="164">
        <v>294.60000000000002</v>
      </c>
      <c r="D95" s="165" t="s">
        <v>38</v>
      </c>
      <c r="E95" s="166"/>
      <c r="F95" s="131">
        <f>C95*E95</f>
        <v>0</v>
      </c>
      <c r="G95" s="112"/>
      <c r="H95" s="51"/>
      <c r="I95" s="51"/>
      <c r="J95" s="51"/>
      <c r="K95" s="51"/>
      <c r="L95" s="51"/>
      <c r="M95" s="51"/>
    </row>
    <row r="96" spans="1:13">
      <c r="A96" s="20"/>
      <c r="B96" s="46"/>
      <c r="C96" s="164"/>
      <c r="D96" s="165"/>
      <c r="E96" s="166"/>
      <c r="F96" s="131"/>
      <c r="G96" s="112"/>
      <c r="H96" s="51"/>
      <c r="I96" s="51"/>
      <c r="J96" s="51"/>
      <c r="K96" s="51"/>
      <c r="L96" s="51"/>
      <c r="M96" s="51"/>
    </row>
    <row r="97" spans="1:13" ht="51">
      <c r="A97" s="20" t="s">
        <v>69</v>
      </c>
      <c r="B97" s="46" t="s">
        <v>122</v>
      </c>
      <c r="C97" s="164">
        <v>736.7</v>
      </c>
      <c r="D97" s="165" t="s">
        <v>39</v>
      </c>
      <c r="E97" s="166"/>
      <c r="F97" s="131">
        <f>C97*E97</f>
        <v>0</v>
      </c>
      <c r="G97" s="112"/>
      <c r="H97" s="51"/>
      <c r="I97" s="51"/>
      <c r="J97" s="51"/>
      <c r="K97" s="51"/>
      <c r="L97" s="51"/>
      <c r="M97" s="51"/>
    </row>
    <row r="98" spans="1:13">
      <c r="A98" s="20"/>
      <c r="B98" s="111"/>
      <c r="C98" s="167"/>
      <c r="D98" s="168"/>
      <c r="E98" s="169"/>
      <c r="F98" s="112"/>
      <c r="G98" s="112"/>
      <c r="H98" s="51"/>
      <c r="I98" s="51"/>
      <c r="J98" s="51"/>
      <c r="K98" s="51"/>
      <c r="L98" s="51"/>
      <c r="M98" s="51"/>
    </row>
    <row r="99" spans="1:13" ht="140.25" customHeight="1">
      <c r="A99" s="20" t="s">
        <v>124</v>
      </c>
      <c r="B99" s="115" t="s">
        <v>123</v>
      </c>
      <c r="C99" s="57">
        <v>147.30000000000001</v>
      </c>
      <c r="D99" s="55" t="s">
        <v>38</v>
      </c>
      <c r="E99" s="58"/>
      <c r="F99" s="50">
        <f>C99*E99</f>
        <v>0</v>
      </c>
      <c r="G99" s="50"/>
      <c r="H99" s="51"/>
      <c r="I99" s="51"/>
      <c r="J99" s="51"/>
      <c r="K99" s="51"/>
      <c r="L99" s="51"/>
      <c r="M99" s="51"/>
    </row>
    <row r="100" spans="1:13">
      <c r="A100" s="20"/>
      <c r="B100" s="115"/>
      <c r="C100" s="57"/>
      <c r="D100" s="55"/>
      <c r="E100" s="58"/>
      <c r="F100" s="50"/>
      <c r="G100" s="50"/>
      <c r="H100" s="51"/>
      <c r="I100" s="51"/>
      <c r="J100" s="51"/>
      <c r="K100" s="51"/>
      <c r="L100" s="51"/>
      <c r="M100" s="51"/>
    </row>
    <row r="101" spans="1:13" ht="13.5" thickBot="1">
      <c r="A101" s="32"/>
      <c r="B101" s="12" t="s">
        <v>16</v>
      </c>
      <c r="C101" s="96"/>
      <c r="D101" s="97"/>
      <c r="E101" s="98"/>
      <c r="F101" s="17">
        <f>SUM(F82:F100)</f>
        <v>0</v>
      </c>
      <c r="G101" s="17"/>
      <c r="H101" s="99"/>
      <c r="I101" s="51"/>
      <c r="J101" s="51"/>
      <c r="K101" s="51"/>
      <c r="L101" s="51"/>
      <c r="M101" s="51"/>
    </row>
    <row r="102" spans="1:13">
      <c r="A102" s="33"/>
      <c r="B102" s="13"/>
      <c r="C102" s="100"/>
      <c r="D102" s="101"/>
      <c r="E102" s="102"/>
      <c r="F102" s="14"/>
      <c r="G102" s="14"/>
      <c r="H102" s="99"/>
      <c r="I102" s="51"/>
      <c r="J102" s="51"/>
      <c r="K102" s="51"/>
      <c r="L102" s="51"/>
      <c r="M102" s="51"/>
    </row>
    <row r="103" spans="1:13">
      <c r="A103" s="33"/>
      <c r="B103" s="13"/>
      <c r="C103" s="100"/>
      <c r="D103" s="101"/>
      <c r="E103" s="102"/>
      <c r="F103" s="14"/>
      <c r="G103" s="14"/>
      <c r="H103" s="99"/>
      <c r="I103" s="51"/>
      <c r="J103" s="51"/>
      <c r="K103" s="51"/>
      <c r="L103" s="51"/>
      <c r="M103" s="51"/>
    </row>
    <row r="104" spans="1:13">
      <c r="A104" s="26" t="s">
        <v>11</v>
      </c>
      <c r="B104" s="10" t="s">
        <v>30</v>
      </c>
      <c r="C104" s="74"/>
      <c r="D104" s="74"/>
      <c r="E104" s="84"/>
      <c r="F104" s="85"/>
      <c r="G104" s="85"/>
      <c r="H104" s="99"/>
      <c r="I104" s="51"/>
      <c r="J104" s="51"/>
      <c r="K104" s="51"/>
      <c r="L104" s="51"/>
      <c r="M104" s="51"/>
    </row>
    <row r="105" spans="1:13" ht="13.5" thickBot="1">
      <c r="A105" s="20"/>
      <c r="B105" s="40"/>
      <c r="C105" s="53"/>
      <c r="D105" s="53"/>
      <c r="E105" s="54"/>
      <c r="F105" s="55"/>
      <c r="G105" s="55"/>
      <c r="H105" s="51"/>
      <c r="I105" s="51"/>
      <c r="J105" s="51"/>
      <c r="K105" s="51"/>
      <c r="L105" s="51"/>
      <c r="M105" s="51"/>
    </row>
    <row r="106" spans="1:13">
      <c r="A106" s="27" t="s">
        <v>19</v>
      </c>
      <c r="B106" s="28" t="s">
        <v>20</v>
      </c>
      <c r="C106" s="29" t="s">
        <v>21</v>
      </c>
      <c r="D106" s="30" t="s">
        <v>22</v>
      </c>
      <c r="E106" s="39" t="s">
        <v>23</v>
      </c>
      <c r="F106" s="31" t="s">
        <v>24</v>
      </c>
      <c r="G106" s="31" t="s">
        <v>24</v>
      </c>
      <c r="H106" s="51"/>
      <c r="I106" s="51"/>
      <c r="J106" s="51"/>
      <c r="K106" s="51"/>
      <c r="L106" s="51"/>
      <c r="M106" s="51"/>
    </row>
    <row r="107" spans="1:13">
      <c r="A107" s="20"/>
      <c r="B107" s="40"/>
      <c r="C107" s="53"/>
      <c r="D107" s="53"/>
      <c r="E107" s="54"/>
      <c r="F107" s="55"/>
      <c r="G107" s="55"/>
      <c r="H107" s="51"/>
      <c r="I107" s="51"/>
      <c r="J107" s="51"/>
      <c r="K107" s="51"/>
      <c r="L107" s="51"/>
      <c r="M107" s="51"/>
    </row>
    <row r="108" spans="1:13" ht="89.25">
      <c r="A108" s="20" t="s">
        <v>27</v>
      </c>
      <c r="B108" s="206" t="s">
        <v>215</v>
      </c>
      <c r="C108" s="88">
        <v>1</v>
      </c>
      <c r="D108" s="207" t="s">
        <v>14</v>
      </c>
      <c r="E108" s="217"/>
      <c r="F108" s="50">
        <f>C108*E108</f>
        <v>0</v>
      </c>
      <c r="G108" s="55"/>
      <c r="H108" s="51"/>
      <c r="I108" s="51"/>
      <c r="J108" s="51"/>
      <c r="K108" s="51"/>
      <c r="L108" s="51"/>
      <c r="M108" s="51"/>
    </row>
    <row r="109" spans="1:13">
      <c r="A109" s="20"/>
      <c r="B109" s="203"/>
      <c r="C109" s="204"/>
      <c r="D109" s="194"/>
      <c r="E109" s="128"/>
      <c r="F109" s="205"/>
      <c r="G109" s="55"/>
      <c r="H109" s="51"/>
      <c r="I109" s="51"/>
      <c r="J109" s="51"/>
      <c r="K109" s="51"/>
      <c r="L109" s="51"/>
      <c r="M109" s="51"/>
    </row>
    <row r="110" spans="1:13" ht="38.25">
      <c r="A110" s="20" t="s">
        <v>86</v>
      </c>
      <c r="B110" s="206" t="s">
        <v>213</v>
      </c>
      <c r="C110" s="88">
        <v>1</v>
      </c>
      <c r="D110" s="207" t="s">
        <v>14</v>
      </c>
      <c r="E110" s="217"/>
      <c r="F110" s="50">
        <f>C110*E110</f>
        <v>0</v>
      </c>
      <c r="G110" s="55"/>
      <c r="H110" s="51"/>
      <c r="I110" s="51"/>
      <c r="J110" s="51"/>
      <c r="K110" s="51"/>
      <c r="L110" s="51"/>
      <c r="M110" s="51"/>
    </row>
    <row r="111" spans="1:13">
      <c r="A111" s="20"/>
      <c r="B111" s="203"/>
      <c r="C111" s="204"/>
      <c r="D111" s="194"/>
      <c r="E111" s="128"/>
      <c r="F111" s="205"/>
      <c r="G111" s="55"/>
      <c r="H111" s="51"/>
      <c r="I111" s="51"/>
      <c r="J111" s="51"/>
      <c r="K111" s="51"/>
      <c r="L111" s="51"/>
      <c r="M111" s="51"/>
    </row>
    <row r="112" spans="1:13" ht="89.25">
      <c r="A112" s="20" t="s">
        <v>63</v>
      </c>
      <c r="B112" s="208" t="s">
        <v>152</v>
      </c>
      <c r="C112" s="88">
        <v>2</v>
      </c>
      <c r="D112" s="209" t="s">
        <v>14</v>
      </c>
      <c r="E112" s="218"/>
      <c r="F112" s="50">
        <f t="shared" ref="F112" si="0">C112*E112</f>
        <v>0</v>
      </c>
      <c r="G112" s="55"/>
      <c r="H112" s="51"/>
      <c r="I112" s="51"/>
      <c r="J112" s="51"/>
      <c r="K112" s="51"/>
      <c r="L112" s="51"/>
      <c r="M112" s="51"/>
    </row>
    <row r="113" spans="1:13">
      <c r="A113" s="20"/>
      <c r="B113" s="206"/>
      <c r="C113" s="88"/>
      <c r="D113" s="207"/>
      <c r="E113" s="128"/>
      <c r="F113" s="50"/>
      <c r="G113" s="55"/>
      <c r="H113" s="51"/>
      <c r="I113" s="51"/>
      <c r="J113" s="51"/>
      <c r="K113" s="51"/>
      <c r="L113" s="51"/>
      <c r="M113" s="51"/>
    </row>
    <row r="114" spans="1:13" ht="25.5">
      <c r="A114" s="20" t="s">
        <v>87</v>
      </c>
      <c r="B114" s="202" t="s">
        <v>151</v>
      </c>
      <c r="C114" s="219"/>
      <c r="D114" s="220"/>
      <c r="E114" s="221"/>
      <c r="F114" s="222"/>
      <c r="G114" s="55"/>
      <c r="H114" s="51"/>
      <c r="I114" s="51"/>
      <c r="J114" s="51"/>
      <c r="K114" s="51"/>
      <c r="L114" s="51"/>
      <c r="M114" s="51"/>
    </row>
    <row r="115" spans="1:13">
      <c r="A115" s="20"/>
      <c r="B115" s="206"/>
      <c r="C115" s="88"/>
      <c r="D115" s="207"/>
      <c r="E115" s="128"/>
      <c r="F115" s="50"/>
      <c r="G115" s="55"/>
      <c r="H115" s="51"/>
      <c r="I115" s="51"/>
      <c r="J115" s="51"/>
      <c r="K115" s="51"/>
      <c r="L115" s="51"/>
      <c r="M115" s="51"/>
    </row>
    <row r="116" spans="1:13" ht="77.25" customHeight="1">
      <c r="A116" s="20" t="s">
        <v>32</v>
      </c>
      <c r="B116" s="202" t="s">
        <v>148</v>
      </c>
      <c r="C116" s="223">
        <v>1</v>
      </c>
      <c r="D116" s="207" t="s">
        <v>14</v>
      </c>
      <c r="E116" s="217"/>
      <c r="F116" s="50">
        <f>C116*E116</f>
        <v>0</v>
      </c>
      <c r="G116" s="55"/>
      <c r="H116" s="51"/>
      <c r="I116" s="51"/>
      <c r="J116" s="51"/>
      <c r="K116" s="51"/>
      <c r="L116" s="51"/>
      <c r="M116" s="51"/>
    </row>
    <row r="117" spans="1:13">
      <c r="A117" s="20"/>
      <c r="B117" s="40"/>
      <c r="C117" s="53"/>
      <c r="D117" s="53"/>
      <c r="E117" s="54"/>
      <c r="F117" s="55"/>
      <c r="G117" s="55"/>
      <c r="H117" s="51"/>
      <c r="I117" s="51"/>
      <c r="J117" s="51"/>
      <c r="K117" s="51"/>
      <c r="L117" s="51"/>
      <c r="M117" s="51"/>
    </row>
    <row r="118" spans="1:13" ht="89.25">
      <c r="A118" s="20" t="s">
        <v>64</v>
      </c>
      <c r="B118" s="202" t="s">
        <v>149</v>
      </c>
      <c r="C118" s="223">
        <v>2</v>
      </c>
      <c r="D118" s="207" t="s">
        <v>14</v>
      </c>
      <c r="E118" s="217"/>
      <c r="F118" s="50">
        <f>C118*E118</f>
        <v>0</v>
      </c>
      <c r="G118" s="55"/>
      <c r="H118" s="51"/>
      <c r="I118" s="51"/>
      <c r="J118" s="51"/>
      <c r="K118" s="51"/>
      <c r="L118" s="51"/>
      <c r="M118" s="51"/>
    </row>
    <row r="119" spans="1:13">
      <c r="A119" s="20"/>
      <c r="B119" s="40"/>
      <c r="C119" s="53"/>
      <c r="D119" s="53"/>
      <c r="E119" s="54"/>
      <c r="F119" s="55"/>
      <c r="G119" s="55"/>
      <c r="H119" s="51"/>
      <c r="I119" s="51"/>
      <c r="J119" s="51"/>
      <c r="K119" s="51"/>
      <c r="L119" s="51"/>
      <c r="M119" s="51"/>
    </row>
    <row r="120" spans="1:13" ht="38.25">
      <c r="A120" s="20" t="s">
        <v>130</v>
      </c>
      <c r="B120" s="208" t="s">
        <v>143</v>
      </c>
      <c r="C120" s="209"/>
      <c r="D120" s="209"/>
      <c r="E120" s="209"/>
      <c r="F120" s="50"/>
      <c r="G120" s="55"/>
      <c r="H120" s="51"/>
      <c r="I120" s="51"/>
      <c r="J120" s="51"/>
      <c r="K120" s="51"/>
      <c r="L120" s="51"/>
      <c r="M120" s="51"/>
    </row>
    <row r="121" spans="1:13">
      <c r="A121" s="20"/>
      <c r="B121" s="208"/>
      <c r="C121" s="209"/>
      <c r="D121" s="209"/>
      <c r="E121" s="209"/>
      <c r="F121" s="50"/>
      <c r="G121" s="55"/>
      <c r="H121" s="51"/>
      <c r="I121" s="51"/>
      <c r="J121" s="51"/>
      <c r="K121" s="51"/>
      <c r="L121" s="51"/>
      <c r="M121" s="51"/>
    </row>
    <row r="122" spans="1:13">
      <c r="A122" s="20"/>
      <c r="B122" s="224" t="s">
        <v>138</v>
      </c>
      <c r="C122" s="88">
        <v>6</v>
      </c>
      <c r="D122" s="225" t="s">
        <v>14</v>
      </c>
      <c r="E122" s="226"/>
      <c r="F122" s="50">
        <f t="shared" ref="F122" si="1">C122*E122</f>
        <v>0</v>
      </c>
      <c r="G122" s="55"/>
      <c r="H122" s="51"/>
      <c r="I122" s="51"/>
      <c r="J122" s="51"/>
      <c r="K122" s="51"/>
      <c r="L122" s="51"/>
      <c r="M122" s="51"/>
    </row>
    <row r="123" spans="1:13">
      <c r="A123" s="20"/>
      <c r="B123" s="224" t="s">
        <v>139</v>
      </c>
      <c r="C123" s="88">
        <v>6</v>
      </c>
      <c r="D123" s="225" t="s">
        <v>14</v>
      </c>
      <c r="E123" s="226"/>
      <c r="F123" s="50">
        <f>C123*E123</f>
        <v>0</v>
      </c>
      <c r="G123" s="55"/>
      <c r="H123" s="51"/>
      <c r="I123" s="51"/>
      <c r="J123" s="51"/>
      <c r="K123" s="51"/>
      <c r="L123" s="51"/>
      <c r="M123" s="51"/>
    </row>
    <row r="124" spans="1:13">
      <c r="A124" s="20"/>
      <c r="B124" s="224" t="s">
        <v>140</v>
      </c>
      <c r="C124" s="88">
        <v>3</v>
      </c>
      <c r="D124" s="225" t="s">
        <v>14</v>
      </c>
      <c r="E124" s="226"/>
      <c r="F124" s="50">
        <f>C124*E124</f>
        <v>0</v>
      </c>
      <c r="G124" s="55"/>
      <c r="H124" s="51"/>
      <c r="I124" s="51"/>
      <c r="J124" s="51"/>
      <c r="K124" s="51"/>
      <c r="L124" s="51"/>
      <c r="M124" s="51"/>
    </row>
    <row r="125" spans="1:13">
      <c r="A125" s="20"/>
      <c r="B125" s="224" t="s">
        <v>142</v>
      </c>
      <c r="C125" s="88">
        <v>3</v>
      </c>
      <c r="D125" s="225" t="s">
        <v>14</v>
      </c>
      <c r="E125" s="226"/>
      <c r="F125" s="50">
        <f t="shared" ref="F125:F130" si="2">C125*E125</f>
        <v>0</v>
      </c>
      <c r="G125" s="55"/>
      <c r="H125" s="51"/>
      <c r="I125" s="51"/>
      <c r="J125" s="51"/>
      <c r="K125" s="51"/>
      <c r="L125" s="51"/>
      <c r="M125" s="51"/>
    </row>
    <row r="126" spans="1:13">
      <c r="A126" s="20"/>
      <c r="B126" s="224" t="s">
        <v>141</v>
      </c>
      <c r="C126" s="88">
        <v>2</v>
      </c>
      <c r="D126" s="225" t="s">
        <v>14</v>
      </c>
      <c r="E126" s="226"/>
      <c r="F126" s="50">
        <f t="shared" si="2"/>
        <v>0</v>
      </c>
      <c r="G126" s="55"/>
      <c r="H126" s="51"/>
      <c r="I126" s="51"/>
      <c r="J126" s="51"/>
      <c r="K126" s="51"/>
      <c r="L126" s="51"/>
      <c r="M126" s="51"/>
    </row>
    <row r="127" spans="1:13">
      <c r="A127" s="20"/>
      <c r="B127" s="224" t="s">
        <v>144</v>
      </c>
      <c r="C127" s="88">
        <v>2</v>
      </c>
      <c r="D127" s="225" t="s">
        <v>14</v>
      </c>
      <c r="E127" s="226"/>
      <c r="F127" s="50">
        <f t="shared" si="2"/>
        <v>0</v>
      </c>
      <c r="G127" s="55"/>
      <c r="H127" s="51"/>
      <c r="I127" s="51"/>
      <c r="J127" s="51"/>
      <c r="K127" s="51"/>
      <c r="L127" s="51"/>
      <c r="M127" s="51"/>
    </row>
    <row r="128" spans="1:13">
      <c r="A128" s="20"/>
      <c r="B128" s="227" t="s">
        <v>145</v>
      </c>
      <c r="C128" s="88">
        <v>1</v>
      </c>
      <c r="D128" s="225" t="s">
        <v>14</v>
      </c>
      <c r="E128" s="226"/>
      <c r="F128" s="50">
        <f t="shared" si="2"/>
        <v>0</v>
      </c>
      <c r="G128" s="55"/>
      <c r="H128" s="51"/>
      <c r="I128" s="51"/>
      <c r="J128" s="51"/>
      <c r="K128" s="51"/>
      <c r="L128" s="51"/>
      <c r="M128" s="51"/>
    </row>
    <row r="129" spans="1:13">
      <c r="A129" s="20"/>
      <c r="B129" s="227" t="s">
        <v>146</v>
      </c>
      <c r="C129" s="88">
        <v>1</v>
      </c>
      <c r="D129" s="225" t="s">
        <v>14</v>
      </c>
      <c r="E129" s="226"/>
      <c r="F129" s="50">
        <f t="shared" si="2"/>
        <v>0</v>
      </c>
      <c r="G129" s="55"/>
      <c r="H129" s="51"/>
      <c r="I129" s="51"/>
      <c r="J129" s="51"/>
      <c r="K129" s="51"/>
      <c r="L129" s="51"/>
      <c r="M129" s="51"/>
    </row>
    <row r="130" spans="1:13">
      <c r="A130" s="20"/>
      <c r="B130" s="227" t="s">
        <v>147</v>
      </c>
      <c r="C130" s="88">
        <v>1</v>
      </c>
      <c r="D130" s="225" t="s">
        <v>14</v>
      </c>
      <c r="E130" s="226"/>
      <c r="F130" s="50">
        <f t="shared" si="2"/>
        <v>0</v>
      </c>
      <c r="G130" s="55"/>
      <c r="H130" s="51"/>
      <c r="I130" s="51"/>
      <c r="J130" s="51"/>
      <c r="K130" s="51"/>
      <c r="L130" s="51"/>
      <c r="M130" s="51"/>
    </row>
    <row r="131" spans="1:13">
      <c r="A131" s="20"/>
      <c r="B131" s="40"/>
      <c r="C131" s="53"/>
      <c r="D131" s="53"/>
      <c r="E131" s="54"/>
      <c r="F131" s="55"/>
      <c r="G131" s="55"/>
      <c r="H131" s="51"/>
      <c r="I131" s="51"/>
      <c r="J131" s="51"/>
      <c r="K131" s="51"/>
      <c r="L131" s="51"/>
      <c r="M131" s="51"/>
    </row>
    <row r="132" spans="1:13" ht="63.75">
      <c r="A132" s="20" t="s">
        <v>131</v>
      </c>
      <c r="B132" s="202" t="s">
        <v>150</v>
      </c>
      <c r="C132" s="53">
        <v>515.29999999999995</v>
      </c>
      <c r="D132" s="55" t="s">
        <v>7</v>
      </c>
      <c r="E132" s="54"/>
      <c r="F132" s="50">
        <f>C132*E132</f>
        <v>0</v>
      </c>
      <c r="G132" s="55"/>
      <c r="H132" s="51"/>
      <c r="I132" s="51"/>
      <c r="J132" s="51"/>
      <c r="K132" s="51"/>
      <c r="L132" s="51"/>
      <c r="M132" s="51"/>
    </row>
    <row r="133" spans="1:13">
      <c r="A133" s="20"/>
      <c r="B133" s="40"/>
      <c r="C133" s="53"/>
      <c r="D133" s="53"/>
      <c r="E133" s="54"/>
      <c r="F133" s="55"/>
      <c r="G133" s="55"/>
      <c r="H133" s="51"/>
      <c r="I133" s="51"/>
      <c r="J133" s="51"/>
      <c r="K133" s="51"/>
      <c r="L133" s="51"/>
      <c r="M133" s="51"/>
    </row>
    <row r="134" spans="1:13" ht="51">
      <c r="A134" s="20" t="s">
        <v>65</v>
      </c>
      <c r="B134" s="40" t="s">
        <v>126</v>
      </c>
      <c r="C134" s="53">
        <v>74.099999999999994</v>
      </c>
      <c r="D134" s="55" t="s">
        <v>7</v>
      </c>
      <c r="E134" s="54"/>
      <c r="F134" s="50">
        <f>C134*E134</f>
        <v>0</v>
      </c>
      <c r="G134" s="55"/>
      <c r="H134" s="51"/>
      <c r="I134" s="51"/>
      <c r="J134" s="51"/>
      <c r="K134" s="51"/>
      <c r="L134" s="51"/>
      <c r="M134" s="51"/>
    </row>
    <row r="135" spans="1:13">
      <c r="A135" s="20"/>
      <c r="B135" s="40"/>
      <c r="C135" s="53"/>
      <c r="D135" s="53"/>
      <c r="E135" s="54"/>
      <c r="F135" s="55"/>
      <c r="G135" s="55"/>
      <c r="H135" s="51"/>
      <c r="I135" s="51"/>
      <c r="J135" s="51"/>
      <c r="K135" s="51"/>
      <c r="L135" s="51"/>
      <c r="M135" s="51"/>
    </row>
    <row r="136" spans="1:13" ht="102">
      <c r="A136" s="20" t="s">
        <v>132</v>
      </c>
      <c r="B136" s="42" t="s">
        <v>77</v>
      </c>
      <c r="C136" s="57"/>
      <c r="G136" s="87"/>
      <c r="H136" s="51"/>
      <c r="I136" s="51"/>
      <c r="J136" s="51"/>
      <c r="K136" s="51"/>
      <c r="L136" s="51"/>
      <c r="M136" s="51"/>
    </row>
    <row r="137" spans="1:13">
      <c r="A137" s="20"/>
      <c r="B137" s="153" t="s">
        <v>98</v>
      </c>
      <c r="C137" s="57">
        <v>2</v>
      </c>
      <c r="D137" s="144" t="s">
        <v>14</v>
      </c>
      <c r="E137" s="145"/>
      <c r="F137" s="146">
        <f>C137*E137</f>
        <v>0</v>
      </c>
      <c r="G137" s="87"/>
      <c r="H137" s="51"/>
      <c r="I137" s="51"/>
      <c r="J137" s="51"/>
      <c r="K137" s="51"/>
      <c r="L137" s="51"/>
      <c r="M137" s="51"/>
    </row>
    <row r="138" spans="1:13">
      <c r="B138" s="126"/>
      <c r="C138" s="53"/>
      <c r="D138" s="55"/>
      <c r="E138" s="54"/>
      <c r="F138" s="50"/>
      <c r="G138" s="87"/>
      <c r="H138" s="51"/>
      <c r="I138" s="51"/>
      <c r="J138" s="51"/>
      <c r="K138" s="51"/>
      <c r="L138" s="51"/>
      <c r="M138" s="51"/>
    </row>
    <row r="139" spans="1:13" ht="76.5">
      <c r="A139" s="20" t="s">
        <v>153</v>
      </c>
      <c r="B139" s="127" t="s">
        <v>117</v>
      </c>
      <c r="C139" s="88">
        <v>2</v>
      </c>
      <c r="D139" s="89" t="s">
        <v>14</v>
      </c>
      <c r="E139" s="128"/>
      <c r="F139" s="50">
        <f>C139*E139</f>
        <v>0</v>
      </c>
      <c r="G139" s="87"/>
      <c r="H139" s="51"/>
      <c r="I139" s="51"/>
      <c r="J139" s="51"/>
      <c r="K139" s="51"/>
      <c r="L139" s="51"/>
      <c r="M139" s="51"/>
    </row>
    <row r="140" spans="1:13">
      <c r="B140" s="126"/>
      <c r="C140" s="53"/>
      <c r="D140" s="55"/>
      <c r="E140" s="54"/>
      <c r="F140" s="50"/>
      <c r="G140" s="87"/>
      <c r="H140" s="51"/>
      <c r="I140" s="51"/>
      <c r="J140" s="51"/>
      <c r="K140" s="51"/>
      <c r="L140" s="51"/>
      <c r="M140" s="51"/>
    </row>
    <row r="141" spans="1:13" ht="48" customHeight="1">
      <c r="A141" s="20" t="s">
        <v>157</v>
      </c>
      <c r="B141" s="126" t="s">
        <v>137</v>
      </c>
      <c r="C141" s="53"/>
      <c r="G141" s="87"/>
      <c r="H141" s="51"/>
      <c r="I141" s="51"/>
      <c r="J141" s="51"/>
      <c r="K141" s="51"/>
      <c r="L141" s="51"/>
      <c r="M141" s="51"/>
    </row>
    <row r="142" spans="1:13">
      <c r="A142" s="20"/>
      <c r="B142" s="152" t="s">
        <v>136</v>
      </c>
      <c r="C142" s="53">
        <v>1</v>
      </c>
      <c r="D142" s="55" t="s">
        <v>14</v>
      </c>
      <c r="E142" s="54"/>
      <c r="F142" s="50">
        <f>C142*E142</f>
        <v>0</v>
      </c>
      <c r="G142" s="87"/>
      <c r="H142" s="51"/>
      <c r="I142" s="51"/>
      <c r="J142" s="51"/>
      <c r="K142" s="51"/>
      <c r="L142" s="51"/>
      <c r="M142" s="51"/>
    </row>
    <row r="143" spans="1:13">
      <c r="A143" s="20"/>
      <c r="B143" s="152" t="s">
        <v>97</v>
      </c>
      <c r="C143" s="53">
        <v>3</v>
      </c>
      <c r="D143" s="55" t="s">
        <v>14</v>
      </c>
      <c r="E143" s="54"/>
      <c r="F143" s="50">
        <f>C143*E143</f>
        <v>0</v>
      </c>
      <c r="G143" s="87"/>
      <c r="H143" s="51"/>
      <c r="I143" s="51"/>
      <c r="J143" s="51"/>
      <c r="K143" s="51"/>
      <c r="L143" s="51"/>
      <c r="M143" s="51"/>
    </row>
    <row r="144" spans="1:13">
      <c r="A144" s="20"/>
      <c r="B144" s="152"/>
      <c r="C144" s="53"/>
      <c r="D144" s="55"/>
      <c r="E144" s="54"/>
      <c r="F144" s="50"/>
      <c r="G144" s="87"/>
      <c r="H144" s="51"/>
      <c r="I144" s="51"/>
      <c r="J144" s="51"/>
      <c r="K144" s="51"/>
      <c r="L144" s="51"/>
      <c r="M144" s="51"/>
    </row>
    <row r="145" spans="1:13" ht="41.25" customHeight="1">
      <c r="A145" s="20" t="s">
        <v>214</v>
      </c>
      <c r="B145" s="127" t="s">
        <v>156</v>
      </c>
      <c r="C145" s="88">
        <v>1</v>
      </c>
      <c r="D145" s="89" t="s">
        <v>14</v>
      </c>
      <c r="E145" s="128"/>
      <c r="F145" s="50">
        <f>C145*E145</f>
        <v>0</v>
      </c>
      <c r="G145" s="87"/>
      <c r="H145" s="51"/>
      <c r="I145" s="51"/>
      <c r="J145" s="51"/>
      <c r="K145" s="51"/>
      <c r="L145" s="51"/>
      <c r="M145" s="51"/>
    </row>
    <row r="146" spans="1:13">
      <c r="A146" s="20"/>
      <c r="B146" s="121"/>
      <c r="D146" s="122"/>
      <c r="E146" s="123"/>
      <c r="F146" s="50"/>
      <c r="G146" s="50"/>
      <c r="H146" s="51"/>
      <c r="I146" s="51"/>
      <c r="J146" s="51"/>
      <c r="K146" s="51"/>
      <c r="L146" s="51"/>
      <c r="M146" s="51"/>
    </row>
    <row r="147" spans="1:13" ht="13.5" thickBot="1">
      <c r="A147" s="32"/>
      <c r="B147" s="12" t="s">
        <v>31</v>
      </c>
      <c r="C147" s="90"/>
      <c r="D147" s="90"/>
      <c r="E147" s="91"/>
      <c r="F147" s="17">
        <f>SUM(F107:F146)</f>
        <v>0</v>
      </c>
      <c r="G147" s="17"/>
      <c r="H147" s="51"/>
      <c r="I147" s="51"/>
      <c r="J147" s="51"/>
      <c r="K147" s="51"/>
      <c r="L147" s="51"/>
      <c r="M147" s="51"/>
    </row>
    <row r="148" spans="1:13">
      <c r="A148" s="33"/>
      <c r="B148" s="13"/>
      <c r="C148" s="57"/>
      <c r="D148" s="57"/>
      <c r="E148" s="58"/>
      <c r="F148" s="14"/>
      <c r="G148" s="14"/>
      <c r="H148" s="51"/>
      <c r="I148" s="51"/>
      <c r="J148" s="51"/>
      <c r="K148" s="51"/>
      <c r="L148" s="51"/>
      <c r="M148" s="51"/>
    </row>
    <row r="149" spans="1:13">
      <c r="A149" s="33"/>
      <c r="B149" s="13"/>
      <c r="C149" s="57"/>
      <c r="D149" s="57"/>
      <c r="E149" s="58"/>
      <c r="F149" s="14"/>
      <c r="G149" s="14"/>
      <c r="H149" s="51"/>
      <c r="I149" s="51"/>
      <c r="J149" s="51"/>
      <c r="K149" s="51"/>
      <c r="L149" s="51"/>
      <c r="M149" s="51"/>
    </row>
    <row r="150" spans="1:13">
      <c r="A150" s="26" t="s">
        <v>12</v>
      </c>
      <c r="B150" s="10" t="s">
        <v>17</v>
      </c>
      <c r="C150" s="74"/>
      <c r="D150" s="74"/>
      <c r="E150" s="84"/>
      <c r="F150" s="85"/>
      <c r="G150" s="85"/>
      <c r="H150" s="51"/>
      <c r="I150" s="51"/>
      <c r="J150" s="51"/>
      <c r="K150" s="51"/>
      <c r="L150" s="51"/>
      <c r="M150" s="51"/>
    </row>
    <row r="151" spans="1:13" ht="13.5" thickBot="1">
      <c r="A151" s="33"/>
      <c r="B151" s="4"/>
      <c r="C151" s="57"/>
      <c r="D151" s="57"/>
      <c r="E151" s="58"/>
      <c r="F151" s="56"/>
      <c r="G151" s="56"/>
      <c r="H151" s="51"/>
      <c r="I151" s="51"/>
      <c r="J151" s="51"/>
      <c r="K151" s="51"/>
      <c r="L151" s="51"/>
      <c r="M151" s="51"/>
    </row>
    <row r="152" spans="1:13">
      <c r="A152" s="27" t="s">
        <v>19</v>
      </c>
      <c r="B152" s="28" t="s">
        <v>20</v>
      </c>
      <c r="C152" s="29" t="s">
        <v>21</v>
      </c>
      <c r="D152" s="30" t="s">
        <v>22</v>
      </c>
      <c r="E152" s="39" t="s">
        <v>23</v>
      </c>
      <c r="F152" s="31" t="s">
        <v>24</v>
      </c>
      <c r="G152" s="31" t="s">
        <v>24</v>
      </c>
      <c r="H152" s="51"/>
      <c r="I152" s="51"/>
      <c r="J152" s="51"/>
      <c r="K152" s="51"/>
      <c r="L152" s="51"/>
      <c r="M152" s="51"/>
    </row>
    <row r="153" spans="1:13">
      <c r="A153" s="34"/>
      <c r="B153" s="48"/>
      <c r="C153" s="103"/>
      <c r="D153" s="55"/>
      <c r="E153" s="49"/>
      <c r="F153" s="87"/>
      <c r="G153" s="87"/>
      <c r="H153" s="51"/>
      <c r="I153" s="51"/>
      <c r="J153" s="51"/>
      <c r="K153" s="51"/>
      <c r="L153" s="51"/>
      <c r="M153" s="51"/>
    </row>
    <row r="154" spans="1:13" ht="25.5">
      <c r="A154" s="35" t="s">
        <v>25</v>
      </c>
      <c r="B154" s="48" t="s">
        <v>72</v>
      </c>
      <c r="C154" s="53">
        <f>736.7*1.1</f>
        <v>810.37000000000012</v>
      </c>
      <c r="D154" s="147" t="s">
        <v>39</v>
      </c>
      <c r="E154" s="49"/>
      <c r="F154" s="131">
        <f>C154*E154</f>
        <v>0</v>
      </c>
      <c r="G154" s="87"/>
      <c r="H154" s="51"/>
      <c r="I154" s="51"/>
      <c r="J154" s="51">
        <f>+C62*5</f>
        <v>2947</v>
      </c>
      <c r="K154" s="51"/>
      <c r="L154" s="51"/>
      <c r="M154" s="51"/>
    </row>
    <row r="155" spans="1:13">
      <c r="A155" s="34"/>
      <c r="B155" s="148"/>
      <c r="C155" s="149"/>
      <c r="D155" s="149"/>
      <c r="E155" s="150"/>
      <c r="F155" s="151"/>
      <c r="G155" s="87"/>
      <c r="H155" s="51"/>
      <c r="I155" s="51"/>
      <c r="J155" s="51"/>
      <c r="K155" s="51"/>
      <c r="L155" s="51"/>
      <c r="M155" s="51"/>
    </row>
    <row r="156" spans="1:13" ht="38.25">
      <c r="A156" s="35" t="s">
        <v>36</v>
      </c>
      <c r="B156" s="48" t="s">
        <v>216</v>
      </c>
      <c r="C156" s="53">
        <f>736.7*1.1</f>
        <v>810.37000000000012</v>
      </c>
      <c r="D156" s="55" t="s">
        <v>39</v>
      </c>
      <c r="E156" s="49"/>
      <c r="F156" s="131">
        <f>C156*E156</f>
        <v>0</v>
      </c>
      <c r="G156" s="87"/>
      <c r="H156" s="51"/>
      <c r="I156" s="51"/>
      <c r="J156" s="51"/>
      <c r="K156" s="51"/>
      <c r="L156" s="51"/>
      <c r="M156" s="51"/>
    </row>
    <row r="157" spans="1:13">
      <c r="A157" s="34"/>
      <c r="B157" s="48"/>
      <c r="C157" s="103"/>
      <c r="D157" s="55"/>
      <c r="E157" s="49"/>
      <c r="F157" s="87"/>
      <c r="G157" s="87"/>
      <c r="H157" s="51"/>
      <c r="I157" s="51"/>
      <c r="J157" s="51"/>
      <c r="K157" s="51"/>
      <c r="L157" s="51"/>
      <c r="M157" s="51"/>
    </row>
    <row r="158" spans="1:13" ht="38.25">
      <c r="A158" s="35" t="s">
        <v>43</v>
      </c>
      <c r="B158" s="48" t="s">
        <v>217</v>
      </c>
      <c r="C158" s="53">
        <f>736.7*1.3</f>
        <v>957.71</v>
      </c>
      <c r="D158" s="55" t="s">
        <v>39</v>
      </c>
      <c r="E158" s="49"/>
      <c r="F158" s="131">
        <f>C158*E158</f>
        <v>0</v>
      </c>
      <c r="G158" s="87"/>
      <c r="H158" s="51"/>
      <c r="I158" s="51"/>
      <c r="J158" s="51"/>
      <c r="K158" s="51"/>
      <c r="L158" s="51"/>
      <c r="M158" s="51"/>
    </row>
    <row r="159" spans="1:13">
      <c r="A159" s="34"/>
      <c r="B159" s="48"/>
      <c r="C159" s="103"/>
      <c r="D159" s="55"/>
      <c r="E159" s="49"/>
      <c r="F159" s="87"/>
      <c r="G159" s="87"/>
      <c r="H159" s="51"/>
      <c r="I159" s="51"/>
      <c r="J159" s="51"/>
      <c r="K159" s="51"/>
      <c r="L159" s="51"/>
      <c r="M159" s="51"/>
    </row>
    <row r="160" spans="1:13">
      <c r="A160" s="35" t="s">
        <v>44</v>
      </c>
      <c r="B160" s="48" t="s">
        <v>52</v>
      </c>
      <c r="C160" s="53">
        <v>74.099999999999994</v>
      </c>
      <c r="D160" s="55" t="s">
        <v>7</v>
      </c>
      <c r="E160" s="54"/>
      <c r="F160" s="50">
        <f>C160*E160</f>
        <v>0</v>
      </c>
      <c r="G160" s="50"/>
      <c r="H160" s="51"/>
      <c r="I160" s="51"/>
      <c r="J160" s="51"/>
      <c r="K160" s="51"/>
      <c r="L160" s="51"/>
      <c r="M160" s="51"/>
    </row>
    <row r="161" spans="1:13">
      <c r="A161" s="34"/>
      <c r="B161" s="46"/>
      <c r="C161" s="103"/>
      <c r="D161" s="137"/>
      <c r="E161" s="136"/>
      <c r="F161" s="104"/>
      <c r="G161" s="104"/>
      <c r="H161" s="51"/>
      <c r="I161" s="51"/>
      <c r="J161" s="51"/>
      <c r="K161" s="51"/>
      <c r="L161" s="51"/>
      <c r="M161" s="51"/>
    </row>
    <row r="162" spans="1:13" ht="66" customHeight="1">
      <c r="A162" s="35" t="s">
        <v>26</v>
      </c>
      <c r="B162" s="46" t="s">
        <v>57</v>
      </c>
      <c r="C162" s="53">
        <v>589.4</v>
      </c>
      <c r="D162" s="94" t="s">
        <v>7</v>
      </c>
      <c r="E162" s="136"/>
      <c r="F162" s="50">
        <f>C162*E162</f>
        <v>0</v>
      </c>
      <c r="G162" s="50"/>
      <c r="H162" s="51"/>
      <c r="I162" s="51"/>
      <c r="J162" s="51"/>
      <c r="K162" s="51"/>
      <c r="L162" s="51"/>
      <c r="M162" s="51"/>
    </row>
    <row r="163" spans="1:13">
      <c r="A163" s="34"/>
      <c r="B163" s="46"/>
      <c r="C163" s="103"/>
      <c r="D163" s="94"/>
      <c r="E163" s="136"/>
      <c r="F163" s="104"/>
      <c r="G163" s="104"/>
      <c r="H163" s="51"/>
      <c r="I163" s="51"/>
      <c r="J163" s="51"/>
      <c r="K163" s="51"/>
      <c r="L163" s="51"/>
      <c r="M163" s="51"/>
    </row>
    <row r="164" spans="1:13" ht="38.25">
      <c r="A164" s="35" t="s">
        <v>47</v>
      </c>
      <c r="B164" s="46" t="s">
        <v>53</v>
      </c>
      <c r="C164" s="53">
        <v>74.099999999999994</v>
      </c>
      <c r="D164" s="94" t="s">
        <v>7</v>
      </c>
      <c r="E164" s="136"/>
      <c r="F164" s="50">
        <f>C164*E164</f>
        <v>0</v>
      </c>
      <c r="G164" s="50"/>
      <c r="H164" s="51"/>
      <c r="I164" s="51"/>
      <c r="J164" s="51"/>
      <c r="K164" s="51"/>
      <c r="L164" s="51"/>
      <c r="M164" s="51"/>
    </row>
    <row r="165" spans="1:13">
      <c r="A165" s="34"/>
      <c r="B165" s="46"/>
      <c r="C165" s="103"/>
      <c r="D165" s="94"/>
      <c r="E165" s="136"/>
      <c r="F165" s="104"/>
      <c r="G165" s="104"/>
      <c r="H165" s="51"/>
      <c r="I165" s="51"/>
      <c r="J165" s="51"/>
      <c r="K165" s="51"/>
      <c r="L165" s="51"/>
      <c r="M165" s="51"/>
    </row>
    <row r="166" spans="1:13">
      <c r="A166" s="35" t="s">
        <v>48</v>
      </c>
      <c r="B166" s="46" t="s">
        <v>2</v>
      </c>
      <c r="C166" s="53">
        <v>74.099999999999994</v>
      </c>
      <c r="D166" s="94" t="s">
        <v>7</v>
      </c>
      <c r="E166" s="136"/>
      <c r="F166" s="50">
        <f>C166*E166</f>
        <v>0</v>
      </c>
      <c r="G166" s="50"/>
      <c r="H166" s="51"/>
      <c r="I166" s="51"/>
      <c r="J166" s="51"/>
      <c r="K166" s="51"/>
      <c r="L166" s="51"/>
      <c r="M166" s="51"/>
    </row>
    <row r="167" spans="1:13">
      <c r="A167" s="34"/>
      <c r="B167" s="46"/>
      <c r="C167" s="103"/>
      <c r="D167" s="137"/>
      <c r="E167" s="136"/>
      <c r="F167" s="104"/>
      <c r="G167" s="104"/>
      <c r="H167" s="51"/>
      <c r="I167" s="51"/>
      <c r="J167" s="51"/>
      <c r="K167" s="51"/>
      <c r="L167" s="51"/>
      <c r="M167" s="51"/>
    </row>
    <row r="168" spans="1:13">
      <c r="A168" s="35" t="s">
        <v>70</v>
      </c>
      <c r="B168" s="40" t="s">
        <v>3</v>
      </c>
      <c r="C168" s="53">
        <v>16</v>
      </c>
      <c r="D168" s="55" t="s">
        <v>6</v>
      </c>
      <c r="E168" s="54"/>
      <c r="F168" s="50">
        <f>C168*E168</f>
        <v>0</v>
      </c>
      <c r="G168" s="50"/>
      <c r="H168" s="51"/>
      <c r="I168" s="51"/>
      <c r="J168" s="51"/>
      <c r="K168" s="51"/>
      <c r="L168" s="51"/>
      <c r="M168" s="51"/>
    </row>
    <row r="169" spans="1:13">
      <c r="A169" s="34"/>
      <c r="B169" s="40"/>
      <c r="C169" s="53"/>
      <c r="D169" s="55"/>
      <c r="E169" s="54"/>
      <c r="F169" s="50"/>
      <c r="G169" s="50"/>
      <c r="H169" s="51"/>
      <c r="I169" s="51"/>
      <c r="J169" s="51"/>
      <c r="K169" s="51"/>
      <c r="L169" s="51"/>
      <c r="M169" s="51"/>
    </row>
    <row r="170" spans="1:13">
      <c r="A170" s="35" t="s">
        <v>71</v>
      </c>
      <c r="B170" s="40" t="s">
        <v>40</v>
      </c>
      <c r="C170" s="138">
        <v>8</v>
      </c>
      <c r="D170" s="139" t="s">
        <v>6</v>
      </c>
      <c r="E170" s="54"/>
      <c r="F170" s="50">
        <f>C170*E170</f>
        <v>0</v>
      </c>
      <c r="G170" s="50"/>
      <c r="H170" s="51"/>
      <c r="I170" s="51"/>
      <c r="J170" s="51"/>
      <c r="K170" s="51"/>
      <c r="L170" s="51"/>
      <c r="M170" s="51"/>
    </row>
    <row r="171" spans="1:13">
      <c r="A171" s="34"/>
      <c r="B171" s="40"/>
      <c r="C171" s="53"/>
      <c r="D171" s="55"/>
      <c r="E171" s="54"/>
      <c r="F171" s="50"/>
      <c r="G171" s="50"/>
      <c r="H171" s="51"/>
      <c r="I171" s="51"/>
      <c r="J171" s="51"/>
      <c r="K171" s="51"/>
      <c r="L171" s="51"/>
      <c r="M171" s="51"/>
    </row>
    <row r="172" spans="1:13" ht="38.25">
      <c r="A172" s="35" t="s">
        <v>81</v>
      </c>
      <c r="B172" s="140" t="s">
        <v>89</v>
      </c>
      <c r="C172" s="53">
        <v>4</v>
      </c>
      <c r="D172" s="55" t="s">
        <v>6</v>
      </c>
      <c r="E172" s="54"/>
      <c r="F172" s="50">
        <f>C172*E172</f>
        <v>0</v>
      </c>
      <c r="G172" s="50"/>
      <c r="H172" s="51"/>
      <c r="I172" s="51"/>
      <c r="J172" s="51"/>
      <c r="K172" s="51"/>
      <c r="L172" s="51"/>
      <c r="M172" s="51"/>
    </row>
    <row r="173" spans="1:13">
      <c r="A173" s="34"/>
      <c r="B173" s="141"/>
      <c r="C173" s="53"/>
      <c r="D173" s="55"/>
      <c r="E173" s="54"/>
      <c r="F173" s="50"/>
      <c r="G173" s="50"/>
      <c r="H173" s="51"/>
      <c r="I173" s="51"/>
      <c r="J173" s="51"/>
      <c r="K173" s="51"/>
      <c r="L173" s="51"/>
      <c r="M173" s="51"/>
    </row>
    <row r="174" spans="1:13" ht="25.5">
      <c r="A174" s="35" t="s">
        <v>82</v>
      </c>
      <c r="B174" s="48" t="s">
        <v>116</v>
      </c>
      <c r="C174" s="103">
        <v>8</v>
      </c>
      <c r="D174" s="55" t="s">
        <v>6</v>
      </c>
      <c r="E174" s="49"/>
      <c r="F174" s="50">
        <f t="shared" ref="F174" si="3">C174*E174</f>
        <v>0</v>
      </c>
      <c r="G174" s="50"/>
      <c r="H174" s="51"/>
      <c r="I174" s="51"/>
      <c r="J174" s="51"/>
      <c r="K174" s="51"/>
      <c r="L174" s="51"/>
      <c r="M174" s="51"/>
    </row>
    <row r="175" spans="1:13">
      <c r="A175" s="34"/>
      <c r="B175" s="141"/>
      <c r="C175" s="53"/>
      <c r="D175" s="55"/>
      <c r="E175" s="54"/>
      <c r="F175" s="50"/>
      <c r="G175" s="50"/>
      <c r="H175" s="51"/>
      <c r="I175" s="51"/>
      <c r="J175" s="51"/>
      <c r="K175" s="51"/>
      <c r="L175" s="51"/>
      <c r="M175" s="51"/>
    </row>
    <row r="176" spans="1:13">
      <c r="A176" s="35" t="s">
        <v>83</v>
      </c>
      <c r="B176" s="40" t="s">
        <v>50</v>
      </c>
      <c r="C176" s="53">
        <v>1</v>
      </c>
      <c r="D176" s="55" t="s">
        <v>14</v>
      </c>
      <c r="E176" s="54"/>
      <c r="F176" s="50">
        <f>C176*E176</f>
        <v>0</v>
      </c>
      <c r="G176" s="50"/>
      <c r="H176" s="51"/>
      <c r="I176" s="51"/>
      <c r="J176" s="51"/>
      <c r="K176" s="51"/>
      <c r="L176" s="51"/>
      <c r="M176" s="51"/>
    </row>
    <row r="177" spans="1:13">
      <c r="A177" s="34"/>
      <c r="B177" s="40"/>
      <c r="C177" s="53"/>
      <c r="D177" s="142"/>
      <c r="E177" s="54"/>
      <c r="F177" s="55"/>
      <c r="G177" s="55"/>
      <c r="H177" s="51"/>
      <c r="I177" s="51"/>
      <c r="J177" s="51"/>
      <c r="K177" s="51"/>
      <c r="L177" s="51"/>
      <c r="M177" s="51"/>
    </row>
    <row r="178" spans="1:13">
      <c r="A178" s="35" t="s">
        <v>84</v>
      </c>
      <c r="B178" s="40" t="s">
        <v>54</v>
      </c>
      <c r="C178" s="53">
        <v>1</v>
      </c>
      <c r="D178" s="55" t="s">
        <v>14</v>
      </c>
      <c r="E178" s="54"/>
      <c r="F178" s="50">
        <f>C178*E178</f>
        <v>0</v>
      </c>
      <c r="G178" s="50"/>
      <c r="H178" s="51"/>
      <c r="I178" s="51"/>
      <c r="J178" s="51"/>
      <c r="K178" s="51"/>
      <c r="L178" s="51"/>
      <c r="M178" s="51"/>
    </row>
    <row r="179" spans="1:13">
      <c r="A179" s="35"/>
      <c r="B179" s="48"/>
      <c r="C179" s="103"/>
      <c r="D179" s="55"/>
      <c r="E179" s="49"/>
      <c r="F179" s="87"/>
      <c r="G179" s="87"/>
      <c r="H179" s="51"/>
      <c r="I179" s="51"/>
      <c r="J179" s="51"/>
      <c r="K179" s="51"/>
      <c r="L179" s="51"/>
      <c r="M179" s="51"/>
    </row>
    <row r="180" spans="1:13" ht="13.5" thickBot="1">
      <c r="A180" s="32"/>
      <c r="B180" s="12" t="s">
        <v>18</v>
      </c>
      <c r="C180" s="90"/>
      <c r="D180" s="90"/>
      <c r="E180" s="91"/>
      <c r="F180" s="17">
        <f>SUM(F153:F179)</f>
        <v>0</v>
      </c>
      <c r="G180" s="17"/>
      <c r="H180" s="51"/>
      <c r="I180" s="51"/>
      <c r="J180" s="51"/>
      <c r="K180" s="51"/>
      <c r="L180" s="51"/>
      <c r="M180" s="51"/>
    </row>
    <row r="181" spans="1:13">
      <c r="A181" s="20"/>
      <c r="B181" s="40"/>
      <c r="C181" s="53"/>
      <c r="D181" s="53"/>
      <c r="E181" s="54"/>
      <c r="F181" s="55"/>
      <c r="G181" s="55"/>
      <c r="H181" s="51"/>
      <c r="I181" s="51"/>
      <c r="J181" s="51"/>
      <c r="K181" s="51"/>
      <c r="L181" s="51"/>
      <c r="M181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78"/>
  <sheetViews>
    <sheetView topLeftCell="A53" zoomScaleNormal="100" zoomScaleSheetLayoutView="100" workbookViewId="0">
      <selection activeCell="C156" sqref="C156"/>
    </sheetView>
  </sheetViews>
  <sheetFormatPr defaultColWidth="9.140625" defaultRowHeight="12.75"/>
  <cols>
    <col min="1" max="1" width="6.42578125" style="52" customWidth="1"/>
    <col min="2" max="2" width="40.5703125" style="52" customWidth="1"/>
    <col min="3" max="3" width="8.28515625" style="52" customWidth="1"/>
    <col min="4" max="4" width="7.85546875" style="52" customWidth="1"/>
    <col min="5" max="5" width="10.85546875" style="52" customWidth="1"/>
    <col min="6" max="7" width="17" style="52" customWidth="1"/>
    <col min="8" max="16384" width="9.140625" style="52"/>
  </cols>
  <sheetData>
    <row r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20"/>
      <c r="B3" s="40"/>
      <c r="C3" s="53"/>
      <c r="D3" s="53"/>
      <c r="E3" s="54"/>
      <c r="F3" s="55"/>
      <c r="G3" s="55"/>
      <c r="H3" s="51"/>
      <c r="I3" s="51"/>
      <c r="J3" s="51"/>
      <c r="K3" s="51"/>
      <c r="L3" s="51"/>
      <c r="M3" s="51"/>
    </row>
    <row r="4" spans="1:13">
      <c r="A4" s="20"/>
      <c r="B4" s="40"/>
      <c r="C4" s="53"/>
      <c r="D4" s="53"/>
      <c r="E4" s="54"/>
      <c r="F4" s="55"/>
      <c r="G4" s="55"/>
      <c r="H4" s="51"/>
      <c r="I4" s="51"/>
      <c r="J4" s="51"/>
      <c r="K4" s="51"/>
      <c r="L4" s="51"/>
      <c r="M4" s="51"/>
    </row>
    <row r="5" spans="1:13">
      <c r="A5" s="20"/>
      <c r="B5" s="40"/>
      <c r="C5" s="53"/>
      <c r="D5" s="53"/>
      <c r="E5" s="54"/>
      <c r="F5" s="55"/>
      <c r="G5" s="55"/>
      <c r="H5" s="51"/>
      <c r="I5" s="51"/>
      <c r="J5" s="51"/>
      <c r="K5" s="51"/>
      <c r="L5" s="51"/>
      <c r="M5" s="51"/>
    </row>
    <row r="6" spans="1:13">
      <c r="A6" s="20"/>
      <c r="B6" s="40"/>
      <c r="C6" s="53"/>
      <c r="D6" s="53"/>
      <c r="E6" s="54"/>
      <c r="F6" s="55"/>
      <c r="G6" s="55"/>
      <c r="H6" s="51"/>
      <c r="I6" s="51"/>
      <c r="J6" s="51"/>
      <c r="K6" s="51"/>
      <c r="L6" s="51"/>
      <c r="M6" s="51"/>
    </row>
    <row r="7" spans="1:13">
      <c r="A7" s="20"/>
      <c r="B7" s="40"/>
      <c r="C7" s="53"/>
      <c r="D7" s="57"/>
      <c r="E7" s="58"/>
      <c r="F7" s="56"/>
      <c r="G7" s="56"/>
      <c r="H7" s="51"/>
      <c r="I7" s="51"/>
      <c r="J7" s="51"/>
      <c r="K7" s="51"/>
      <c r="L7" s="51"/>
      <c r="M7" s="51"/>
    </row>
    <row r="8" spans="1:13">
      <c r="A8" s="20"/>
      <c r="B8" s="40"/>
      <c r="C8" s="53"/>
      <c r="D8" s="57"/>
      <c r="E8" s="36"/>
      <c r="F8" s="56"/>
      <c r="G8" s="56"/>
      <c r="H8" s="51"/>
      <c r="I8" s="51"/>
      <c r="J8" s="51"/>
      <c r="K8" s="51"/>
      <c r="L8" s="51"/>
      <c r="M8" s="51"/>
    </row>
    <row r="9" spans="1:13" ht="15.75">
      <c r="A9" s="59"/>
      <c r="B9" s="143" t="s">
        <v>158</v>
      </c>
      <c r="C9" s="60"/>
      <c r="D9" s="61"/>
      <c r="E9" s="62"/>
      <c r="F9" s="63"/>
      <c r="G9" s="63"/>
      <c r="H9" s="51"/>
      <c r="I9" s="51"/>
      <c r="J9" s="51"/>
      <c r="K9" s="51"/>
      <c r="L9" s="51"/>
      <c r="M9" s="51"/>
    </row>
    <row r="10" spans="1:13" ht="15.75">
      <c r="A10" s="20"/>
      <c r="B10" s="143"/>
      <c r="C10" s="53"/>
      <c r="D10" s="53"/>
      <c r="E10" s="54"/>
      <c r="F10" s="55"/>
      <c r="G10" s="55"/>
      <c r="H10" s="51"/>
      <c r="I10" s="51"/>
      <c r="J10" s="51"/>
      <c r="K10" s="51"/>
      <c r="L10" s="51"/>
      <c r="M10" s="51"/>
    </row>
    <row r="11" spans="1:13" ht="15">
      <c r="A11" s="20"/>
      <c r="B11" s="16"/>
      <c r="C11" s="1"/>
      <c r="D11" s="1"/>
      <c r="E11" s="37"/>
      <c r="F11" s="2"/>
      <c r="G11" s="2"/>
      <c r="H11" s="51"/>
      <c r="I11" s="51"/>
      <c r="J11" s="51"/>
      <c r="K11" s="51"/>
      <c r="L11" s="51"/>
      <c r="M11" s="51"/>
    </row>
    <row r="12" spans="1:13" ht="15">
      <c r="A12" s="20"/>
      <c r="B12" s="3"/>
      <c r="C12" s="1"/>
      <c r="D12" s="1"/>
      <c r="E12" s="37"/>
      <c r="F12" s="2"/>
      <c r="G12" s="2"/>
      <c r="H12" s="51"/>
      <c r="I12" s="51"/>
      <c r="J12" s="51"/>
      <c r="K12" s="51"/>
      <c r="L12" s="51"/>
      <c r="M12" s="51"/>
    </row>
    <row r="13" spans="1:13" ht="15">
      <c r="A13" s="20"/>
      <c r="B13" s="3"/>
      <c r="C13" s="1"/>
      <c r="D13" s="1"/>
      <c r="E13" s="37"/>
      <c r="F13" s="2"/>
      <c r="G13" s="2"/>
      <c r="H13" s="51"/>
      <c r="I13" s="51"/>
      <c r="J13" s="51"/>
      <c r="K13" s="51"/>
      <c r="L13" s="51"/>
      <c r="M13" s="51"/>
    </row>
    <row r="14" spans="1:13">
      <c r="A14" s="20"/>
      <c r="B14" s="4"/>
      <c r="C14" s="53"/>
      <c r="D14" s="53"/>
      <c r="E14" s="54"/>
      <c r="F14" s="55"/>
      <c r="G14" s="55"/>
      <c r="H14" s="51"/>
      <c r="I14" s="51"/>
      <c r="J14" s="51"/>
      <c r="K14" s="51"/>
      <c r="L14" s="51"/>
      <c r="M14" s="51"/>
    </row>
    <row r="15" spans="1:13">
      <c r="A15" s="20"/>
      <c r="B15" s="4"/>
      <c r="C15" s="53"/>
      <c r="D15" s="53"/>
      <c r="E15" s="54"/>
      <c r="F15" s="64"/>
      <c r="G15" s="64"/>
      <c r="H15" s="51"/>
      <c r="I15" s="51"/>
      <c r="J15" s="51"/>
      <c r="K15" s="51"/>
      <c r="L15" s="51"/>
      <c r="M15" s="51"/>
    </row>
    <row r="16" spans="1:13">
      <c r="A16" s="20"/>
      <c r="B16" s="21" t="s">
        <v>37</v>
      </c>
      <c r="C16" s="53"/>
      <c r="D16" s="53"/>
      <c r="E16" s="54"/>
      <c r="F16" s="64"/>
      <c r="G16" s="64"/>
      <c r="H16" s="51"/>
      <c r="I16" s="51"/>
      <c r="J16" s="51"/>
      <c r="K16" s="51"/>
      <c r="L16" s="51"/>
      <c r="M16" s="51"/>
    </row>
    <row r="17" spans="1:13">
      <c r="A17" s="20"/>
      <c r="B17" s="4"/>
      <c r="C17" s="53"/>
      <c r="D17" s="53"/>
      <c r="E17" s="54"/>
      <c r="F17" s="64"/>
      <c r="G17" s="64"/>
      <c r="H17" s="51"/>
      <c r="I17" s="51"/>
      <c r="J17" s="51"/>
      <c r="K17" s="51"/>
      <c r="L17" s="51"/>
      <c r="M17" s="51"/>
    </row>
    <row r="18" spans="1:13" ht="13.5" thickBot="1">
      <c r="A18" s="20"/>
      <c r="B18" s="4"/>
      <c r="C18" s="53"/>
      <c r="D18" s="53"/>
      <c r="E18" s="54"/>
      <c r="F18" s="64"/>
      <c r="G18" s="64"/>
      <c r="H18" s="51"/>
      <c r="I18" s="51"/>
      <c r="J18" s="51"/>
      <c r="K18" s="51"/>
      <c r="L18" s="51"/>
      <c r="M18" s="51"/>
    </row>
    <row r="19" spans="1:13">
      <c r="A19" s="65" t="s">
        <v>9</v>
      </c>
      <c r="B19" s="66" t="s">
        <v>5</v>
      </c>
      <c r="C19" s="67"/>
      <c r="D19" s="67"/>
      <c r="E19" s="68"/>
      <c r="F19" s="69">
        <f>+F76</f>
        <v>0</v>
      </c>
      <c r="G19" s="69"/>
      <c r="H19" s="51"/>
      <c r="I19" s="51"/>
      <c r="J19" s="51"/>
      <c r="K19" s="51"/>
      <c r="L19" s="51"/>
      <c r="M19" s="51"/>
    </row>
    <row r="20" spans="1:13">
      <c r="A20" s="70" t="s">
        <v>10</v>
      </c>
      <c r="B20" s="47" t="s">
        <v>8</v>
      </c>
      <c r="C20" s="57"/>
      <c r="D20" s="57"/>
      <c r="E20" s="71"/>
      <c r="F20" s="72">
        <f>+F111</f>
        <v>0</v>
      </c>
      <c r="G20" s="72"/>
      <c r="H20" s="51"/>
      <c r="I20" s="51"/>
      <c r="J20" s="51"/>
      <c r="K20" s="51"/>
      <c r="L20" s="51"/>
      <c r="M20" s="51"/>
    </row>
    <row r="21" spans="1:13">
      <c r="A21" s="70" t="s">
        <v>11</v>
      </c>
      <c r="B21" s="73" t="s">
        <v>30</v>
      </c>
      <c r="C21" s="22"/>
      <c r="D21" s="74"/>
      <c r="E21" s="75"/>
      <c r="F21" s="72">
        <f>+F144</f>
        <v>0</v>
      </c>
      <c r="G21" s="72"/>
      <c r="H21" s="51"/>
      <c r="I21" s="51"/>
      <c r="J21" s="51"/>
      <c r="K21" s="51"/>
      <c r="L21" s="51"/>
      <c r="M21" s="51"/>
    </row>
    <row r="22" spans="1:13">
      <c r="A22" s="105" t="s">
        <v>12</v>
      </c>
      <c r="B22" s="106" t="s">
        <v>17</v>
      </c>
      <c r="C22" s="107"/>
      <c r="D22" s="107"/>
      <c r="E22" s="108"/>
      <c r="F22" s="109">
        <f>+F177</f>
        <v>0</v>
      </c>
      <c r="G22" s="109"/>
      <c r="H22" s="51"/>
      <c r="I22" s="51"/>
      <c r="J22" s="51"/>
      <c r="K22" s="51"/>
      <c r="L22" s="51"/>
      <c r="M22" s="51"/>
    </row>
    <row r="23" spans="1:13" ht="13.5" thickBot="1">
      <c r="A23" s="76"/>
      <c r="B23" s="45" t="s">
        <v>51</v>
      </c>
      <c r="C23" s="77"/>
      <c r="D23" s="77"/>
      <c r="E23" s="114">
        <v>0.05</v>
      </c>
      <c r="F23" s="78">
        <f>SUM(F19:F22)*E23</f>
        <v>0</v>
      </c>
      <c r="G23" s="78"/>
      <c r="H23" s="51"/>
      <c r="I23" s="51"/>
      <c r="J23" s="51"/>
      <c r="K23" s="51"/>
      <c r="L23" s="51"/>
      <c r="M23" s="51"/>
    </row>
    <row r="24" spans="1:13" ht="13.5" thickTop="1">
      <c r="A24" s="23"/>
      <c r="B24" s="79" t="s">
        <v>13</v>
      </c>
      <c r="C24" s="43"/>
      <c r="D24" s="43"/>
      <c r="E24" s="44"/>
      <c r="F24" s="18">
        <f>SUM(F19:F23)</f>
        <v>0</v>
      </c>
      <c r="G24" s="18"/>
      <c r="H24" s="51"/>
      <c r="I24" s="51"/>
      <c r="J24" s="51"/>
      <c r="K24" s="51"/>
      <c r="L24" s="51"/>
      <c r="M24" s="51"/>
    </row>
    <row r="25" spans="1:13" ht="13.5" thickBot="1">
      <c r="A25" s="24"/>
      <c r="B25" s="80" t="s">
        <v>49</v>
      </c>
      <c r="C25" s="81"/>
      <c r="D25" s="81"/>
      <c r="E25" s="82"/>
      <c r="F25" s="83">
        <f>+F24*0.22</f>
        <v>0</v>
      </c>
      <c r="G25" s="83"/>
      <c r="H25" s="51"/>
      <c r="I25" s="51"/>
      <c r="J25" s="51"/>
      <c r="K25" s="51"/>
      <c r="L25" s="51"/>
      <c r="M25" s="51"/>
    </row>
    <row r="26" spans="1:13" ht="14.25" thickTop="1" thickBot="1">
      <c r="A26" s="25"/>
      <c r="B26" s="5" t="s">
        <v>13</v>
      </c>
      <c r="C26" s="6"/>
      <c r="D26" s="6"/>
      <c r="E26" s="38"/>
      <c r="F26" s="19">
        <f>SUM(F24:F25)</f>
        <v>0</v>
      </c>
      <c r="G26" s="19"/>
      <c r="H26" s="51"/>
      <c r="I26" s="51"/>
      <c r="J26" s="51"/>
      <c r="K26" s="51"/>
      <c r="L26" s="51"/>
      <c r="M26" s="51"/>
    </row>
    <row r="27" spans="1:13">
      <c r="A27" s="20"/>
      <c r="B27" s="7"/>
      <c r="C27" s="8"/>
      <c r="D27" s="8"/>
      <c r="E27" s="54"/>
      <c r="F27" s="55"/>
      <c r="G27" s="55"/>
      <c r="H27" s="51"/>
      <c r="I27" s="51"/>
      <c r="J27" s="51"/>
      <c r="K27" s="51"/>
      <c r="L27" s="51"/>
      <c r="M27" s="51"/>
    </row>
    <row r="28" spans="1:13">
      <c r="A28" s="20"/>
      <c r="B28" s="7"/>
      <c r="C28" s="8"/>
      <c r="D28" s="8"/>
      <c r="E28" s="54"/>
      <c r="F28" s="55"/>
      <c r="G28" s="55"/>
      <c r="H28" s="51"/>
      <c r="I28" s="51"/>
      <c r="J28" s="51"/>
      <c r="K28" s="9"/>
      <c r="L28" s="51"/>
      <c r="M28" s="51"/>
    </row>
    <row r="29" spans="1:13">
      <c r="A29" s="20"/>
      <c r="B29" s="7"/>
      <c r="C29" s="8"/>
      <c r="D29" s="8"/>
      <c r="E29" s="54"/>
      <c r="F29" s="55"/>
      <c r="G29" s="55"/>
      <c r="H29" s="51"/>
      <c r="I29" s="51"/>
      <c r="J29" s="51"/>
      <c r="K29" s="51"/>
      <c r="L29" s="51"/>
      <c r="M29" s="51"/>
    </row>
    <row r="30" spans="1:13">
      <c r="A30" s="20"/>
      <c r="B30" s="7"/>
      <c r="C30" s="8"/>
      <c r="D30" s="8"/>
      <c r="E30" s="54"/>
      <c r="F30" s="55"/>
      <c r="G30" s="55"/>
      <c r="H30" s="51"/>
      <c r="I30" s="124"/>
      <c r="J30" s="51"/>
      <c r="K30" s="51"/>
      <c r="L30" s="51"/>
      <c r="M30" s="51"/>
    </row>
    <row r="31" spans="1:13">
      <c r="A31" s="20"/>
      <c r="B31" s="7"/>
      <c r="C31" s="8"/>
      <c r="D31" s="8"/>
      <c r="E31" s="54"/>
      <c r="F31" s="55"/>
      <c r="G31" s="55"/>
      <c r="H31" s="51"/>
      <c r="I31" s="124"/>
      <c r="J31" s="51"/>
      <c r="K31" s="51"/>
      <c r="L31" s="51"/>
      <c r="M31" s="51"/>
    </row>
    <row r="32" spans="1:13">
      <c r="A32" s="20"/>
      <c r="B32" s="7"/>
      <c r="C32" s="8"/>
      <c r="D32" s="8"/>
      <c r="E32" s="54"/>
      <c r="F32" s="55"/>
      <c r="G32" s="55"/>
      <c r="H32" s="51"/>
      <c r="I32" s="51"/>
      <c r="J32" s="51"/>
      <c r="K32" s="51"/>
      <c r="L32" s="51"/>
      <c r="M32" s="51"/>
    </row>
    <row r="33" spans="1:13">
      <c r="A33" s="20"/>
      <c r="B33" s="7"/>
      <c r="C33" s="8"/>
      <c r="D33" s="8"/>
      <c r="E33" s="54"/>
      <c r="F33" s="55"/>
      <c r="G33" s="55"/>
      <c r="H33" s="124"/>
      <c r="I33" s="51"/>
      <c r="J33" s="51"/>
      <c r="K33" s="51"/>
      <c r="L33" s="51"/>
      <c r="M33" s="51"/>
    </row>
    <row r="34" spans="1:13">
      <c r="A34" s="20"/>
      <c r="B34" s="7"/>
      <c r="C34" s="8"/>
      <c r="D34" s="8"/>
      <c r="E34" s="54"/>
      <c r="F34" s="55"/>
      <c r="G34" s="55"/>
      <c r="H34" s="124"/>
      <c r="I34" s="51"/>
      <c r="J34" s="51"/>
      <c r="K34" s="51"/>
      <c r="L34" s="51"/>
      <c r="M34" s="51"/>
    </row>
    <row r="35" spans="1:13">
      <c r="A35" s="20"/>
      <c r="B35" s="7"/>
      <c r="C35" s="8"/>
      <c r="D35" s="8"/>
      <c r="E35" s="54"/>
      <c r="F35" s="55"/>
      <c r="G35" s="55"/>
      <c r="H35" s="51"/>
      <c r="I35" s="51"/>
      <c r="J35" s="51"/>
      <c r="K35" s="51"/>
      <c r="L35" s="51"/>
      <c r="M35" s="51"/>
    </row>
    <row r="36" spans="1:13">
      <c r="A36" s="20"/>
      <c r="B36" s="7"/>
      <c r="C36" s="8"/>
      <c r="D36" s="8"/>
      <c r="E36" s="54"/>
      <c r="F36" s="55"/>
      <c r="G36" s="55"/>
      <c r="H36" s="51"/>
      <c r="I36" s="51"/>
      <c r="J36" s="51"/>
      <c r="K36" s="51"/>
      <c r="L36" s="51"/>
      <c r="M36" s="51"/>
    </row>
    <row r="37" spans="1:13">
      <c r="A37" s="20"/>
      <c r="B37" s="7"/>
      <c r="C37" s="8"/>
      <c r="D37" s="8"/>
      <c r="E37" s="54"/>
      <c r="F37" s="55"/>
      <c r="G37" s="55"/>
      <c r="H37" s="51"/>
      <c r="I37" s="51"/>
      <c r="J37" s="51"/>
      <c r="K37" s="51"/>
      <c r="L37" s="51"/>
      <c r="M37" s="51"/>
    </row>
    <row r="38" spans="1:13">
      <c r="A38" s="20"/>
      <c r="B38" s="7"/>
      <c r="C38" s="8"/>
      <c r="D38" s="8"/>
      <c r="E38" s="54"/>
      <c r="F38" s="55"/>
      <c r="G38" s="55"/>
      <c r="H38" s="51"/>
      <c r="I38" s="51"/>
      <c r="J38" s="51"/>
      <c r="K38" s="51"/>
      <c r="L38" s="51"/>
      <c r="M38" s="51"/>
    </row>
    <row r="39" spans="1:13">
      <c r="A39" s="20"/>
      <c r="B39" s="7"/>
      <c r="C39" s="8"/>
      <c r="D39" s="8"/>
      <c r="E39" s="54"/>
      <c r="F39" s="55"/>
      <c r="G39" s="55"/>
      <c r="H39" s="51"/>
      <c r="I39" s="51"/>
      <c r="J39" s="51"/>
      <c r="K39" s="51"/>
      <c r="L39" s="51"/>
      <c r="M39" s="51"/>
    </row>
    <row r="40" spans="1:13">
      <c r="A40" s="20"/>
      <c r="B40" s="7"/>
      <c r="C40" s="8"/>
      <c r="D40" s="8"/>
      <c r="E40" s="54"/>
      <c r="F40" s="55"/>
      <c r="G40" s="55"/>
      <c r="H40" s="51"/>
      <c r="I40" s="51"/>
      <c r="J40" s="51"/>
      <c r="K40" s="51"/>
      <c r="L40" s="51"/>
      <c r="M40" s="51"/>
    </row>
    <row r="41" spans="1:13">
      <c r="A41" s="20"/>
      <c r="B41" s="7"/>
      <c r="C41" s="8"/>
      <c r="D41" s="8"/>
      <c r="E41" s="54"/>
      <c r="F41" s="55"/>
      <c r="G41" s="55"/>
      <c r="H41" s="51"/>
      <c r="I41" s="51"/>
      <c r="J41" s="51"/>
      <c r="K41" s="51"/>
      <c r="L41" s="51"/>
      <c r="M41" s="51"/>
    </row>
    <row r="42" spans="1:13">
      <c r="A42" s="20"/>
      <c r="B42" s="7"/>
      <c r="C42" s="8"/>
      <c r="D42" s="8"/>
      <c r="E42" s="54"/>
      <c r="F42" s="55"/>
      <c r="G42" s="55"/>
      <c r="H42" s="51"/>
      <c r="I42" s="51"/>
      <c r="J42" s="51"/>
      <c r="K42" s="51"/>
      <c r="L42" s="51"/>
      <c r="M42" s="51"/>
    </row>
    <row r="43" spans="1:13">
      <c r="A43" s="20"/>
      <c r="B43" s="7"/>
      <c r="C43" s="8"/>
      <c r="D43" s="8"/>
      <c r="E43" s="54"/>
      <c r="F43" s="55"/>
      <c r="G43" s="55"/>
      <c r="H43" s="51"/>
      <c r="I43" s="51"/>
      <c r="J43" s="51"/>
      <c r="K43" s="51"/>
      <c r="L43" s="51"/>
      <c r="M43" s="51"/>
    </row>
    <row r="44" spans="1:13">
      <c r="A44" s="20"/>
      <c r="B44" s="7"/>
      <c r="C44" s="8"/>
      <c r="D44" s="8"/>
      <c r="E44" s="54"/>
      <c r="F44" s="55"/>
      <c r="G44" s="55"/>
      <c r="H44" s="51"/>
      <c r="I44" s="51"/>
      <c r="J44" s="51"/>
      <c r="K44" s="51"/>
      <c r="L44" s="51"/>
      <c r="M44" s="51"/>
    </row>
    <row r="45" spans="1:13">
      <c r="A45" s="20"/>
      <c r="B45" s="7"/>
      <c r="C45" s="8"/>
      <c r="D45" s="8"/>
      <c r="E45" s="54"/>
      <c r="F45" s="55"/>
      <c r="G45" s="55"/>
      <c r="H45" s="51"/>
      <c r="I45" s="51"/>
      <c r="J45" s="51"/>
      <c r="K45" s="51"/>
      <c r="L45" s="51"/>
      <c r="M45" s="51"/>
    </row>
    <row r="46" spans="1:13">
      <c r="A46" s="20"/>
      <c r="B46" s="7"/>
      <c r="C46" s="8"/>
      <c r="D46" s="8"/>
      <c r="E46" s="54"/>
      <c r="F46" s="55"/>
      <c r="G46" s="55"/>
      <c r="H46" s="51"/>
      <c r="I46" s="51"/>
      <c r="J46" s="51"/>
      <c r="K46" s="51"/>
      <c r="L46" s="51"/>
      <c r="M46" s="51"/>
    </row>
    <row r="47" spans="1:13">
      <c r="A47" s="20"/>
      <c r="B47" s="7"/>
      <c r="C47" s="8"/>
      <c r="D47" s="8"/>
      <c r="E47" s="54"/>
      <c r="F47" s="55"/>
      <c r="G47" s="55"/>
      <c r="H47" s="51"/>
      <c r="I47" s="51"/>
      <c r="J47" s="51"/>
      <c r="K47" s="51"/>
      <c r="L47" s="51"/>
      <c r="M47" s="51"/>
    </row>
    <row r="48" spans="1:13">
      <c r="A48" s="20"/>
      <c r="B48" s="7"/>
      <c r="C48" s="8"/>
      <c r="D48" s="8"/>
      <c r="E48" s="54"/>
      <c r="F48" s="55"/>
      <c r="G48" s="55"/>
      <c r="H48" s="51"/>
      <c r="I48" s="51"/>
      <c r="J48" s="51"/>
      <c r="K48" s="51"/>
      <c r="L48" s="51"/>
      <c r="M48" s="51"/>
    </row>
    <row r="49" spans="1:13">
      <c r="A49" s="20"/>
      <c r="B49" s="7"/>
      <c r="C49" s="8"/>
      <c r="D49" s="8"/>
      <c r="E49" s="54"/>
      <c r="F49" s="55"/>
      <c r="G49" s="55"/>
      <c r="H49" s="51"/>
      <c r="I49" s="51"/>
      <c r="J49" s="51"/>
      <c r="K49" s="51"/>
      <c r="L49" s="51"/>
      <c r="M49" s="51"/>
    </row>
    <row r="50" spans="1:13">
      <c r="A50" s="20"/>
      <c r="B50" s="7"/>
      <c r="C50" s="8"/>
      <c r="D50" s="8"/>
      <c r="E50" s="54"/>
      <c r="F50" s="55"/>
      <c r="G50" s="55"/>
      <c r="H50" s="51"/>
      <c r="I50" s="51"/>
      <c r="J50" s="51"/>
      <c r="K50" s="51"/>
      <c r="L50" s="51"/>
      <c r="M50" s="51"/>
    </row>
    <row r="51" spans="1:13">
      <c r="A51" s="20"/>
      <c r="B51" s="7"/>
      <c r="C51" s="8"/>
      <c r="D51" s="8"/>
      <c r="E51" s="54"/>
      <c r="F51" s="55"/>
      <c r="G51" s="55"/>
      <c r="H51" s="51"/>
      <c r="I51" s="51"/>
      <c r="J51" s="51"/>
      <c r="K51" s="51"/>
      <c r="L51" s="51"/>
      <c r="M51" s="51"/>
    </row>
    <row r="52" spans="1:13">
      <c r="A52" s="20"/>
      <c r="B52" s="7"/>
      <c r="C52" s="8"/>
      <c r="D52" s="8"/>
      <c r="E52" s="54"/>
      <c r="F52" s="55"/>
      <c r="G52" s="55"/>
      <c r="H52" s="51"/>
      <c r="I52" s="51"/>
      <c r="J52" s="51"/>
      <c r="K52" s="51"/>
      <c r="L52" s="51"/>
      <c r="M52" s="51"/>
    </row>
    <row r="53" spans="1:13">
      <c r="A53" s="20"/>
      <c r="B53" s="7"/>
      <c r="C53" s="8"/>
      <c r="D53" s="8"/>
      <c r="E53" s="54"/>
      <c r="F53" s="55"/>
      <c r="G53" s="55"/>
      <c r="H53" s="51"/>
      <c r="I53" s="51"/>
      <c r="J53" s="51"/>
      <c r="K53" s="51"/>
      <c r="L53" s="51"/>
      <c r="M53" s="51"/>
    </row>
    <row r="54" spans="1:13">
      <c r="A54" s="20"/>
      <c r="B54" s="7"/>
      <c r="C54" s="8"/>
      <c r="D54" s="8"/>
      <c r="E54" s="54"/>
      <c r="F54" s="55"/>
      <c r="G54" s="55"/>
      <c r="H54" s="51"/>
      <c r="I54" s="51"/>
      <c r="J54" s="51"/>
      <c r="K54" s="51"/>
      <c r="L54" s="51"/>
      <c r="M54" s="51"/>
    </row>
    <row r="55" spans="1:13">
      <c r="A55" s="20"/>
      <c r="B55" s="7"/>
      <c r="C55" s="8"/>
      <c r="D55" s="8"/>
      <c r="E55" s="54"/>
      <c r="F55" s="55"/>
      <c r="G55" s="55"/>
      <c r="H55" s="51"/>
      <c r="I55" s="51"/>
      <c r="J55" s="51"/>
      <c r="K55" s="51"/>
      <c r="L55" s="51"/>
      <c r="M55" s="51"/>
    </row>
    <row r="56" spans="1:13">
      <c r="A56" s="20"/>
      <c r="B56" s="7"/>
      <c r="C56" s="8"/>
      <c r="D56" s="8"/>
      <c r="E56" s="54"/>
      <c r="F56" s="55"/>
      <c r="G56" s="55"/>
      <c r="H56" s="51"/>
      <c r="I56" s="51"/>
      <c r="J56" s="51"/>
      <c r="K56" s="51"/>
      <c r="L56" s="51"/>
      <c r="M56" s="51"/>
    </row>
    <row r="57" spans="1:13">
      <c r="A57" s="20"/>
      <c r="B57" s="7"/>
      <c r="C57" s="8"/>
      <c r="D57" s="8"/>
      <c r="E57" s="54"/>
      <c r="F57" s="55"/>
      <c r="G57" s="55"/>
      <c r="H57" s="51"/>
      <c r="I57" s="51"/>
      <c r="J57" s="51"/>
      <c r="K57" s="51"/>
      <c r="L57" s="51"/>
      <c r="M57" s="51"/>
    </row>
    <row r="58" spans="1:13">
      <c r="A58" s="26" t="s">
        <v>9</v>
      </c>
      <c r="B58" s="10" t="s">
        <v>5</v>
      </c>
      <c r="C58" s="11"/>
      <c r="D58" s="74"/>
      <c r="E58" s="84"/>
      <c r="F58" s="85"/>
      <c r="G58" s="85"/>
      <c r="H58" s="51"/>
      <c r="I58" s="51"/>
      <c r="J58" s="51"/>
      <c r="K58" s="51"/>
      <c r="L58" s="51"/>
      <c r="M58" s="51"/>
    </row>
    <row r="59" spans="1:13" ht="13.5" thickBot="1">
      <c r="A59" s="20"/>
      <c r="B59" s="40"/>
      <c r="C59" s="53"/>
      <c r="D59" s="53"/>
      <c r="E59" s="54"/>
      <c r="F59" s="55"/>
      <c r="G59" s="55"/>
      <c r="H59" s="51"/>
      <c r="I59" s="51"/>
      <c r="J59" s="51"/>
      <c r="K59" s="51"/>
      <c r="L59" s="51"/>
      <c r="M59" s="51"/>
    </row>
    <row r="60" spans="1:13">
      <c r="A60" s="27" t="s">
        <v>19</v>
      </c>
      <c r="B60" s="28" t="s">
        <v>20</v>
      </c>
      <c r="C60" s="29" t="s">
        <v>21</v>
      </c>
      <c r="D60" s="30" t="s">
        <v>22</v>
      </c>
      <c r="E60" s="39" t="s">
        <v>23</v>
      </c>
      <c r="F60" s="31" t="s">
        <v>24</v>
      </c>
      <c r="G60" s="31" t="s">
        <v>24</v>
      </c>
      <c r="H60" s="51"/>
      <c r="I60" s="51"/>
      <c r="J60" s="51"/>
      <c r="K60" s="51"/>
      <c r="L60" s="51"/>
      <c r="M60" s="51"/>
    </row>
    <row r="61" spans="1:13">
      <c r="A61" s="20"/>
      <c r="B61" s="40"/>
      <c r="C61" s="53"/>
      <c r="D61" s="53"/>
      <c r="E61" s="54"/>
      <c r="F61" s="55"/>
      <c r="G61" s="55"/>
      <c r="H61" s="51"/>
      <c r="I61" s="51"/>
      <c r="J61" s="51"/>
      <c r="K61" s="51"/>
      <c r="L61" s="51"/>
      <c r="M61" s="51"/>
    </row>
    <row r="62" spans="1:13">
      <c r="A62" s="20" t="s">
        <v>33</v>
      </c>
      <c r="B62" s="40" t="s">
        <v>0</v>
      </c>
      <c r="C62" s="53">
        <v>425.1</v>
      </c>
      <c r="D62" s="55" t="s">
        <v>7</v>
      </c>
      <c r="E62" s="86"/>
      <c r="F62" s="50">
        <f>C62*E62</f>
        <v>0</v>
      </c>
      <c r="G62" s="50"/>
      <c r="H62" s="51"/>
      <c r="I62" s="51"/>
      <c r="J62" s="51"/>
      <c r="K62" s="51"/>
      <c r="L62" s="51"/>
      <c r="M62" s="51"/>
    </row>
    <row r="63" spans="1:13">
      <c r="A63" s="20"/>
      <c r="B63" s="40"/>
      <c r="C63" s="53"/>
      <c r="D63" s="55"/>
      <c r="E63" s="86"/>
      <c r="F63" s="87"/>
      <c r="G63" s="87"/>
      <c r="H63" s="51"/>
      <c r="I63" s="51"/>
      <c r="J63" s="51"/>
      <c r="K63" s="51"/>
      <c r="L63" s="51"/>
      <c r="M63" s="51"/>
    </row>
    <row r="64" spans="1:13" ht="38.25">
      <c r="A64" s="20" t="s">
        <v>34</v>
      </c>
      <c r="B64" s="116" t="s">
        <v>75</v>
      </c>
      <c r="C64" s="53">
        <v>2</v>
      </c>
      <c r="D64" s="55" t="s">
        <v>14</v>
      </c>
      <c r="E64" s="54"/>
      <c r="F64" s="50">
        <f>C64*E64</f>
        <v>0</v>
      </c>
      <c r="G64" s="50"/>
      <c r="H64" s="51"/>
      <c r="I64" s="51"/>
      <c r="J64" s="51"/>
      <c r="K64" s="51"/>
      <c r="L64" s="51"/>
      <c r="M64" s="51"/>
    </row>
    <row r="65" spans="1:13">
      <c r="A65" s="20"/>
      <c r="B65" s="40"/>
      <c r="C65" s="53"/>
      <c r="D65" s="55"/>
      <c r="E65" s="54"/>
      <c r="F65" s="55"/>
      <c r="G65" s="55"/>
      <c r="H65" s="51"/>
      <c r="I65" s="51"/>
      <c r="J65" s="51"/>
      <c r="K65" s="51"/>
      <c r="L65" s="51"/>
      <c r="M65" s="51"/>
    </row>
    <row r="66" spans="1:13" ht="25.5">
      <c r="A66" s="20" t="s">
        <v>35</v>
      </c>
      <c r="B66" s="40" t="s">
        <v>1</v>
      </c>
      <c r="C66" s="53">
        <v>21</v>
      </c>
      <c r="D66" s="55" t="s">
        <v>14</v>
      </c>
      <c r="E66" s="54"/>
      <c r="F66" s="50">
        <f>C66*E66</f>
        <v>0</v>
      </c>
      <c r="G66" s="50"/>
      <c r="H66" s="51"/>
      <c r="I66" s="51"/>
      <c r="J66" s="51"/>
      <c r="K66" s="51"/>
      <c r="L66" s="51"/>
      <c r="M66" s="51"/>
    </row>
    <row r="67" spans="1:13">
      <c r="A67" s="20"/>
      <c r="B67" s="40"/>
      <c r="C67" s="53"/>
      <c r="D67" s="55"/>
      <c r="E67" s="54"/>
      <c r="F67" s="50"/>
      <c r="G67" s="50"/>
      <c r="H67" s="51"/>
      <c r="I67" s="51"/>
      <c r="J67" s="51"/>
      <c r="K67" s="51"/>
      <c r="L67" s="51"/>
      <c r="M67" s="51"/>
    </row>
    <row r="68" spans="1:13" ht="38.25">
      <c r="A68" s="20" t="s">
        <v>45</v>
      </c>
      <c r="B68" s="113" t="s">
        <v>96</v>
      </c>
      <c r="C68" s="53">
        <v>1806.6</v>
      </c>
      <c r="D68" s="55" t="s">
        <v>39</v>
      </c>
      <c r="E68" s="54"/>
      <c r="F68" s="50">
        <f>C68*E68</f>
        <v>0</v>
      </c>
      <c r="G68" s="50"/>
      <c r="H68" s="51"/>
      <c r="I68" s="51"/>
      <c r="J68" s="51"/>
      <c r="K68" s="51"/>
      <c r="L68" s="51"/>
      <c r="M68" s="51"/>
    </row>
    <row r="69" spans="1:13">
      <c r="A69" s="20"/>
      <c r="B69" s="40"/>
      <c r="C69" s="53"/>
      <c r="D69" s="55"/>
      <c r="E69" s="54"/>
      <c r="F69" s="50"/>
      <c r="G69" s="50"/>
      <c r="H69" s="51"/>
      <c r="I69" s="51"/>
      <c r="J69" s="51"/>
      <c r="K69" s="51"/>
      <c r="L69" s="51"/>
      <c r="M69" s="51"/>
    </row>
    <row r="70" spans="1:13" ht="38.25">
      <c r="A70" s="20" t="s">
        <v>46</v>
      </c>
      <c r="B70" s="40" t="s">
        <v>135</v>
      </c>
      <c r="C70" s="53">
        <v>2</v>
      </c>
      <c r="D70" s="55" t="s">
        <v>38</v>
      </c>
      <c r="E70" s="54"/>
      <c r="F70" s="50">
        <f>C70*E70</f>
        <v>0</v>
      </c>
      <c r="G70" s="50"/>
      <c r="H70" s="51"/>
      <c r="I70" s="51"/>
      <c r="J70" s="51"/>
      <c r="K70" s="51"/>
      <c r="L70" s="51"/>
      <c r="M70" s="51"/>
    </row>
    <row r="71" spans="1:13">
      <c r="A71" s="20"/>
      <c r="B71" s="40"/>
      <c r="C71" s="53"/>
      <c r="D71" s="55"/>
      <c r="E71" s="54"/>
      <c r="F71" s="50"/>
      <c r="G71" s="50"/>
      <c r="H71" s="51"/>
      <c r="I71" s="51"/>
      <c r="J71" s="51"/>
      <c r="K71" s="51"/>
      <c r="L71" s="51"/>
      <c r="M71" s="51"/>
    </row>
    <row r="72" spans="1:13" ht="38.25">
      <c r="A72" s="20" t="s">
        <v>154</v>
      </c>
      <c r="B72" s="40" t="s">
        <v>134</v>
      </c>
      <c r="C72" s="53">
        <v>8</v>
      </c>
      <c r="D72" s="55" t="s">
        <v>7</v>
      </c>
      <c r="E72" s="54"/>
      <c r="F72" s="50">
        <f>C72*E72</f>
        <v>0</v>
      </c>
      <c r="G72" s="50"/>
      <c r="H72" s="51"/>
      <c r="I72" s="51"/>
      <c r="J72" s="51"/>
      <c r="K72" s="51"/>
      <c r="L72" s="51"/>
      <c r="M72" s="51"/>
    </row>
    <row r="73" spans="1:13">
      <c r="A73" s="20"/>
      <c r="B73" s="40"/>
      <c r="C73" s="53"/>
      <c r="D73" s="55"/>
      <c r="E73" s="54"/>
      <c r="F73" s="50"/>
      <c r="G73" s="50"/>
      <c r="H73" s="51"/>
      <c r="I73" s="51"/>
      <c r="J73" s="51"/>
      <c r="K73" s="51"/>
      <c r="L73" s="51"/>
      <c r="M73" s="51"/>
    </row>
    <row r="74" spans="1:13" ht="138" customHeight="1">
      <c r="A74" s="20" t="s">
        <v>155</v>
      </c>
      <c r="B74" s="40" t="s">
        <v>58</v>
      </c>
      <c r="C74" s="88">
        <v>1</v>
      </c>
      <c r="D74" s="89" t="s">
        <v>14</v>
      </c>
      <c r="E74" s="54"/>
      <c r="F74" s="50">
        <f>C74*E74</f>
        <v>0</v>
      </c>
      <c r="G74" s="50"/>
      <c r="H74" s="51"/>
      <c r="I74" s="51"/>
      <c r="J74" s="51"/>
      <c r="K74" s="51"/>
      <c r="L74" s="51"/>
      <c r="M74" s="51"/>
    </row>
    <row r="75" spans="1:13">
      <c r="A75" s="20"/>
      <c r="B75" s="125"/>
      <c r="C75" s="53"/>
      <c r="D75" s="55"/>
      <c r="E75" s="54"/>
      <c r="F75" s="50"/>
      <c r="G75" s="50"/>
      <c r="H75" s="51"/>
      <c r="I75" s="51"/>
      <c r="J75" s="51"/>
      <c r="K75" s="51"/>
      <c r="L75" s="51"/>
      <c r="M75" s="51"/>
    </row>
    <row r="76" spans="1:13" ht="13.5" thickBot="1">
      <c r="A76" s="32"/>
      <c r="B76" s="12" t="s">
        <v>15</v>
      </c>
      <c r="C76" s="90"/>
      <c r="D76" s="90"/>
      <c r="E76" s="91"/>
      <c r="F76" s="17">
        <f>SUM(F61:F75)</f>
        <v>0</v>
      </c>
      <c r="G76" s="17"/>
      <c r="H76" s="51"/>
      <c r="I76" s="51"/>
      <c r="J76" s="51"/>
      <c r="K76" s="51"/>
      <c r="L76" s="51"/>
      <c r="M76" s="51"/>
    </row>
    <row r="77" spans="1:13">
      <c r="A77" s="33"/>
      <c r="B77" s="13"/>
      <c r="C77" s="57"/>
      <c r="D77" s="57"/>
      <c r="E77" s="58"/>
      <c r="F77" s="14"/>
      <c r="G77" s="14"/>
      <c r="H77" s="51"/>
      <c r="I77" s="51"/>
      <c r="J77" s="51"/>
      <c r="K77" s="51"/>
      <c r="L77" s="51"/>
      <c r="M77" s="51"/>
    </row>
    <row r="78" spans="1:13">
      <c r="A78" s="33"/>
      <c r="B78" s="13"/>
      <c r="C78" s="57"/>
      <c r="D78" s="57"/>
      <c r="E78" s="58"/>
      <c r="F78" s="14"/>
      <c r="G78" s="14"/>
      <c r="H78" s="51"/>
      <c r="I78" s="51"/>
      <c r="J78" s="51"/>
      <c r="K78" s="51"/>
      <c r="L78" s="51"/>
      <c r="M78" s="51"/>
    </row>
    <row r="79" spans="1:13">
      <c r="A79" s="26" t="s">
        <v>10</v>
      </c>
      <c r="B79" s="10" t="s">
        <v>8</v>
      </c>
      <c r="C79" s="74"/>
      <c r="D79" s="74"/>
      <c r="E79" s="84"/>
      <c r="F79" s="85"/>
      <c r="G79" s="85"/>
      <c r="H79" s="51"/>
      <c r="I79" s="51"/>
      <c r="J79" s="51"/>
      <c r="K79" s="51"/>
      <c r="L79" s="51"/>
      <c r="M79" s="51"/>
    </row>
    <row r="80" spans="1:13" ht="13.5" thickBot="1">
      <c r="A80" s="32"/>
      <c r="B80" s="15"/>
      <c r="C80" s="90"/>
      <c r="D80" s="90"/>
      <c r="E80" s="91"/>
      <c r="F80" s="92"/>
      <c r="G80" s="92"/>
      <c r="H80" s="51"/>
      <c r="I80" s="51"/>
      <c r="J80" s="51"/>
      <c r="K80" s="51"/>
      <c r="L80" s="51"/>
      <c r="M80" s="51"/>
    </row>
    <row r="81" spans="1:13">
      <c r="A81" s="27" t="s">
        <v>19</v>
      </c>
      <c r="B81" s="28" t="s">
        <v>20</v>
      </c>
      <c r="C81" s="29" t="s">
        <v>21</v>
      </c>
      <c r="D81" s="30" t="s">
        <v>22</v>
      </c>
      <c r="E81" s="39" t="s">
        <v>23</v>
      </c>
      <c r="F81" s="31" t="s">
        <v>24</v>
      </c>
      <c r="G81" s="31" t="s">
        <v>24</v>
      </c>
      <c r="H81" s="51"/>
      <c r="I81" s="51"/>
      <c r="J81" s="51"/>
      <c r="K81" s="51"/>
      <c r="L81" s="51"/>
      <c r="M81" s="51"/>
    </row>
    <row r="82" spans="1:13">
      <c r="A82" s="20"/>
      <c r="B82" s="16"/>
      <c r="C82" s="53"/>
      <c r="D82" s="53"/>
      <c r="E82" s="54"/>
      <c r="F82" s="55"/>
      <c r="G82" s="55"/>
      <c r="H82" s="51"/>
      <c r="I82" s="93"/>
      <c r="J82" s="51"/>
      <c r="K82" s="51"/>
      <c r="L82" s="51"/>
      <c r="M82" s="51"/>
    </row>
    <row r="83" spans="1:13" ht="54.75" customHeight="1">
      <c r="A83" s="20" t="s">
        <v>41</v>
      </c>
      <c r="B83" s="41" t="s">
        <v>76</v>
      </c>
      <c r="C83" s="53">
        <v>916.2</v>
      </c>
      <c r="D83" s="55" t="s">
        <v>38</v>
      </c>
      <c r="E83" s="54"/>
      <c r="F83" s="50">
        <f>C83*E83</f>
        <v>0</v>
      </c>
      <c r="G83" s="50"/>
      <c r="H83" s="53"/>
      <c r="I83" s="51"/>
      <c r="J83" s="51"/>
      <c r="K83" s="51"/>
      <c r="L83" s="51"/>
      <c r="M83" s="51"/>
    </row>
    <row r="84" spans="1:13">
      <c r="A84" s="20"/>
      <c r="B84" s="46"/>
      <c r="C84" s="53"/>
      <c r="D84" s="94"/>
      <c r="E84" s="95"/>
      <c r="F84" s="87"/>
      <c r="G84" s="87"/>
      <c r="H84" s="53"/>
      <c r="I84" s="51"/>
      <c r="J84" s="51"/>
      <c r="K84" s="51"/>
      <c r="L84" s="51"/>
      <c r="M84" s="51"/>
    </row>
    <row r="85" spans="1:13" ht="52.5" customHeight="1">
      <c r="A85" s="20" t="s">
        <v>42</v>
      </c>
      <c r="B85" s="41" t="s">
        <v>102</v>
      </c>
      <c r="C85" s="53">
        <v>12.1</v>
      </c>
      <c r="D85" s="55" t="s">
        <v>38</v>
      </c>
      <c r="E85" s="54"/>
      <c r="F85" s="50">
        <f>C85*E85</f>
        <v>0</v>
      </c>
      <c r="G85" s="87"/>
      <c r="H85" s="53"/>
      <c r="I85" s="51"/>
      <c r="J85" s="51"/>
      <c r="K85" s="51"/>
      <c r="L85" s="51"/>
      <c r="M85" s="51"/>
    </row>
    <row r="86" spans="1:13">
      <c r="A86" s="20"/>
      <c r="B86" s="46"/>
      <c r="C86" s="53"/>
      <c r="D86" s="94"/>
      <c r="E86" s="95"/>
      <c r="F86" s="87"/>
      <c r="G86" s="87"/>
      <c r="H86" s="53"/>
      <c r="I86" s="51"/>
      <c r="J86" s="51"/>
      <c r="K86" s="51"/>
      <c r="L86" s="51"/>
      <c r="M86" s="51"/>
    </row>
    <row r="87" spans="1:13" ht="63.75">
      <c r="A87" s="20" t="s">
        <v>28</v>
      </c>
      <c r="B87" s="40" t="s">
        <v>100</v>
      </c>
      <c r="C87" s="53">
        <v>125.7</v>
      </c>
      <c r="D87" s="55" t="s">
        <v>38</v>
      </c>
      <c r="E87" s="54"/>
      <c r="F87" s="50">
        <f>C87*E87</f>
        <v>0</v>
      </c>
      <c r="G87" s="87"/>
      <c r="H87" s="51"/>
      <c r="I87" s="51"/>
      <c r="J87" s="51"/>
      <c r="K87" s="110"/>
      <c r="L87" s="51"/>
      <c r="M87" s="51"/>
    </row>
    <row r="88" spans="1:13">
      <c r="A88" s="20"/>
      <c r="B88" s="42"/>
      <c r="C88" s="53"/>
      <c r="D88" s="55"/>
      <c r="E88" s="54"/>
      <c r="F88" s="87"/>
      <c r="G88" s="87"/>
      <c r="H88" s="51"/>
      <c r="I88" s="51"/>
      <c r="J88" s="51"/>
      <c r="K88" s="110"/>
      <c r="L88" s="51"/>
      <c r="M88" s="51"/>
    </row>
    <row r="89" spans="1:13" ht="51.75" customHeight="1">
      <c r="A89" s="20" t="s">
        <v>66</v>
      </c>
      <c r="B89" s="40" t="s">
        <v>161</v>
      </c>
      <c r="C89" s="53">
        <v>541.9</v>
      </c>
      <c r="D89" s="55" t="s">
        <v>38</v>
      </c>
      <c r="E89" s="54"/>
      <c r="F89" s="50">
        <f>C89*E89</f>
        <v>0</v>
      </c>
      <c r="G89" s="87"/>
      <c r="H89" s="51"/>
      <c r="I89" s="51"/>
      <c r="J89" s="51"/>
      <c r="K89" s="110"/>
      <c r="L89" s="51"/>
      <c r="M89" s="51"/>
    </row>
    <row r="90" spans="1:13">
      <c r="A90" s="20"/>
      <c r="B90" s="42"/>
      <c r="C90" s="53"/>
      <c r="D90" s="55"/>
      <c r="E90" s="54"/>
      <c r="F90" s="87"/>
      <c r="G90" s="87"/>
      <c r="H90" s="51"/>
      <c r="I90" s="51"/>
      <c r="J90" s="51"/>
      <c r="K90" s="110"/>
      <c r="L90" s="51"/>
      <c r="M90" s="51"/>
    </row>
    <row r="91" spans="1:13" ht="51">
      <c r="A91" s="20" t="s">
        <v>29</v>
      </c>
      <c r="B91" s="40" t="s">
        <v>164</v>
      </c>
      <c r="C91" s="53">
        <v>1</v>
      </c>
      <c r="D91" s="55" t="s">
        <v>14</v>
      </c>
      <c r="E91" s="54"/>
      <c r="F91" s="50">
        <f>C91*E91</f>
        <v>0</v>
      </c>
      <c r="G91" s="87"/>
      <c r="H91" s="51"/>
      <c r="I91" s="51"/>
      <c r="J91" s="51"/>
      <c r="K91" s="110"/>
      <c r="L91" s="51"/>
      <c r="M91" s="51"/>
    </row>
    <row r="92" spans="1:13">
      <c r="A92" s="20"/>
      <c r="B92" s="42"/>
      <c r="C92" s="53"/>
      <c r="D92" s="55"/>
      <c r="E92" s="54"/>
      <c r="F92" s="87"/>
      <c r="G92" s="87"/>
      <c r="H92" s="51"/>
      <c r="I92" s="51"/>
      <c r="J92" s="51"/>
      <c r="K92" s="110"/>
      <c r="L92" s="51"/>
      <c r="M92" s="51"/>
    </row>
    <row r="93" spans="1:13" ht="25.5">
      <c r="A93" s="20" t="s">
        <v>67</v>
      </c>
      <c r="B93" s="40" t="s">
        <v>165</v>
      </c>
      <c r="C93" s="53">
        <v>48</v>
      </c>
      <c r="D93" s="55" t="s">
        <v>166</v>
      </c>
      <c r="E93" s="54"/>
      <c r="F93" s="50">
        <f>C93*E93</f>
        <v>0</v>
      </c>
      <c r="G93" s="87"/>
      <c r="H93" s="51"/>
      <c r="I93" s="51"/>
      <c r="J93" s="51"/>
      <c r="K93" s="110"/>
      <c r="L93" s="51"/>
      <c r="M93" s="51"/>
    </row>
    <row r="94" spans="1:13">
      <c r="A94" s="20"/>
      <c r="B94" s="42"/>
      <c r="C94" s="53"/>
      <c r="D94" s="55"/>
      <c r="E94" s="54"/>
      <c r="F94" s="87"/>
      <c r="G94" s="87"/>
      <c r="H94" s="51"/>
      <c r="I94" s="51"/>
      <c r="J94" s="51"/>
      <c r="K94" s="110"/>
      <c r="L94" s="51"/>
      <c r="M94" s="51"/>
    </row>
    <row r="95" spans="1:13" ht="38.25">
      <c r="A95" s="20" t="s">
        <v>68</v>
      </c>
      <c r="B95" s="42" t="s">
        <v>167</v>
      </c>
      <c r="C95" s="53">
        <v>2</v>
      </c>
      <c r="D95" s="55" t="s">
        <v>38</v>
      </c>
      <c r="E95" s="54"/>
      <c r="F95" s="50">
        <f>C95*E95</f>
        <v>0</v>
      </c>
      <c r="G95" s="87"/>
      <c r="H95" s="51"/>
      <c r="I95" s="51"/>
      <c r="J95" s="51"/>
      <c r="K95" s="110"/>
      <c r="L95" s="51"/>
      <c r="M95" s="51"/>
    </row>
    <row r="96" spans="1:13">
      <c r="A96" s="20"/>
      <c r="B96" s="42"/>
      <c r="C96" s="53"/>
      <c r="D96" s="55"/>
      <c r="E96" s="54"/>
      <c r="F96" s="87"/>
      <c r="G96" s="87"/>
      <c r="H96" s="51"/>
      <c r="I96" s="51"/>
      <c r="J96" s="51"/>
      <c r="K96" s="110"/>
      <c r="L96" s="51"/>
      <c r="M96" s="51"/>
    </row>
    <row r="97" spans="1:13" ht="38.25">
      <c r="A97" s="20" t="s">
        <v>69</v>
      </c>
      <c r="B97" s="40" t="s">
        <v>163</v>
      </c>
      <c r="C97" s="53">
        <v>5</v>
      </c>
      <c r="D97" s="55" t="s">
        <v>38</v>
      </c>
      <c r="E97" s="54"/>
      <c r="F97" s="50">
        <f>C97*E97</f>
        <v>0</v>
      </c>
      <c r="G97" s="87"/>
      <c r="H97" s="51"/>
      <c r="I97" s="51"/>
      <c r="J97" s="51"/>
      <c r="K97" s="110"/>
      <c r="L97" s="51"/>
      <c r="M97" s="51"/>
    </row>
    <row r="98" spans="1:13">
      <c r="A98" s="20"/>
      <c r="B98" s="42"/>
      <c r="C98" s="53"/>
      <c r="D98" s="55"/>
      <c r="E98" s="54"/>
      <c r="F98" s="87"/>
      <c r="G98" s="87"/>
      <c r="H98" s="51"/>
      <c r="I98" s="51"/>
      <c r="J98" s="51"/>
      <c r="K98" s="110"/>
      <c r="L98" s="51"/>
      <c r="M98" s="51"/>
    </row>
    <row r="99" spans="1:13" ht="38.25">
      <c r="A99" s="20" t="s">
        <v>124</v>
      </c>
      <c r="B99" s="117" t="s">
        <v>56</v>
      </c>
      <c r="C99" s="118">
        <v>3</v>
      </c>
      <c r="D99" s="119" t="s">
        <v>38</v>
      </c>
      <c r="E99" s="120"/>
      <c r="F99" s="50">
        <f>C99*E99</f>
        <v>0</v>
      </c>
      <c r="G99" s="55"/>
      <c r="H99" s="51"/>
      <c r="I99" s="51"/>
      <c r="J99" s="51"/>
      <c r="K99" s="51"/>
      <c r="L99" s="51"/>
      <c r="M99" s="51"/>
    </row>
    <row r="100" spans="1:13">
      <c r="A100" s="20"/>
      <c r="B100" s="40"/>
      <c r="C100" s="53"/>
      <c r="D100" s="53"/>
      <c r="E100" s="54"/>
      <c r="F100" s="55"/>
      <c r="G100" s="55"/>
      <c r="H100" s="51"/>
      <c r="I100" s="51"/>
      <c r="J100" s="51"/>
      <c r="K100" s="51"/>
      <c r="L100" s="51"/>
      <c r="M100" s="51"/>
    </row>
    <row r="101" spans="1:13" ht="25.5">
      <c r="A101" s="20" t="s">
        <v>125</v>
      </c>
      <c r="B101" s="42" t="s">
        <v>4</v>
      </c>
      <c r="C101" s="57">
        <v>447</v>
      </c>
      <c r="D101" s="55" t="s">
        <v>39</v>
      </c>
      <c r="E101" s="58"/>
      <c r="F101" s="50">
        <f>C101*E101</f>
        <v>0</v>
      </c>
      <c r="G101" s="50"/>
      <c r="H101" s="51"/>
      <c r="I101" s="51"/>
      <c r="J101" s="110"/>
      <c r="K101" s="51"/>
      <c r="L101" s="110"/>
      <c r="M101" s="51"/>
    </row>
    <row r="102" spans="1:13">
      <c r="A102" s="20"/>
      <c r="B102" s="42"/>
      <c r="C102" s="57"/>
      <c r="D102" s="55"/>
      <c r="E102" s="58"/>
      <c r="F102" s="87"/>
      <c r="G102" s="87"/>
      <c r="H102" s="51"/>
      <c r="I102" s="51"/>
      <c r="J102" s="51"/>
      <c r="K102" s="51"/>
      <c r="L102" s="51"/>
      <c r="M102" s="51"/>
    </row>
    <row r="103" spans="1:13" ht="38.25">
      <c r="A103" s="20" t="s">
        <v>169</v>
      </c>
      <c r="B103" s="47" t="s">
        <v>55</v>
      </c>
      <c r="C103" s="57">
        <v>488.4</v>
      </c>
      <c r="D103" s="55" t="s">
        <v>38</v>
      </c>
      <c r="E103" s="58"/>
      <c r="F103" s="112">
        <f>C103*E103</f>
        <v>0</v>
      </c>
      <c r="G103" s="112"/>
      <c r="H103" s="51"/>
      <c r="I103" s="51"/>
      <c r="J103" s="51"/>
      <c r="K103" s="51"/>
      <c r="L103" s="51"/>
      <c r="M103" s="51"/>
    </row>
    <row r="104" spans="1:13">
      <c r="A104" s="20"/>
      <c r="B104" s="111"/>
      <c r="C104" s="167"/>
      <c r="D104" s="168"/>
      <c r="E104" s="169"/>
      <c r="F104" s="112"/>
      <c r="G104" s="112"/>
      <c r="H104" s="51"/>
      <c r="I104" s="51"/>
      <c r="J104" s="51"/>
      <c r="K104" s="51"/>
      <c r="L104" s="51"/>
      <c r="M104" s="51"/>
    </row>
    <row r="105" spans="1:13" ht="63.75">
      <c r="A105" s="20" t="s">
        <v>170</v>
      </c>
      <c r="B105" s="46" t="s">
        <v>121</v>
      </c>
      <c r="C105" s="164">
        <v>722.6</v>
      </c>
      <c r="D105" s="165" t="s">
        <v>38</v>
      </c>
      <c r="E105" s="166"/>
      <c r="F105" s="131">
        <f>C105*E105</f>
        <v>0</v>
      </c>
      <c r="G105" s="112"/>
      <c r="H105" s="51"/>
      <c r="I105" s="51"/>
      <c r="J105" s="51"/>
      <c r="K105" s="51"/>
      <c r="L105" s="51"/>
      <c r="M105" s="51"/>
    </row>
    <row r="106" spans="1:13">
      <c r="A106" s="20"/>
      <c r="B106" s="46"/>
      <c r="C106" s="164"/>
      <c r="D106" s="165"/>
      <c r="E106" s="166"/>
      <c r="F106" s="131"/>
      <c r="G106" s="112"/>
      <c r="H106" s="51"/>
      <c r="I106" s="51"/>
      <c r="J106" s="51"/>
      <c r="K106" s="51"/>
      <c r="L106" s="51"/>
      <c r="M106" s="51"/>
    </row>
    <row r="107" spans="1:13" ht="51">
      <c r="A107" s="20" t="s">
        <v>171</v>
      </c>
      <c r="B107" s="46" t="s">
        <v>122</v>
      </c>
      <c r="C107" s="53">
        <v>1806.6</v>
      </c>
      <c r="D107" s="165" t="s">
        <v>39</v>
      </c>
      <c r="E107" s="166"/>
      <c r="F107" s="131">
        <f>C107*E107</f>
        <v>0</v>
      </c>
      <c r="G107" s="112"/>
      <c r="H107" s="51"/>
      <c r="I107" s="51"/>
      <c r="J107" s="51"/>
      <c r="K107" s="51"/>
      <c r="L107" s="51"/>
      <c r="M107" s="51"/>
    </row>
    <row r="108" spans="1:13">
      <c r="A108" s="20"/>
      <c r="B108" s="111"/>
      <c r="C108" s="167"/>
      <c r="D108" s="168"/>
      <c r="E108" s="169"/>
      <c r="F108" s="112"/>
      <c r="G108" s="112"/>
      <c r="H108" s="51"/>
      <c r="I108" s="51"/>
      <c r="J108" s="51"/>
      <c r="K108" s="51"/>
      <c r="L108" s="51"/>
      <c r="M108" s="51"/>
    </row>
    <row r="109" spans="1:13" ht="140.25" customHeight="1">
      <c r="A109" s="20" t="s">
        <v>172</v>
      </c>
      <c r="B109" s="115" t="s">
        <v>123</v>
      </c>
      <c r="C109" s="57">
        <v>361.3</v>
      </c>
      <c r="D109" s="55" t="s">
        <v>38</v>
      </c>
      <c r="E109" s="58"/>
      <c r="F109" s="50">
        <f>C109*E109</f>
        <v>0</v>
      </c>
      <c r="G109" s="50"/>
      <c r="H109" s="51"/>
      <c r="I109" s="51"/>
      <c r="J109" s="51"/>
      <c r="K109" s="51"/>
      <c r="L109" s="51"/>
      <c r="M109" s="51"/>
    </row>
    <row r="110" spans="1:13">
      <c r="A110" s="20"/>
      <c r="B110" s="115"/>
      <c r="C110" s="57"/>
      <c r="D110" s="55"/>
      <c r="E110" s="58"/>
      <c r="F110" s="50"/>
      <c r="G110" s="50"/>
      <c r="H110" s="51"/>
      <c r="I110" s="51"/>
      <c r="J110" s="51"/>
      <c r="K110" s="51"/>
      <c r="L110" s="51"/>
      <c r="M110" s="51"/>
    </row>
    <row r="111" spans="1:13" ht="13.5" thickBot="1">
      <c r="A111" s="32"/>
      <c r="B111" s="12" t="s">
        <v>16</v>
      </c>
      <c r="C111" s="96"/>
      <c r="D111" s="97"/>
      <c r="E111" s="98"/>
      <c r="F111" s="17">
        <f>SUM(F82:F110)</f>
        <v>0</v>
      </c>
      <c r="G111" s="17"/>
      <c r="H111" s="99"/>
      <c r="I111" s="51"/>
      <c r="J111" s="51"/>
      <c r="K111" s="51"/>
      <c r="L111" s="51"/>
      <c r="M111" s="51"/>
    </row>
    <row r="112" spans="1:13">
      <c r="A112" s="33"/>
      <c r="B112" s="13"/>
      <c r="C112" s="100"/>
      <c r="D112" s="101"/>
      <c r="E112" s="102"/>
      <c r="F112" s="14"/>
      <c r="G112" s="14"/>
      <c r="H112" s="99"/>
      <c r="I112" s="51"/>
      <c r="J112" s="51"/>
      <c r="K112" s="51"/>
      <c r="L112" s="51"/>
      <c r="M112" s="51"/>
    </row>
    <row r="113" spans="1:13">
      <c r="A113" s="33"/>
      <c r="B113" s="13"/>
      <c r="C113" s="100"/>
      <c r="D113" s="101"/>
      <c r="E113" s="102"/>
      <c r="F113" s="14"/>
      <c r="G113" s="14"/>
      <c r="H113" s="99"/>
      <c r="I113" s="51"/>
      <c r="J113" s="51"/>
      <c r="K113" s="51"/>
      <c r="L113" s="51"/>
      <c r="M113" s="51"/>
    </row>
    <row r="114" spans="1:13">
      <c r="A114" s="26" t="s">
        <v>11</v>
      </c>
      <c r="B114" s="10" t="s">
        <v>30</v>
      </c>
      <c r="C114" s="74"/>
      <c r="D114" s="74"/>
      <c r="E114" s="84"/>
      <c r="F114" s="85"/>
      <c r="G114" s="85"/>
      <c r="H114" s="99"/>
      <c r="I114" s="51"/>
      <c r="J114" s="51"/>
      <c r="K114" s="51"/>
      <c r="L114" s="51"/>
      <c r="M114" s="51"/>
    </row>
    <row r="115" spans="1:13" ht="13.5" thickBot="1">
      <c r="A115" s="20"/>
      <c r="B115" s="40"/>
      <c r="C115" s="53"/>
      <c r="D115" s="53"/>
      <c r="E115" s="54"/>
      <c r="F115" s="55"/>
      <c r="G115" s="55"/>
      <c r="H115" s="51"/>
      <c r="I115" s="51"/>
      <c r="J115" s="51"/>
      <c r="K115" s="51"/>
      <c r="L115" s="51"/>
      <c r="M115" s="51"/>
    </row>
    <row r="116" spans="1:13">
      <c r="A116" s="27" t="s">
        <v>19</v>
      </c>
      <c r="B116" s="28" t="s">
        <v>20</v>
      </c>
      <c r="C116" s="29" t="s">
        <v>21</v>
      </c>
      <c r="D116" s="30" t="s">
        <v>22</v>
      </c>
      <c r="E116" s="39" t="s">
        <v>23</v>
      </c>
      <c r="F116" s="31" t="s">
        <v>24</v>
      </c>
      <c r="G116" s="31" t="s">
        <v>24</v>
      </c>
      <c r="H116" s="51"/>
      <c r="I116" s="51"/>
      <c r="J116" s="51"/>
      <c r="K116" s="51"/>
      <c r="L116" s="51"/>
      <c r="M116" s="51"/>
    </row>
    <row r="117" spans="1:13">
      <c r="A117" s="20"/>
      <c r="B117" s="40"/>
      <c r="C117" s="53"/>
      <c r="D117" s="53"/>
      <c r="E117" s="54"/>
      <c r="F117" s="55"/>
      <c r="G117" s="55"/>
      <c r="H117" s="51"/>
      <c r="I117" s="51"/>
      <c r="J117" s="51"/>
      <c r="K117" s="51"/>
      <c r="L117" s="51"/>
      <c r="M117" s="51"/>
    </row>
    <row r="118" spans="1:13" ht="51">
      <c r="A118" s="20" t="s">
        <v>27</v>
      </c>
      <c r="B118" s="40" t="s">
        <v>126</v>
      </c>
      <c r="C118" s="53">
        <v>436.1</v>
      </c>
      <c r="D118" s="55" t="s">
        <v>7</v>
      </c>
      <c r="E118" s="54"/>
      <c r="F118" s="50">
        <f>C118*E118</f>
        <v>0</v>
      </c>
      <c r="G118" s="55"/>
      <c r="H118" s="51"/>
      <c r="I118" s="51"/>
      <c r="J118" s="51"/>
      <c r="K118" s="51"/>
      <c r="L118" s="51"/>
      <c r="M118" s="51"/>
    </row>
    <row r="119" spans="1:13">
      <c r="A119" s="20"/>
      <c r="B119" s="40"/>
      <c r="C119" s="53"/>
      <c r="D119" s="53"/>
      <c r="E119" s="54"/>
      <c r="F119" s="55"/>
      <c r="G119" s="55"/>
      <c r="H119" s="51"/>
      <c r="I119" s="51"/>
      <c r="J119" s="51"/>
      <c r="K119" s="51"/>
      <c r="L119" s="51"/>
      <c r="M119" s="51"/>
    </row>
    <row r="120" spans="1:13" ht="51">
      <c r="A120" s="20" t="s">
        <v>86</v>
      </c>
      <c r="B120" s="201" t="s">
        <v>127</v>
      </c>
      <c r="C120" s="53">
        <v>9</v>
      </c>
      <c r="D120" s="55" t="s">
        <v>7</v>
      </c>
      <c r="E120" s="54"/>
      <c r="F120" s="50">
        <f>C120*E120</f>
        <v>0</v>
      </c>
      <c r="G120" s="55"/>
      <c r="H120" s="51"/>
      <c r="I120" s="51"/>
      <c r="J120" s="51"/>
      <c r="K120" s="51"/>
      <c r="L120" s="51"/>
      <c r="M120" s="51"/>
    </row>
    <row r="121" spans="1:13">
      <c r="A121" s="20"/>
      <c r="B121" s="40"/>
      <c r="C121" s="53"/>
      <c r="D121" s="53"/>
      <c r="E121" s="54"/>
      <c r="F121" s="55"/>
      <c r="G121" s="55"/>
      <c r="H121" s="51"/>
      <c r="I121" s="51"/>
      <c r="J121" s="51"/>
      <c r="K121" s="51"/>
      <c r="L121" s="51"/>
      <c r="M121" s="51"/>
    </row>
    <row r="122" spans="1:13" ht="38.25">
      <c r="A122" s="20" t="s">
        <v>63</v>
      </c>
      <c r="B122" s="213" t="s">
        <v>118</v>
      </c>
      <c r="C122" s="193">
        <v>2</v>
      </c>
      <c r="D122" s="194" t="s">
        <v>14</v>
      </c>
      <c r="E122" s="195"/>
      <c r="F122" s="50">
        <f>C122*E122</f>
        <v>0</v>
      </c>
      <c r="G122" s="55"/>
      <c r="H122" s="51"/>
      <c r="I122" s="51"/>
      <c r="J122" s="51"/>
      <c r="K122" s="51"/>
      <c r="L122" s="51"/>
      <c r="M122" s="51"/>
    </row>
    <row r="123" spans="1:13">
      <c r="A123" s="20"/>
      <c r="B123" s="213"/>
      <c r="C123" s="193"/>
      <c r="D123" s="194"/>
      <c r="E123" s="195"/>
      <c r="F123" s="50"/>
      <c r="G123" s="55"/>
      <c r="H123" s="51"/>
      <c r="I123" s="51"/>
      <c r="J123" s="51"/>
      <c r="K123" s="51"/>
      <c r="L123" s="51"/>
      <c r="M123" s="51"/>
    </row>
    <row r="124" spans="1:13" ht="51">
      <c r="A124" s="20" t="s">
        <v>87</v>
      </c>
      <c r="B124" s="210" t="s">
        <v>133</v>
      </c>
      <c r="C124" s="88">
        <v>2</v>
      </c>
      <c r="D124" s="89" t="s">
        <v>14</v>
      </c>
      <c r="E124" s="128"/>
      <c r="F124" s="50">
        <f>C124*E124</f>
        <v>0</v>
      </c>
      <c r="G124" s="55"/>
      <c r="H124" s="51"/>
      <c r="I124" s="51"/>
      <c r="J124" s="51"/>
      <c r="K124" s="51"/>
      <c r="L124" s="51"/>
      <c r="M124" s="51"/>
    </row>
    <row r="125" spans="1:13">
      <c r="A125" s="20"/>
      <c r="B125" s="214"/>
      <c r="C125" s="196"/>
      <c r="D125" s="197"/>
      <c r="E125" s="198"/>
      <c r="F125" s="199"/>
      <c r="G125" s="55"/>
      <c r="H125" s="51"/>
      <c r="I125" s="51"/>
      <c r="J125" s="51"/>
      <c r="K125" s="51"/>
      <c r="L125" s="51"/>
      <c r="M125" s="51"/>
    </row>
    <row r="126" spans="1:13" ht="38.25">
      <c r="A126" s="20" t="s">
        <v>32</v>
      </c>
      <c r="B126" s="210" t="s">
        <v>129</v>
      </c>
      <c r="C126" s="88">
        <v>16</v>
      </c>
      <c r="D126" s="147" t="s">
        <v>39</v>
      </c>
      <c r="E126" s="128"/>
      <c r="F126" s="50">
        <f>C126*E126</f>
        <v>0</v>
      </c>
      <c r="G126" s="55"/>
      <c r="H126" s="51"/>
      <c r="I126" s="51"/>
      <c r="J126" s="51"/>
      <c r="K126" s="51"/>
      <c r="L126" s="51"/>
      <c r="M126" s="51"/>
    </row>
    <row r="127" spans="1:13">
      <c r="A127" s="20"/>
      <c r="B127" s="214"/>
      <c r="C127" s="196"/>
      <c r="D127" s="197"/>
      <c r="E127" s="198"/>
      <c r="F127" s="199"/>
      <c r="G127" s="55"/>
      <c r="H127" s="51"/>
      <c r="I127" s="51"/>
      <c r="J127" s="51"/>
      <c r="K127" s="51"/>
      <c r="L127" s="51"/>
      <c r="M127" s="51"/>
    </row>
    <row r="128" spans="1:13" ht="51">
      <c r="A128" s="20" t="s">
        <v>64</v>
      </c>
      <c r="B128" s="210" t="s">
        <v>128</v>
      </c>
      <c r="C128" s="88">
        <v>9</v>
      </c>
      <c r="D128" s="89" t="s">
        <v>7</v>
      </c>
      <c r="E128" s="128"/>
      <c r="F128" s="50">
        <f>C128*E128</f>
        <v>0</v>
      </c>
      <c r="G128" s="55"/>
      <c r="H128" s="51"/>
      <c r="I128" s="51"/>
      <c r="J128" s="51"/>
      <c r="K128" s="51"/>
      <c r="L128" s="51"/>
      <c r="M128" s="51"/>
    </row>
    <row r="129" spans="1:13">
      <c r="A129" s="20"/>
      <c r="B129" s="40"/>
      <c r="C129" s="53"/>
      <c r="D129" s="53"/>
      <c r="E129" s="54"/>
      <c r="F129" s="55"/>
      <c r="G129" s="55"/>
      <c r="H129" s="51"/>
      <c r="I129" s="51"/>
      <c r="J129" s="51"/>
      <c r="K129" s="51"/>
      <c r="L129" s="51"/>
      <c r="M129" s="51"/>
    </row>
    <row r="130" spans="1:13" ht="102">
      <c r="A130" s="20" t="s">
        <v>130</v>
      </c>
      <c r="B130" s="42" t="s">
        <v>222</v>
      </c>
      <c r="C130" s="57"/>
      <c r="G130" s="87"/>
      <c r="H130" s="51"/>
      <c r="I130" s="51"/>
      <c r="J130" s="51"/>
      <c r="K130" s="51"/>
      <c r="L130" s="51"/>
      <c r="M130" s="51"/>
    </row>
    <row r="131" spans="1:13">
      <c r="A131" s="20"/>
      <c r="B131" s="153" t="s">
        <v>98</v>
      </c>
      <c r="C131" s="57">
        <v>13</v>
      </c>
      <c r="D131" s="144" t="s">
        <v>14</v>
      </c>
      <c r="E131" s="145"/>
      <c r="F131" s="146">
        <f>C131*E131</f>
        <v>0</v>
      </c>
      <c r="G131" s="87"/>
      <c r="H131" s="51"/>
      <c r="I131" s="51"/>
      <c r="J131" s="51"/>
      <c r="K131" s="51"/>
      <c r="L131" s="51"/>
      <c r="M131" s="51"/>
    </row>
    <row r="132" spans="1:13">
      <c r="A132" s="20"/>
      <c r="B132" s="153" t="s">
        <v>99</v>
      </c>
      <c r="C132" s="57">
        <v>2</v>
      </c>
      <c r="D132" s="144" t="s">
        <v>14</v>
      </c>
      <c r="E132" s="145"/>
      <c r="F132" s="146">
        <f>C132*E132</f>
        <v>0</v>
      </c>
      <c r="G132" s="87"/>
      <c r="H132" s="51"/>
      <c r="I132" s="51"/>
      <c r="J132" s="51"/>
      <c r="K132" s="51"/>
      <c r="L132" s="51"/>
      <c r="M132" s="51"/>
    </row>
    <row r="133" spans="1:13">
      <c r="A133" s="20"/>
      <c r="B133" s="153" t="s">
        <v>162</v>
      </c>
      <c r="C133" s="57">
        <v>1</v>
      </c>
      <c r="D133" s="144" t="s">
        <v>14</v>
      </c>
      <c r="E133" s="145"/>
      <c r="F133" s="146">
        <f>C133*E133</f>
        <v>0</v>
      </c>
      <c r="G133" s="87"/>
      <c r="H133" s="51"/>
      <c r="I133" s="51"/>
      <c r="J133" s="51"/>
      <c r="K133" s="51"/>
      <c r="L133" s="51"/>
      <c r="M133" s="51"/>
    </row>
    <row r="134" spans="1:13">
      <c r="A134" s="20"/>
      <c r="B134" s="126"/>
      <c r="C134" s="53"/>
      <c r="D134" s="55"/>
      <c r="E134" s="54"/>
      <c r="F134" s="50"/>
      <c r="G134" s="87"/>
      <c r="H134" s="51"/>
      <c r="I134" s="51"/>
      <c r="J134" s="51"/>
      <c r="K134" s="51"/>
      <c r="L134" s="51"/>
      <c r="M134" s="51"/>
    </row>
    <row r="135" spans="1:13" ht="89.25">
      <c r="A135" s="20" t="s">
        <v>131</v>
      </c>
      <c r="B135" s="127" t="s">
        <v>218</v>
      </c>
      <c r="C135" s="88">
        <v>16</v>
      </c>
      <c r="D135" s="89" t="s">
        <v>14</v>
      </c>
      <c r="E135" s="128"/>
      <c r="F135" s="50">
        <f>C135*E135</f>
        <v>0</v>
      </c>
      <c r="G135" s="87"/>
      <c r="H135" s="51"/>
      <c r="I135" s="51"/>
      <c r="J135" s="51"/>
      <c r="K135" s="51"/>
      <c r="L135" s="51"/>
      <c r="M135" s="51"/>
    </row>
    <row r="136" spans="1:13">
      <c r="A136" s="20"/>
      <c r="B136" s="126"/>
      <c r="C136" s="53"/>
      <c r="D136" s="55"/>
      <c r="E136" s="54"/>
      <c r="F136" s="50"/>
      <c r="G136" s="87"/>
      <c r="H136" s="51"/>
      <c r="I136" s="51"/>
      <c r="J136" s="51"/>
      <c r="K136" s="51"/>
      <c r="L136" s="51"/>
      <c r="M136" s="51"/>
    </row>
    <row r="137" spans="1:13" ht="48.75" customHeight="1">
      <c r="A137" s="20" t="s">
        <v>65</v>
      </c>
      <c r="B137" s="126" t="s">
        <v>137</v>
      </c>
      <c r="C137" s="53"/>
      <c r="G137" s="87"/>
      <c r="H137" s="51"/>
      <c r="I137" s="51"/>
      <c r="J137" s="51"/>
      <c r="K137" s="51"/>
      <c r="L137" s="51"/>
      <c r="M137" s="51"/>
    </row>
    <row r="138" spans="1:13">
      <c r="A138" s="20"/>
      <c r="B138" s="152" t="s">
        <v>97</v>
      </c>
      <c r="C138" s="53">
        <v>31</v>
      </c>
      <c r="D138" s="55" t="s">
        <v>14</v>
      </c>
      <c r="E138" s="54"/>
      <c r="F138" s="50">
        <f>C138*E138</f>
        <v>0</v>
      </c>
      <c r="G138" s="87"/>
      <c r="H138" s="51"/>
      <c r="I138" s="51"/>
      <c r="J138" s="51"/>
      <c r="K138" s="51"/>
      <c r="L138" s="51"/>
      <c r="M138" s="51"/>
    </row>
    <row r="139" spans="1:13">
      <c r="A139" s="20"/>
      <c r="B139" s="152"/>
      <c r="C139" s="53"/>
      <c r="D139" s="55"/>
      <c r="E139" s="54"/>
      <c r="F139" s="50"/>
      <c r="G139" s="87"/>
      <c r="H139" s="51"/>
      <c r="I139" s="51"/>
      <c r="J139" s="51"/>
      <c r="K139" s="51"/>
      <c r="L139" s="51"/>
      <c r="M139" s="51"/>
    </row>
    <row r="140" spans="1:13" ht="38.25">
      <c r="A140" s="20" t="s">
        <v>132</v>
      </c>
      <c r="B140" s="132" t="s">
        <v>59</v>
      </c>
      <c r="C140" s="133">
        <v>1</v>
      </c>
      <c r="D140" s="134" t="s">
        <v>14</v>
      </c>
      <c r="E140" s="135"/>
      <c r="F140" s="112">
        <f>C140*E140</f>
        <v>0</v>
      </c>
      <c r="G140" s="50"/>
      <c r="H140" s="51"/>
      <c r="I140" s="51"/>
      <c r="J140" s="51"/>
      <c r="K140" s="51"/>
      <c r="L140" s="51"/>
      <c r="M140" s="51"/>
    </row>
    <row r="141" spans="1:13">
      <c r="A141" s="20"/>
      <c r="B141" s="132"/>
      <c r="C141" s="133"/>
      <c r="D141" s="134"/>
      <c r="E141" s="135"/>
      <c r="F141" s="112"/>
      <c r="G141" s="50"/>
      <c r="H141" s="51"/>
      <c r="I141" s="51"/>
      <c r="J141" s="51"/>
      <c r="K141" s="51"/>
      <c r="L141" s="51"/>
      <c r="M141" s="51"/>
    </row>
    <row r="142" spans="1:13" ht="51">
      <c r="A142" s="20" t="s">
        <v>153</v>
      </c>
      <c r="B142" s="132" t="s">
        <v>168</v>
      </c>
      <c r="C142" s="133">
        <v>2</v>
      </c>
      <c r="D142" s="55" t="s">
        <v>38</v>
      </c>
      <c r="E142" s="135"/>
      <c r="F142" s="112">
        <f t="shared" ref="F142" si="0">C142*E142</f>
        <v>0</v>
      </c>
      <c r="G142" s="50"/>
      <c r="H142" s="51"/>
      <c r="I142" s="51"/>
      <c r="J142" s="51"/>
      <c r="K142" s="51"/>
      <c r="L142" s="51"/>
      <c r="M142" s="51"/>
    </row>
    <row r="143" spans="1:13">
      <c r="A143" s="20"/>
      <c r="B143" s="121"/>
      <c r="D143" s="122"/>
      <c r="E143" s="123"/>
      <c r="F143" s="50"/>
      <c r="G143" s="50"/>
      <c r="H143" s="51"/>
      <c r="I143" s="51"/>
      <c r="J143" s="51"/>
      <c r="K143" s="51"/>
      <c r="L143" s="51"/>
      <c r="M143" s="51"/>
    </row>
    <row r="144" spans="1:13" ht="13.5" thickBot="1">
      <c r="A144" s="32"/>
      <c r="B144" s="12" t="s">
        <v>31</v>
      </c>
      <c r="C144" s="90"/>
      <c r="D144" s="90"/>
      <c r="E144" s="91"/>
      <c r="F144" s="17">
        <f>SUM(F117:F143)</f>
        <v>0</v>
      </c>
      <c r="G144" s="17"/>
      <c r="H144" s="51"/>
      <c r="I144" s="51"/>
      <c r="J144" s="51"/>
      <c r="K144" s="51"/>
      <c r="L144" s="51"/>
      <c r="M144" s="51"/>
    </row>
    <row r="145" spans="1:13">
      <c r="A145" s="33"/>
      <c r="B145" s="13"/>
      <c r="C145" s="57"/>
      <c r="D145" s="57"/>
      <c r="E145" s="58"/>
      <c r="F145" s="14"/>
      <c r="G145" s="14"/>
      <c r="H145" s="51"/>
      <c r="I145" s="51"/>
      <c r="J145" s="51"/>
      <c r="K145" s="51"/>
      <c r="L145" s="51"/>
      <c r="M145" s="51"/>
    </row>
    <row r="146" spans="1:13">
      <c r="A146" s="33"/>
      <c r="B146" s="13"/>
      <c r="C146" s="57"/>
      <c r="D146" s="57"/>
      <c r="E146" s="58"/>
      <c r="F146" s="14"/>
      <c r="G146" s="14"/>
      <c r="H146" s="51"/>
      <c r="I146" s="51"/>
      <c r="J146" s="51"/>
      <c r="K146" s="51"/>
      <c r="L146" s="51"/>
      <c r="M146" s="51"/>
    </row>
    <row r="147" spans="1:13">
      <c r="A147" s="26" t="s">
        <v>12</v>
      </c>
      <c r="B147" s="10" t="s">
        <v>17</v>
      </c>
      <c r="C147" s="74"/>
      <c r="D147" s="74"/>
      <c r="E147" s="84"/>
      <c r="F147" s="85"/>
      <c r="G147" s="85"/>
      <c r="H147" s="51"/>
      <c r="I147" s="51"/>
      <c r="J147" s="51"/>
      <c r="K147" s="51"/>
      <c r="L147" s="51"/>
      <c r="M147" s="51"/>
    </row>
    <row r="148" spans="1:13" ht="13.5" thickBot="1">
      <c r="A148" s="33"/>
      <c r="B148" s="4"/>
      <c r="C148" s="57"/>
      <c r="D148" s="57"/>
      <c r="E148" s="58"/>
      <c r="F148" s="56"/>
      <c r="G148" s="56"/>
      <c r="H148" s="51"/>
      <c r="I148" s="51"/>
      <c r="J148" s="51"/>
      <c r="K148" s="51"/>
      <c r="L148" s="51"/>
      <c r="M148" s="51"/>
    </row>
    <row r="149" spans="1:13">
      <c r="A149" s="27" t="s">
        <v>19</v>
      </c>
      <c r="B149" s="28" t="s">
        <v>20</v>
      </c>
      <c r="C149" s="29" t="s">
        <v>21</v>
      </c>
      <c r="D149" s="30" t="s">
        <v>22</v>
      </c>
      <c r="E149" s="39" t="s">
        <v>23</v>
      </c>
      <c r="F149" s="31" t="s">
        <v>24</v>
      </c>
      <c r="G149" s="31" t="s">
        <v>24</v>
      </c>
      <c r="H149" s="51"/>
      <c r="I149" s="51"/>
      <c r="J149" s="51"/>
      <c r="K149" s="51"/>
      <c r="L149" s="51"/>
      <c r="M149" s="51"/>
    </row>
    <row r="150" spans="1:13">
      <c r="A150" s="34"/>
      <c r="B150" s="48"/>
      <c r="C150" s="103"/>
      <c r="D150" s="55"/>
      <c r="E150" s="49"/>
      <c r="F150" s="87"/>
      <c r="G150" s="87"/>
      <c r="H150" s="51"/>
      <c r="I150" s="51"/>
      <c r="J150" s="51"/>
      <c r="K150" s="51"/>
      <c r="L150" s="51"/>
      <c r="M150" s="51"/>
    </row>
    <row r="151" spans="1:13" ht="25.5">
      <c r="A151" s="35" t="s">
        <v>25</v>
      </c>
      <c r="B151" s="48" t="s">
        <v>72</v>
      </c>
      <c r="C151" s="53">
        <f>1806.6*1.1</f>
        <v>1987.26</v>
      </c>
      <c r="D151" s="147" t="s">
        <v>39</v>
      </c>
      <c r="E151" s="49"/>
      <c r="F151" s="131">
        <f>C151*E151</f>
        <v>0</v>
      </c>
      <c r="G151" s="87"/>
      <c r="H151" s="51"/>
      <c r="I151" s="51"/>
      <c r="J151" s="51"/>
      <c r="K151" s="51"/>
      <c r="L151" s="51"/>
      <c r="M151" s="51"/>
    </row>
    <row r="152" spans="1:13">
      <c r="A152" s="34"/>
      <c r="B152" s="148"/>
      <c r="C152" s="149"/>
      <c r="D152" s="149"/>
      <c r="E152" s="150"/>
      <c r="F152" s="151"/>
      <c r="G152" s="87"/>
      <c r="H152" s="51"/>
      <c r="I152" s="51"/>
      <c r="J152" s="51"/>
      <c r="K152" s="51"/>
      <c r="L152" s="51"/>
      <c r="M152" s="51"/>
    </row>
    <row r="153" spans="1:13" ht="38.25">
      <c r="A153" s="35" t="s">
        <v>36</v>
      </c>
      <c r="B153" s="48" t="s">
        <v>216</v>
      </c>
      <c r="C153" s="53">
        <f>1806.6*1.1</f>
        <v>1987.26</v>
      </c>
      <c r="D153" s="55" t="s">
        <v>39</v>
      </c>
      <c r="E153" s="49"/>
      <c r="F153" s="131">
        <f>C153*E153</f>
        <v>0</v>
      </c>
      <c r="G153" s="87"/>
      <c r="H153" s="51"/>
      <c r="I153" s="51"/>
      <c r="J153" s="51"/>
      <c r="K153" s="51"/>
      <c r="L153" s="51"/>
      <c r="M153" s="51"/>
    </row>
    <row r="154" spans="1:13">
      <c r="A154" s="34"/>
      <c r="B154" s="48"/>
      <c r="C154" s="103"/>
      <c r="D154" s="55"/>
      <c r="E154" s="49"/>
      <c r="F154" s="87"/>
      <c r="G154" s="87"/>
      <c r="H154" s="51"/>
      <c r="I154" s="51"/>
      <c r="J154" s="51"/>
      <c r="K154" s="51"/>
      <c r="L154" s="51"/>
      <c r="M154" s="51"/>
    </row>
    <row r="155" spans="1:13" ht="38.25">
      <c r="A155" s="35" t="s">
        <v>43</v>
      </c>
      <c r="B155" s="48" t="s">
        <v>217</v>
      </c>
      <c r="C155" s="53">
        <f>1806.6*1.3</f>
        <v>2348.58</v>
      </c>
      <c r="D155" s="55" t="s">
        <v>39</v>
      </c>
      <c r="E155" s="49"/>
      <c r="F155" s="131">
        <f>C155*E155</f>
        <v>0</v>
      </c>
      <c r="G155" s="87"/>
      <c r="H155" s="51"/>
      <c r="I155" s="51"/>
      <c r="J155" s="51"/>
      <c r="K155" s="51"/>
      <c r="L155" s="51"/>
      <c r="M155" s="51"/>
    </row>
    <row r="156" spans="1:13">
      <c r="A156" s="34"/>
      <c r="B156" s="48"/>
      <c r="C156" s="103"/>
      <c r="D156" s="55"/>
      <c r="E156" s="49"/>
      <c r="F156" s="87"/>
      <c r="G156" s="87"/>
      <c r="H156" s="51"/>
      <c r="I156" s="51"/>
      <c r="J156" s="51"/>
      <c r="K156" s="51"/>
      <c r="L156" s="51"/>
      <c r="M156" s="51"/>
    </row>
    <row r="157" spans="1:13">
      <c r="A157" s="35" t="s">
        <v>44</v>
      </c>
      <c r="B157" s="48" t="s">
        <v>52</v>
      </c>
      <c r="C157" s="53">
        <v>425.1</v>
      </c>
      <c r="D157" s="55" t="s">
        <v>7</v>
      </c>
      <c r="E157" s="54"/>
      <c r="F157" s="50">
        <f>C157*E157</f>
        <v>0</v>
      </c>
      <c r="G157" s="50"/>
      <c r="H157" s="51"/>
      <c r="I157" s="51"/>
      <c r="J157" s="51"/>
      <c r="K157" s="51"/>
      <c r="L157" s="51"/>
      <c r="M157" s="51"/>
    </row>
    <row r="158" spans="1:13">
      <c r="A158" s="34"/>
      <c r="B158" s="46"/>
      <c r="C158" s="103"/>
      <c r="D158" s="137"/>
      <c r="E158" s="136"/>
      <c r="F158" s="104"/>
      <c r="G158" s="104"/>
      <c r="H158" s="51"/>
      <c r="I158" s="51"/>
      <c r="J158" s="51"/>
      <c r="K158" s="51"/>
      <c r="L158" s="51"/>
      <c r="M158" s="51"/>
    </row>
    <row r="159" spans="1:13" ht="66" customHeight="1">
      <c r="A159" s="35" t="s">
        <v>26</v>
      </c>
      <c r="B159" s="46" t="s">
        <v>57</v>
      </c>
      <c r="C159" s="53">
        <v>425.1</v>
      </c>
      <c r="D159" s="94" t="s">
        <v>7</v>
      </c>
      <c r="E159" s="136"/>
      <c r="F159" s="50">
        <f>C159*E159</f>
        <v>0</v>
      </c>
      <c r="G159" s="50"/>
      <c r="H159" s="51"/>
      <c r="I159" s="51"/>
      <c r="J159" s="51"/>
      <c r="K159" s="51"/>
      <c r="L159" s="51"/>
      <c r="M159" s="51"/>
    </row>
    <row r="160" spans="1:13">
      <c r="A160" s="34"/>
      <c r="B160" s="46"/>
      <c r="C160" s="103"/>
      <c r="D160" s="94"/>
      <c r="E160" s="136"/>
      <c r="F160" s="104"/>
      <c r="G160" s="104"/>
      <c r="H160" s="51"/>
      <c r="I160" s="51"/>
      <c r="J160" s="51"/>
      <c r="K160" s="51"/>
      <c r="L160" s="51"/>
      <c r="M160" s="51"/>
    </row>
    <row r="161" spans="1:13" ht="38.25">
      <c r="A161" s="35" t="s">
        <v>47</v>
      </c>
      <c r="B161" s="46" t="s">
        <v>53</v>
      </c>
      <c r="C161" s="53">
        <v>425.1</v>
      </c>
      <c r="D161" s="94" t="s">
        <v>7</v>
      </c>
      <c r="E161" s="136"/>
      <c r="F161" s="50">
        <f>C161*E161</f>
        <v>0</v>
      </c>
      <c r="G161" s="50"/>
      <c r="H161" s="51"/>
      <c r="I161" s="51"/>
      <c r="J161" s="51"/>
      <c r="K161" s="51"/>
      <c r="L161" s="51"/>
      <c r="M161" s="51"/>
    </row>
    <row r="162" spans="1:13">
      <c r="A162" s="34"/>
      <c r="B162" s="46"/>
      <c r="C162" s="103"/>
      <c r="D162" s="94"/>
      <c r="E162" s="136"/>
      <c r="F162" s="104"/>
      <c r="G162" s="104"/>
      <c r="H162" s="51"/>
      <c r="I162" s="51"/>
      <c r="J162" s="51"/>
      <c r="K162" s="51"/>
      <c r="L162" s="51"/>
      <c r="M162" s="51"/>
    </row>
    <row r="163" spans="1:13">
      <c r="A163" s="35" t="s">
        <v>48</v>
      </c>
      <c r="B163" s="46" t="s">
        <v>2</v>
      </c>
      <c r="C163" s="53">
        <v>425.1</v>
      </c>
      <c r="D163" s="94" t="s">
        <v>7</v>
      </c>
      <c r="E163" s="136"/>
      <c r="F163" s="50">
        <f>C163*E163</f>
        <v>0</v>
      </c>
      <c r="G163" s="50"/>
      <c r="H163" s="51"/>
      <c r="I163" s="51"/>
      <c r="J163" s="51"/>
      <c r="K163" s="51"/>
      <c r="L163" s="51"/>
      <c r="M163" s="51"/>
    </row>
    <row r="164" spans="1:13">
      <c r="A164" s="34"/>
      <c r="B164" s="46"/>
      <c r="C164" s="103"/>
      <c r="D164" s="137"/>
      <c r="E164" s="136"/>
      <c r="F164" s="104"/>
      <c r="G164" s="104"/>
      <c r="H164" s="51"/>
      <c r="I164" s="51"/>
      <c r="J164" s="51"/>
      <c r="K164" s="51"/>
      <c r="L164" s="51"/>
      <c r="M164" s="51"/>
    </row>
    <row r="165" spans="1:13">
      <c r="A165" s="35" t="s">
        <v>70</v>
      </c>
      <c r="B165" s="40" t="s">
        <v>3</v>
      </c>
      <c r="C165" s="53">
        <v>16</v>
      </c>
      <c r="D165" s="55" t="s">
        <v>6</v>
      </c>
      <c r="E165" s="54"/>
      <c r="F165" s="50">
        <f>C165*E165</f>
        <v>0</v>
      </c>
      <c r="G165" s="50"/>
      <c r="H165" s="51"/>
      <c r="I165" s="51"/>
      <c r="J165" s="51"/>
      <c r="K165" s="51"/>
      <c r="L165" s="51"/>
      <c r="M165" s="51"/>
    </row>
    <row r="166" spans="1:13">
      <c r="A166" s="34"/>
      <c r="B166" s="40"/>
      <c r="C166" s="53"/>
      <c r="D166" s="55"/>
      <c r="E166" s="54"/>
      <c r="F166" s="50"/>
      <c r="G166" s="50"/>
      <c r="H166" s="51"/>
      <c r="I166" s="51"/>
      <c r="J166" s="51"/>
      <c r="K166" s="51"/>
      <c r="L166" s="51"/>
      <c r="M166" s="51"/>
    </row>
    <row r="167" spans="1:13">
      <c r="A167" s="35" t="s">
        <v>71</v>
      </c>
      <c r="B167" s="40" t="s">
        <v>40</v>
      </c>
      <c r="C167" s="138">
        <v>8</v>
      </c>
      <c r="D167" s="139" t="s">
        <v>6</v>
      </c>
      <c r="E167" s="54"/>
      <c r="F167" s="50">
        <f>C167*E167</f>
        <v>0</v>
      </c>
      <c r="G167" s="50"/>
      <c r="H167" s="51"/>
      <c r="I167" s="51"/>
      <c r="J167" s="51"/>
      <c r="K167" s="51"/>
      <c r="L167" s="51"/>
      <c r="M167" s="51"/>
    </row>
    <row r="168" spans="1:13">
      <c r="A168" s="34"/>
      <c r="B168" s="40"/>
      <c r="C168" s="53"/>
      <c r="D168" s="55"/>
      <c r="E168" s="54"/>
      <c r="F168" s="50"/>
      <c r="G168" s="50"/>
      <c r="H168" s="51"/>
      <c r="I168" s="51"/>
      <c r="J168" s="51"/>
      <c r="K168" s="51"/>
      <c r="L168" s="51"/>
      <c r="M168" s="51"/>
    </row>
    <row r="169" spans="1:13" ht="38.25">
      <c r="A169" s="35" t="s">
        <v>81</v>
      </c>
      <c r="B169" s="140" t="s">
        <v>89</v>
      </c>
      <c r="C169" s="53">
        <v>8</v>
      </c>
      <c r="D169" s="55" t="s">
        <v>6</v>
      </c>
      <c r="E169" s="54"/>
      <c r="F169" s="50">
        <f>C169*E169</f>
        <v>0</v>
      </c>
      <c r="G169" s="50"/>
      <c r="H169" s="51"/>
      <c r="I169" s="51"/>
      <c r="J169" s="51"/>
      <c r="K169" s="51"/>
      <c r="L169" s="51"/>
      <c r="M169" s="51"/>
    </row>
    <row r="170" spans="1:13">
      <c r="A170" s="34"/>
      <c r="B170" s="141"/>
      <c r="C170" s="53"/>
      <c r="D170" s="55"/>
      <c r="E170" s="54"/>
      <c r="F170" s="50"/>
      <c r="G170" s="50"/>
      <c r="H170" s="51"/>
      <c r="I170" s="51"/>
      <c r="J170" s="51"/>
      <c r="K170" s="51"/>
      <c r="L170" s="51"/>
      <c r="M170" s="51"/>
    </row>
    <row r="171" spans="1:13" ht="25.5">
      <c r="A171" s="35" t="s">
        <v>82</v>
      </c>
      <c r="B171" s="48" t="s">
        <v>116</v>
      </c>
      <c r="C171" s="103">
        <v>8</v>
      </c>
      <c r="D171" s="55" t="s">
        <v>6</v>
      </c>
      <c r="E171" s="49"/>
      <c r="F171" s="50">
        <f t="shared" ref="F171" si="1">C171*E171</f>
        <v>0</v>
      </c>
      <c r="G171" s="50"/>
      <c r="H171" s="51"/>
      <c r="I171" s="51"/>
      <c r="J171" s="51"/>
      <c r="K171" s="51"/>
      <c r="L171" s="51"/>
      <c r="M171" s="51"/>
    </row>
    <row r="172" spans="1:13">
      <c r="A172" s="34"/>
      <c r="B172" s="141"/>
      <c r="C172" s="53"/>
      <c r="D172" s="55"/>
      <c r="E172" s="54"/>
      <c r="F172" s="50"/>
      <c r="G172" s="50"/>
      <c r="H172" s="51"/>
      <c r="I172" s="51"/>
      <c r="J172" s="51"/>
      <c r="K172" s="51"/>
      <c r="L172" s="51"/>
      <c r="M172" s="51"/>
    </row>
    <row r="173" spans="1:13">
      <c r="A173" s="35" t="s">
        <v>83</v>
      </c>
      <c r="B173" s="40" t="s">
        <v>50</v>
      </c>
      <c r="C173" s="53">
        <v>1</v>
      </c>
      <c r="D173" s="55" t="s">
        <v>14</v>
      </c>
      <c r="E173" s="54"/>
      <c r="F173" s="50">
        <f>C173*E173</f>
        <v>0</v>
      </c>
      <c r="G173" s="50"/>
      <c r="H173" s="51"/>
      <c r="I173" s="51"/>
      <c r="J173" s="51"/>
      <c r="K173" s="51"/>
      <c r="L173" s="51"/>
      <c r="M173" s="51"/>
    </row>
    <row r="174" spans="1:13">
      <c r="A174" s="34"/>
      <c r="B174" s="40"/>
      <c r="C174" s="53"/>
      <c r="D174" s="142"/>
      <c r="E174" s="54"/>
      <c r="F174" s="55"/>
      <c r="G174" s="55"/>
      <c r="H174" s="51"/>
      <c r="I174" s="51"/>
      <c r="J174" s="51"/>
      <c r="K174" s="51"/>
      <c r="L174" s="51"/>
      <c r="M174" s="51"/>
    </row>
    <row r="175" spans="1:13">
      <c r="A175" s="35" t="s">
        <v>84</v>
      </c>
      <c r="B175" s="40" t="s">
        <v>54</v>
      </c>
      <c r="C175" s="53">
        <v>1</v>
      </c>
      <c r="D175" s="55" t="s">
        <v>14</v>
      </c>
      <c r="E175" s="54"/>
      <c r="F175" s="50">
        <f>C175*E175</f>
        <v>0</v>
      </c>
      <c r="G175" s="50"/>
      <c r="H175" s="51"/>
      <c r="I175" s="51"/>
      <c r="J175" s="51"/>
      <c r="K175" s="51"/>
      <c r="L175" s="51"/>
      <c r="M175" s="51"/>
    </row>
    <row r="176" spans="1:13">
      <c r="A176" s="35"/>
      <c r="B176" s="48"/>
      <c r="C176" s="103"/>
      <c r="D176" s="55"/>
      <c r="E176" s="49"/>
      <c r="F176" s="87"/>
      <c r="G176" s="87"/>
      <c r="H176" s="51"/>
      <c r="I176" s="51"/>
      <c r="J176" s="51"/>
      <c r="K176" s="51"/>
      <c r="L176" s="51"/>
      <c r="M176" s="51"/>
    </row>
    <row r="177" spans="1:13" ht="13.5" thickBot="1">
      <c r="A177" s="32"/>
      <c r="B177" s="12" t="s">
        <v>18</v>
      </c>
      <c r="C177" s="90"/>
      <c r="D177" s="90"/>
      <c r="E177" s="91"/>
      <c r="F177" s="17">
        <f>SUM(F150:F176)</f>
        <v>0</v>
      </c>
      <c r="G177" s="17"/>
      <c r="H177" s="51"/>
      <c r="I177" s="51"/>
      <c r="J177" s="51"/>
      <c r="K177" s="51"/>
      <c r="L177" s="51"/>
      <c r="M177" s="51"/>
    </row>
    <row r="178" spans="1:13">
      <c r="A178" s="20"/>
      <c r="B178" s="40"/>
      <c r="C178" s="53"/>
      <c r="D178" s="53"/>
      <c r="E178" s="54"/>
      <c r="F178" s="55"/>
      <c r="G178" s="55"/>
      <c r="H178" s="51"/>
      <c r="I178" s="51"/>
      <c r="J178" s="51"/>
      <c r="K178" s="51"/>
      <c r="L178" s="51"/>
      <c r="M178" s="51"/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>
    <oddHeader>&amp;L&amp;"Arial,Poševno"&amp;9Načrt kanalizacije, popis del&amp;R&amp;"Arial,Poševno"&amp;9Stran &amp;P od &amp;N</oddHeader>
    <oddFooter>&amp;L&amp;9Kanalizacija Čohi, PZI&amp;R&amp;"Bookman Old Style,Regular"HYDROTECH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10</vt:i4>
      </vt:variant>
    </vt:vector>
  </HeadingPairs>
  <TitlesOfParts>
    <vt:vector size="24" baseType="lpstr">
      <vt:lpstr>SKUPAJ</vt:lpstr>
      <vt:lpstr>FC1</vt:lpstr>
      <vt:lpstr>FC2</vt:lpstr>
      <vt:lpstr>FC2.1</vt:lpstr>
      <vt:lpstr>FC2.2</vt:lpstr>
      <vt:lpstr>FC2.3</vt:lpstr>
      <vt:lpstr>GRAVITACIJSKI</vt:lpstr>
      <vt:lpstr>TLAČNI</vt:lpstr>
      <vt:lpstr>SLOKARJI</vt:lpstr>
      <vt:lpstr>FB1</vt:lpstr>
      <vt:lpstr>MK1</vt:lpstr>
      <vt:lpstr>MK2</vt:lpstr>
      <vt:lpstr>MK3</vt:lpstr>
      <vt:lpstr>Priključki</vt:lpstr>
      <vt:lpstr>'FB1'!Področje_tiskanja</vt:lpstr>
      <vt:lpstr>'FC1'!Področje_tiskanja</vt:lpstr>
      <vt:lpstr>'FC2'!Področje_tiskanja</vt:lpstr>
      <vt:lpstr>GRAVITACIJSKI!Področje_tiskanja</vt:lpstr>
      <vt:lpstr>'MK1'!Področje_tiskanja</vt:lpstr>
      <vt:lpstr>'MK2'!Področje_tiskanja</vt:lpstr>
      <vt:lpstr>'MK3'!Področje_tiskanja</vt:lpstr>
      <vt:lpstr>Priključki!Področje_tiskanja</vt:lpstr>
      <vt:lpstr>SLOKARJI!Področje_tiskanja</vt:lpstr>
      <vt:lpstr>TLAČNI!Področje_tiskanja</vt:lpstr>
    </vt:vector>
  </TitlesOfParts>
  <Company>DOMA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Peter Kete</cp:lastModifiedBy>
  <cp:lastPrinted>2017-01-26T13:40:57Z</cp:lastPrinted>
  <dcterms:created xsi:type="dcterms:W3CDTF">2007-08-13T07:56:52Z</dcterms:created>
  <dcterms:modified xsi:type="dcterms:W3CDTF">2017-04-04T08:39:36Z</dcterms:modified>
</cp:coreProperties>
</file>