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JAVNA NAROČILA\NAROČANJE, NAROČILA\VELIKA NAROČILA 4301\2017\4301-2-2017 Izgradnja kanalizacije in vodovoda Čohi\"/>
    </mc:Choice>
  </mc:AlternateContent>
  <bookViews>
    <workbookView xWindow="255" yWindow="135" windowWidth="11385" windowHeight="9075" tabRatio="704"/>
  </bookViews>
  <sheets>
    <sheet name="Rekapitulacija" sheetId="7941" r:id="rId1"/>
    <sheet name="LOKAVEC-ČOHI" sheetId="7938" r:id="rId2"/>
    <sheet name="ČOHI" sheetId="7939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C90" i="7938" l="1"/>
  <c r="C94" i="7938"/>
  <c r="C88" i="7938"/>
  <c r="C78" i="7938"/>
  <c r="C63" i="7938"/>
  <c r="C61" i="7938"/>
  <c r="F7" i="7941" l="1"/>
  <c r="C147" i="7938" l="1"/>
  <c r="C149" i="7938"/>
  <c r="C151" i="7938"/>
  <c r="F150" i="7939"/>
  <c r="D149" i="7939"/>
  <c r="F149" i="7939" s="1"/>
  <c r="F148" i="7939"/>
  <c r="F147" i="7939"/>
  <c r="F146" i="7939"/>
  <c r="F145" i="7939"/>
  <c r="F144" i="7939"/>
  <c r="F143" i="7939"/>
  <c r="F142" i="7939"/>
  <c r="F141" i="7939"/>
  <c r="F140" i="7939"/>
  <c r="F139" i="7939"/>
  <c r="F138" i="7939"/>
  <c r="F137" i="7939"/>
  <c r="F136" i="7939"/>
  <c r="F135" i="7939"/>
  <c r="F134" i="7939"/>
  <c r="F133" i="7939"/>
  <c r="F128" i="7939"/>
  <c r="F127" i="7939"/>
  <c r="F126" i="7939"/>
  <c r="F125" i="7939"/>
  <c r="F124" i="7939"/>
  <c r="F123" i="7939"/>
  <c r="F122" i="7939"/>
  <c r="F121" i="7939"/>
  <c r="F120" i="7939"/>
  <c r="F116" i="7939"/>
  <c r="F115" i="7939"/>
  <c r="F114" i="7939"/>
  <c r="F113" i="7939"/>
  <c r="F112" i="7939"/>
  <c r="F111" i="7939"/>
  <c r="F110" i="7939"/>
  <c r="D110" i="7939"/>
  <c r="D109" i="7939"/>
  <c r="F109" i="7939" s="1"/>
  <c r="F108" i="7939"/>
  <c r="F107" i="7939"/>
  <c r="F106" i="7939"/>
  <c r="F105" i="7939"/>
  <c r="F104" i="7939"/>
  <c r="F103" i="7939"/>
  <c r="F102" i="7939"/>
  <c r="F101" i="7939"/>
  <c r="F100" i="7939"/>
  <c r="F99" i="7939"/>
  <c r="D98" i="7939"/>
  <c r="F98" i="7939" s="1"/>
  <c r="F96" i="7939"/>
  <c r="F95" i="7939"/>
  <c r="F93" i="7939"/>
  <c r="F91" i="7939"/>
  <c r="F90" i="7939"/>
  <c r="F89" i="7939"/>
  <c r="F88" i="7939"/>
  <c r="D84" i="7939"/>
  <c r="F84" i="7939" s="1"/>
  <c r="D83" i="7939"/>
  <c r="F83" i="7939" s="1"/>
  <c r="F82" i="7939"/>
  <c r="D80" i="7939"/>
  <c r="F80" i="7939" s="1"/>
  <c r="F73" i="7939"/>
  <c r="F72" i="7939"/>
  <c r="F71" i="7939"/>
  <c r="F70" i="7939"/>
  <c r="D68" i="7939"/>
  <c r="F68" i="7939" s="1"/>
  <c r="F65" i="7939"/>
  <c r="D63" i="7939"/>
  <c r="F63" i="7939" s="1"/>
  <c r="F60" i="7939"/>
  <c r="F58" i="7939"/>
  <c r="F55" i="7939"/>
  <c r="F53" i="7939"/>
  <c r="D52" i="7939"/>
  <c r="F52" i="7939" s="1"/>
  <c r="D51" i="7939"/>
  <c r="F51" i="7939" s="1"/>
  <c r="F50" i="7939"/>
  <c r="D50" i="7939"/>
  <c r="D48" i="7939"/>
  <c r="F48" i="7939" s="1"/>
  <c r="F47" i="7939"/>
  <c r="D46" i="7939"/>
  <c r="D62" i="7939" s="1"/>
  <c r="D45" i="7939"/>
  <c r="F45" i="7939" s="1"/>
  <c r="F44" i="7939"/>
  <c r="F42" i="7939"/>
  <c r="D41" i="7939"/>
  <c r="F41" i="7939" s="1"/>
  <c r="D40" i="7939"/>
  <c r="D61" i="7939" s="1"/>
  <c r="F39" i="7939"/>
  <c r="F36" i="7939"/>
  <c r="F35" i="7939"/>
  <c r="F34" i="7939"/>
  <c r="D28" i="7939"/>
  <c r="D29" i="7939" s="1"/>
  <c r="F29" i="7939" s="1"/>
  <c r="F24" i="7939"/>
  <c r="B24" i="7939"/>
  <c r="B42" i="7939" s="1"/>
  <c r="B53" i="7939" s="1"/>
  <c r="B58" i="7939" s="1"/>
  <c r="B63" i="7939" s="1"/>
  <c r="F23" i="7939"/>
  <c r="B23" i="7939"/>
  <c r="B36" i="7939" s="1"/>
  <c r="F22" i="7939"/>
  <c r="B22" i="7939"/>
  <c r="B40" i="7939" s="1"/>
  <c r="F21" i="7939"/>
  <c r="B21" i="7939"/>
  <c r="B39" i="7939" s="1"/>
  <c r="F19" i="7939"/>
  <c r="B19" i="7939"/>
  <c r="F18" i="7939"/>
  <c r="B18" i="7939"/>
  <c r="F17" i="7939"/>
  <c r="B17" i="7939"/>
  <c r="F16" i="7939"/>
  <c r="B16" i="7939"/>
  <c r="F14" i="7939"/>
  <c r="F13" i="7939"/>
  <c r="F12" i="7939"/>
  <c r="F11" i="7939"/>
  <c r="B1" i="7939"/>
  <c r="F127" i="7938"/>
  <c r="F122" i="7938"/>
  <c r="F140" i="7938"/>
  <c r="F120" i="7938"/>
  <c r="B35" i="7939" l="1"/>
  <c r="F40" i="7939"/>
  <c r="F25" i="7939"/>
  <c r="C3" i="7939" s="1"/>
  <c r="B50" i="7939"/>
  <c r="B55" i="7939" s="1"/>
  <c r="B44" i="7939"/>
  <c r="F151" i="7939"/>
  <c r="C7" i="7939" s="1"/>
  <c r="B51" i="7939"/>
  <c r="B56" i="7939" s="1"/>
  <c r="B45" i="7939"/>
  <c r="F61" i="7939"/>
  <c r="D66" i="7939"/>
  <c r="F66" i="7939" s="1"/>
  <c r="F62" i="7939"/>
  <c r="D67" i="7939"/>
  <c r="F67" i="7939" s="1"/>
  <c r="F129" i="7939"/>
  <c r="C6" i="7939" s="1"/>
  <c r="B41" i="7939"/>
  <c r="F46" i="7939"/>
  <c r="F28" i="7939"/>
  <c r="F30" i="7939" s="1"/>
  <c r="C4" i="7939" s="1"/>
  <c r="B34" i="7939"/>
  <c r="B47" i="7939"/>
  <c r="F135" i="7938"/>
  <c r="F136" i="7938"/>
  <c r="F133" i="7938"/>
  <c r="F132" i="7938"/>
  <c r="F130" i="7938"/>
  <c r="F126" i="7938"/>
  <c r="F74" i="7939" l="1"/>
  <c r="C5" i="7939" s="1"/>
  <c r="C8" i="7939" s="1"/>
  <c r="B83" i="7939"/>
  <c r="B61" i="7939"/>
  <c r="B66" i="7939" s="1"/>
  <c r="B71" i="7939" s="1"/>
  <c r="B46" i="7939"/>
  <c r="B52" i="7939"/>
  <c r="B57" i="7939" s="1"/>
  <c r="B60" i="7939"/>
  <c r="B65" i="7939" s="1"/>
  <c r="B70" i="7939" s="1"/>
  <c r="B82" i="7939"/>
  <c r="F92" i="7938"/>
  <c r="F90" i="7938"/>
  <c r="B84" i="7939" l="1"/>
  <c r="B62" i="7939"/>
  <c r="B67" i="7939" s="1"/>
  <c r="B72" i="7939" s="1"/>
  <c r="F109" i="7938"/>
  <c r="F107" i="7938"/>
  <c r="F105" i="7938"/>
  <c r="F80" i="7938" l="1"/>
  <c r="F166" i="7938" l="1"/>
  <c r="F164" i="7938"/>
  <c r="F139" i="7938" l="1"/>
  <c r="F138" i="7938"/>
  <c r="F137" i="7938"/>
  <c r="F134" i="7938" l="1"/>
  <c r="F131" i="7938"/>
  <c r="F129" i="7938"/>
  <c r="F128" i="7938"/>
  <c r="F153" i="7938"/>
  <c r="F145" i="7938"/>
  <c r="F103" i="7938"/>
  <c r="F82" i="7938"/>
  <c r="F118" i="7938"/>
  <c r="F174" i="7938"/>
  <c r="F162" i="7938"/>
  <c r="F111" i="7938" l="1"/>
  <c r="F21" i="7938" s="1"/>
  <c r="F84" i="7938" l="1"/>
  <c r="F142" i="7938" l="1"/>
  <c r="F178" i="7938" l="1"/>
  <c r="F172" i="7938"/>
  <c r="F170" i="7938" l="1"/>
  <c r="F176" i="7938"/>
  <c r="F168" i="7938"/>
  <c r="F151" i="7938"/>
  <c r="F149" i="7938"/>
  <c r="F147" i="7938"/>
  <c r="F94" i="7938"/>
  <c r="F88" i="7938"/>
  <c r="F86" i="7938"/>
  <c r="F78" i="7938"/>
  <c r="F69" i="7938"/>
  <c r="F67" i="7938"/>
  <c r="F65" i="7938"/>
  <c r="F63" i="7938"/>
  <c r="F61" i="7938"/>
  <c r="F71" i="7938" l="1"/>
  <c r="F96" i="7938"/>
  <c r="F155" i="7938"/>
  <c r="F180" i="7938"/>
  <c r="H180" i="7938" l="1"/>
  <c r="H23" i="7938" s="1"/>
  <c r="F23" i="7938"/>
  <c r="H155" i="7938"/>
  <c r="H22" i="7938" s="1"/>
  <c r="F22" i="7938"/>
  <c r="H96" i="7938"/>
  <c r="H20" i="7938" s="1"/>
  <c r="F20" i="7938"/>
  <c r="H71" i="7938"/>
  <c r="H19" i="7938" s="1"/>
  <c r="F19" i="7938"/>
  <c r="H25" i="7938" l="1"/>
  <c r="H26" i="7938" s="1"/>
  <c r="H27" i="7938" s="1"/>
  <c r="F24" i="7938"/>
  <c r="F25" i="7938" s="1"/>
  <c r="F6" i="7941" s="1"/>
  <c r="F9" i="7941" s="1"/>
  <c r="F10" i="7941" s="1"/>
  <c r="F26" i="7938" l="1"/>
  <c r="F27" i="7938" s="1"/>
</calcChain>
</file>

<file path=xl/sharedStrings.xml><?xml version="1.0" encoding="utf-8"?>
<sst xmlns="http://schemas.openxmlformats.org/spreadsheetml/2006/main" count="469" uniqueCount="233">
  <si>
    <t>kos</t>
  </si>
  <si>
    <t>SKUPAJ MONTAŽERSKA DELA</t>
  </si>
  <si>
    <t>SKUPAJ ZAKLJUČNA DELA</t>
  </si>
  <si>
    <t>SKUPAJ PREDDELA</t>
  </si>
  <si>
    <t>m</t>
  </si>
  <si>
    <t>Zap.št.</t>
  </si>
  <si>
    <t>Opis del</t>
  </si>
  <si>
    <t>Količina</t>
  </si>
  <si>
    <t>Enota</t>
  </si>
  <si>
    <t>Cena/enoto</t>
  </si>
  <si>
    <t>Znesek</t>
  </si>
  <si>
    <t xml:space="preserve"> </t>
  </si>
  <si>
    <t>SKUPAJ ZEMELJSKA DELA</t>
  </si>
  <si>
    <t xml:space="preserve">1. PREDDELA </t>
  </si>
  <si>
    <t>2. ZEMELJSKA DELA</t>
  </si>
  <si>
    <t>ur</t>
  </si>
  <si>
    <t>R E K A P I T U L A C I J A</t>
  </si>
  <si>
    <t>1.1</t>
  </si>
  <si>
    <t>1.3</t>
  </si>
  <si>
    <t>1.5</t>
  </si>
  <si>
    <t>2.1</t>
  </si>
  <si>
    <t>2.3</t>
  </si>
  <si>
    <t>2.4</t>
  </si>
  <si>
    <t>2.5</t>
  </si>
  <si>
    <t>2.7</t>
  </si>
  <si>
    <t>2.9</t>
  </si>
  <si>
    <t>3.1</t>
  </si>
  <si>
    <t>4.2</t>
  </si>
  <si>
    <t>4.3</t>
  </si>
  <si>
    <t>4.4</t>
  </si>
  <si>
    <t>4.5</t>
  </si>
  <si>
    <t>Projektantski nadzor.</t>
  </si>
  <si>
    <r>
      <t>m</t>
    </r>
    <r>
      <rPr>
        <vertAlign val="superscript"/>
        <sz val="10"/>
        <rFont val="Arial"/>
        <family val="2"/>
        <charset val="238"/>
      </rPr>
      <t>3</t>
    </r>
  </si>
  <si>
    <t>Zakoličba trase vodovoda z niveliranjem.</t>
  </si>
  <si>
    <t xml:space="preserve">Naprava gradbenih profilov iz količkov z zavarovanjem in meritvami.    </t>
  </si>
  <si>
    <t>Planiranje dna jarka pred polaganjem vodovodnih cevi s točnostjo +/- 3 cm.</t>
  </si>
  <si>
    <t xml:space="preserve">Dobava in montaža signalno opozorilnega traku "POZOR VODA".                                    </t>
  </si>
  <si>
    <t>PREDDELA</t>
  </si>
  <si>
    <t>ZEMELJSKA DELA</t>
  </si>
  <si>
    <t>1.</t>
  </si>
  <si>
    <t>2.</t>
  </si>
  <si>
    <t>3.</t>
  </si>
  <si>
    <t>4.</t>
  </si>
  <si>
    <t>SKUPAJ:</t>
  </si>
  <si>
    <t>MONTAŽERSKA DELA</t>
  </si>
  <si>
    <t>ZAKLJUČNA DELA</t>
  </si>
  <si>
    <t>Izdelava projekta izvedenih del - PID (3-izvodi).</t>
  </si>
  <si>
    <t>NEPREDVIDENA DELA - 5%</t>
  </si>
  <si>
    <t>Zavarovanje prometa med gradnjo (postavitev zaščitne ograje in premostitvenih objektov za pešce in ostali promet). Postavitev prometne signalizacije v času gradnje, izdelava elaborata prometne ureditve, pridobitev soglasja za zaporo ceste.</t>
  </si>
  <si>
    <t>Izdelava geodetskega posnetka, priprava podatkov za vnos v kataster upravljavca, priprava podatkov po navodilih upravljavca  (4 izvodi + podatki v digitalni obliki).</t>
  </si>
  <si>
    <t>Upravljavski nadzor.</t>
  </si>
  <si>
    <t>Izdelava varnostnega načrta (3 izvodi) in kordinacija varstva pri delu.</t>
  </si>
  <si>
    <t>Tlačni preizkus vodotesnosti cevovoda v skladu z določili iz standarda SIST EN805, skupaj z izdelavo zapisnika.</t>
  </si>
  <si>
    <t>Izpiranje, dezinfekcija in sanitarni preizkus vodovoda, vključno z nevtralizacijo vode, po zahtevah inštituta za varovanje zdravja ter dostava potrdila o uspešno opravljenem preizkusu pod nadzorom upravljavca.</t>
  </si>
  <si>
    <t>4.1</t>
  </si>
  <si>
    <t>3.2</t>
  </si>
  <si>
    <t xml:space="preserve">Dobava in vgrajevanje peska 4/8mm za posteljico in obsip vodovoda do višine 30 cm nad temenom cevi.  </t>
  </si>
  <si>
    <t>Dodatni ročni izkop na križanju z obstoječimi komunalnimi vodi in na lokacijah priklopa na obstoječi vodovod.</t>
  </si>
  <si>
    <t>DDV 22%</t>
  </si>
  <si>
    <t>4. ZAKLJUČNA DELA</t>
  </si>
  <si>
    <t>Fino planiranje in valjanje tamponskih površin pred asfaltiranjem, komplet s komprimiranjem.</t>
  </si>
  <si>
    <r>
      <t>m</t>
    </r>
    <r>
      <rPr>
        <vertAlign val="superscript"/>
        <sz val="10"/>
        <rFont val="Arial"/>
        <family val="2"/>
        <charset val="238"/>
      </rPr>
      <t>2</t>
    </r>
  </si>
  <si>
    <t>4.9</t>
  </si>
  <si>
    <t>Nadzor gradbenih del v bližini komunalnih vodov (plinovoda, toplovoda, vodovoda, TK, NN), s strani pristojnih strokovnih služb.</t>
  </si>
  <si>
    <t xml:space="preserve">Rezkanje asfalta v sloju debeline do 10 cm z odvozom na odlagališče na razdalji do 10 km in plačilom takse. </t>
  </si>
  <si>
    <t>3. GRADBENA  DELA</t>
  </si>
  <si>
    <t>GRADBENA DELA SKUPAJ:</t>
  </si>
  <si>
    <t>4. MONTAŽERSKA DELA</t>
  </si>
  <si>
    <t>Izvedba priključitve novega vodovoda na obstoječi vodovod, komplet z rezanjem in odstranitvijo starega cevovoda, obveščanjem o zapori vode, praznjenjem in ponovnim polnjenjem cevovoda. Izvede upravljavec vodovoda.</t>
  </si>
  <si>
    <t>DN100</t>
  </si>
  <si>
    <t>Izdelava zaščite iz PVC cevi na križanju z NN in TK, po detajlu.</t>
  </si>
  <si>
    <t>EU-KOS DN100</t>
  </si>
  <si>
    <t>ZASUN DN100</t>
  </si>
  <si>
    <r>
      <t>MMK-KOS 11.25</t>
    </r>
    <r>
      <rPr>
        <vertAlign val="superscript"/>
        <sz val="10"/>
        <rFont val="Arial"/>
        <family val="2"/>
        <charset val="238"/>
      </rPr>
      <t xml:space="preserve">0 </t>
    </r>
    <r>
      <rPr>
        <sz val="10"/>
        <rFont val="Arial"/>
        <family val="2"/>
        <charset val="238"/>
      </rPr>
      <t>DN100</t>
    </r>
  </si>
  <si>
    <r>
      <t>MMK-KOS 45</t>
    </r>
    <r>
      <rPr>
        <vertAlign val="superscript"/>
        <sz val="10"/>
        <rFont val="Arial"/>
        <family val="2"/>
        <charset val="238"/>
      </rPr>
      <t xml:space="preserve">0 </t>
    </r>
    <r>
      <rPr>
        <sz val="10"/>
        <rFont val="Arial"/>
        <family val="2"/>
        <charset val="238"/>
      </rPr>
      <t>DN100</t>
    </r>
  </si>
  <si>
    <t xml:space="preserve">Izdelava sidrnih spojev po priloženem detajlu, DN100.               </t>
  </si>
  <si>
    <t>4.6</t>
  </si>
  <si>
    <t>4.7</t>
  </si>
  <si>
    <t>4.8</t>
  </si>
  <si>
    <t>5.</t>
  </si>
  <si>
    <t>GRADBENA DELA</t>
  </si>
  <si>
    <t>Dobava in montaža vodovodnih fazonskih kosov in armatur.</t>
  </si>
  <si>
    <t xml:space="preserve">VODOVOD </t>
  </si>
  <si>
    <t>Zakoličba obstoječih komunalnih naprav (križanja in približevanja) in označitev - kanalizacija, vodovod, TK, NN...</t>
  </si>
  <si>
    <r>
      <t>Strojni izkop jarka za vodovod v zemljini III. in IV. kategorije širine 60cm, globine do 2m, z naklonom brežin 60</t>
    </r>
    <r>
      <rPr>
        <vertAlign val="superscript"/>
        <sz val="10"/>
        <rFont val="Arial"/>
        <family val="2"/>
        <charset val="238"/>
      </rPr>
      <t>0</t>
    </r>
    <r>
      <rPr>
        <sz val="10"/>
        <rFont val="Arial"/>
        <family val="2"/>
        <charset val="238"/>
      </rPr>
      <t>,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z nakladanjem in odvozom v krajevno deponijo oddaljeno do 10 km, komplet z raztiranjem in plačilom takse.</t>
    </r>
  </si>
  <si>
    <r>
      <t>Strojni izkop jarka za vodovod v zemljini III. in IV. kategorije širine 60cm, globine 2 do 4m, z naklonom brežin 60</t>
    </r>
    <r>
      <rPr>
        <vertAlign val="superscript"/>
        <sz val="10"/>
        <rFont val="Arial"/>
        <family val="2"/>
        <charset val="238"/>
      </rPr>
      <t>0</t>
    </r>
    <r>
      <rPr>
        <sz val="10"/>
        <rFont val="Arial"/>
        <family val="2"/>
        <charset val="238"/>
      </rPr>
      <t>,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z nakladanjem in odvozom v krajevno deponijo oddaljeno do 10 km, komplet z raztiranjem in plačilom takse.</t>
    </r>
  </si>
  <si>
    <t>Strojni izkop gradbene jame za vodovodne jaške v zemljini III. in IV. ktg., naklon brežin 60°,  z nakladanjem in odvozom v krajevno deponijo oddaljeno do 10 km, komplet z raztiranjem in plačilom takse.</t>
  </si>
  <si>
    <t>Izdelava vodotesnega jaška VJ1, notranjih dimenzij 1.0x1.4x1.7m, iz AB C25/30 debeline 20cm z hidroizolacijo T4 in zaščito iz XPS 3cm, komplet z dvojno armaturo Q335, opaži, deljenim pokrovom dim 60x60 cm nosilnosti 400kN z napisom "VODOVOD", inox lestvjio dolžine 1.5 m z teleskopskim podaljškom 1,0m ter protizdrsnimi nastopnimi prečkami, preboji in vsemi pomožnimi deli, po detajlu.</t>
  </si>
  <si>
    <t>Izdelava vodotesnega jaška VJ2, VJ3, VJ4 notranjih dimenzij 1.0x1.2x1.7m, iz AB C25/30 debeline 20cm z hidroizolacijo T4 in zaščito iz XPS 3cm, komplet z dvojno armaturo Q335, opaži, deljenim pokrovom dim 60x60 cm nosilnosti 400kN z napisom "VODOVOD", inox lestvjio dolžine 1.5 m z teleskopskim podaljškom 1,0m ter protizdrsnimi nastopnimi prečkami, preboji in vsemi pomožnimi deli, po detajlu.</t>
  </si>
  <si>
    <t>Izdelava vodotesnega jaška VJ5, notranjih dimenzij 1.0x1.2x2.3m, iz AB C25/30 debeline 20cm z hidroizolacijo T4 in zaščito iz XPS 3cm, komplet z dvojno armaturo Q335, opaži, deljenim pokrovom dim 60x60 cm nosilnosti 400kN z napisom "VODOVOD", inox lestvjio dolžine 1.5 m z teleskopskim podaljškom 1,0m ter protizdrsnimi nastopnimi prečkami, preboji in vsemi pomožnimi deli, po detajlu.</t>
  </si>
  <si>
    <t>Izdelava vodotesnega jaška VJ6, notranjih dimenzij 1.3x1.4x2.3m, iz AB C25/30 debeline 20cm z hidroizolacijo T4 in zaščito iz XPS 3cm, komplet z dvojno armaturo Q335, opaži, deljenim pokrovom dim 60x60 cm nosilnosti 400kN z napisom "VODOVOD", inox lestvjio dolžine 1.5 m z teleskopskim podaljškom 1,0m ter protizdrsnimi nastopnimi prečkami, preboji in vsemi pomožnimi deli, po detajlu.</t>
  </si>
  <si>
    <t>3.3</t>
  </si>
  <si>
    <t>3.4</t>
  </si>
  <si>
    <t>2.2</t>
  </si>
  <si>
    <t>2.6</t>
  </si>
  <si>
    <t>2.8</t>
  </si>
  <si>
    <r>
      <t>Izdelava nevezane nosilne plasti voziščne konstrukcije, iz plasti mešanice enakomerno zrnatega drobljenca 0/32 iz kamnine, v debelini 20 cm, komplet s planiranjem in valjanjem planuma s točnostjo +/-2cm 
OPOMBA: 
- Zmrzlinsko odporen kamniti material z certifikatom.
- Utrjevanjem do potrebne zbitosti EV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min 80 MPa. 
- Opravljene meritve zbitosti</t>
    </r>
  </si>
  <si>
    <t>Dobava in vgrajevanje netkanega geotekstila gostote 370 g/m2, natezne trdnosti 30kN/m, za ločilni sloj med zgornjim in spodnjim ustrojem ceste.</t>
  </si>
  <si>
    <t>Dobava in vgrajevanje kamnite grede deb 0-64 v debelini do 40cm, za spodnji ustroj ceste, iz zmrzlinsko odpornega materiala, s komprimiranjem v plasteh po 20cm, do zbitosti EV2 ≥ 80 Mpa.</t>
  </si>
  <si>
    <t>1.2</t>
  </si>
  <si>
    <t>1.4</t>
  </si>
  <si>
    <r>
      <t>MMK-KOS 22.5</t>
    </r>
    <r>
      <rPr>
        <vertAlign val="superscript"/>
        <sz val="10"/>
        <rFont val="Arial"/>
        <family val="2"/>
        <charset val="238"/>
      </rPr>
      <t xml:space="preserve">0 </t>
    </r>
    <r>
      <rPr>
        <sz val="10"/>
        <rFont val="Arial"/>
        <family val="2"/>
        <charset val="238"/>
      </rPr>
      <t>DN100</t>
    </r>
  </si>
  <si>
    <t>FF-KOS DN100, L=600mm</t>
  </si>
  <si>
    <t>F-KOS DN100</t>
  </si>
  <si>
    <t>ZASUN DN65</t>
  </si>
  <si>
    <t>FF-KOS DN100, L=1000mm</t>
  </si>
  <si>
    <t>MONTAŽNO DEMONTAŽNI KOS DN100</t>
  </si>
  <si>
    <t>T-KOS DN100/100</t>
  </si>
  <si>
    <t>T-KOS DN100/65</t>
  </si>
  <si>
    <t>Q-KOS DN65</t>
  </si>
  <si>
    <r>
      <t xml:space="preserve">Dobava in vgrajevanje cevi za vodovod </t>
    </r>
    <r>
      <rPr>
        <b/>
        <sz val="10"/>
        <rFont val="Arial"/>
        <family val="2"/>
        <charset val="238"/>
      </rPr>
      <t>DN100</t>
    </r>
    <r>
      <rPr>
        <sz val="10"/>
        <rFont val="Arial"/>
        <family val="2"/>
        <charset val="238"/>
      </rPr>
      <t xml:space="preserve"> iz duktilnih litoželeznih cevi C40 zaščitenih proti koroziji, na konzole ob mostu, komplet s spojnim materialom.</t>
    </r>
  </si>
  <si>
    <t>ZRAČNIK DN 65</t>
  </si>
  <si>
    <t xml:space="preserve">Dobava in montaža termoizolacije iz poliuretanske pene, za toplotno zaščito vodovodne cevi DN100, debeline 5 cm, zunanje obdane z aluminijasto pločevino. </t>
  </si>
  <si>
    <t>4.10</t>
  </si>
  <si>
    <t>Izdelava nosilne plasti na državni cesti iz bituminizirane zmesi AC 22 base B50/70, A4 v debelini 6 cm.</t>
  </si>
  <si>
    <t>Izdelava obrabne in zaporne plasti na državni cesti iz bituminizirane zmesi AC 11 surf B70/100, A4 Z2 v debelini 4 cm.</t>
  </si>
  <si>
    <t>FF-KOS DN100, L=800mm</t>
  </si>
  <si>
    <t>RUŠITVENA DELA</t>
  </si>
  <si>
    <t>VODOVODNI MATERIAL Z MONTAŽO IN TRANSPORTI</t>
  </si>
  <si>
    <t>OSTALA DELA</t>
  </si>
  <si>
    <t>SKUPAJ</t>
  </si>
  <si>
    <t>Zakoličba trase vodovoda z niveliranjem kanala</t>
  </si>
  <si>
    <t>V1</t>
  </si>
  <si>
    <t>V2</t>
  </si>
  <si>
    <t>V3</t>
  </si>
  <si>
    <t>P</t>
  </si>
  <si>
    <t>Zavarovanje lomnih točk.</t>
  </si>
  <si>
    <t>Naprava in postavitev gradbenih profilov (na mestih kjer se menja smer ali naklon)</t>
  </si>
  <si>
    <t>PREDDELA SKUPAJ</t>
  </si>
  <si>
    <t>Zasek oziroma rezanje asfalta v debelini do 10 cm.</t>
  </si>
  <si>
    <t>Rušenje obstoječe asfaltne prevleke debeline do 10 cm z nakladanjem na prevozno sredstvo in odvozom na ustrezno deponijo, ki jo zagotovi izvajalec. V ceno so vključene tudi vse takse in drugi stroški ki so povezani s trajnim deponiranjem oziroma recikliranjem.</t>
  </si>
  <si>
    <t>RUŠITVENA DELA SKUPAJ</t>
  </si>
  <si>
    <t>Strojni odkop humusa v debelini do 20 cm z odlaganjem na rob izkopa.</t>
  </si>
  <si>
    <r>
      <t>Strojni izkop jarkov za vodovod, širine do 2.0 m, globine do 2.0 m, naklon brežin 70</t>
    </r>
    <r>
      <rPr>
        <sz val="10"/>
        <rFont val="Arial"/>
        <family val="2"/>
        <charset val="238"/>
      </rPr>
      <t>°-90°, odvoz na ustrezno deponijoi do 10km, ki jo zagotovi izvajalec skupaj z vsemi stroški deponiranja.</t>
    </r>
  </si>
  <si>
    <t xml:space="preserve"> - v terenu III. ktg. - 80%</t>
  </si>
  <si>
    <t xml:space="preserve"> - v terenu IV. Do V ktg. - 20%</t>
  </si>
  <si>
    <t>Ročni izkop zemljine III ktg. z odmetom materiala 1.0m od roba izkopa.</t>
  </si>
  <si>
    <t>Planiranje dna rova  s točnostjo +/- 1 cm</t>
  </si>
  <si>
    <t>Zasip jarka z materialom od izkopa z nabijanjem v plasteh po 30 cm do 95% SPP; zrna premera nad 125 mm se izločajo!</t>
  </si>
  <si>
    <t>6.</t>
  </si>
  <si>
    <t>Zasip  jarka z nevezanim materialom in izvedbo po TSC 06.100:2003, 0-125 mm, vključno z dobavo, ter komprimiranjem v plasteh po 30 cm (pod voznimi površinami)</t>
  </si>
  <si>
    <t>7.</t>
  </si>
  <si>
    <t>Zasip jarka z nevezanim materialom po SIST 13242:2003, vgrajevanje in zahteve materiala po TSC 06.100:2003; 0-32 mm, vključno z dobavo, komprimiranjem in finim planiranjem v plasti 20cm (pod voznimi površinami):</t>
  </si>
  <si>
    <t>8.</t>
  </si>
  <si>
    <t>Raztiranje humusa  v sloju debeline 20 cm z vsemi transporti po gradbišču.</t>
  </si>
  <si>
    <t>9.</t>
  </si>
  <si>
    <t>10.</t>
  </si>
  <si>
    <t>Nakladanje in odvoz odvečnega materiala od izkopa na deponijo do 10 km, ki jo zagotovi izvajalec, vključno z vsemi ravnanji in stroški za trajno odlaganje.</t>
  </si>
  <si>
    <t>ZEMELJSKA DELA SKUPAJ</t>
  </si>
  <si>
    <t>A</t>
  </si>
  <si>
    <t>CEVI</t>
  </si>
  <si>
    <t>Vgradnja in dobava  pocinkane cevi -  plastificirana 2"</t>
  </si>
  <si>
    <t>B</t>
  </si>
  <si>
    <t>FAZONI</t>
  </si>
  <si>
    <t>Posamezna postavka zajema vsa dela in material, kot npr. dobavo, prenose, montažo, tesnilni in vijačni material. Ves material je NP 16.</t>
  </si>
  <si>
    <t xml:space="preserve"> VENTIL 2'' s teleskopsko vgradno garnituro</t>
  </si>
  <si>
    <t>FFQ DN 50</t>
  </si>
  <si>
    <t xml:space="preserve">EU DN 80 </t>
  </si>
  <si>
    <t>FF DN 80/600</t>
  </si>
  <si>
    <t>EU DN 100</t>
  </si>
  <si>
    <t>FF DN 100/600</t>
  </si>
  <si>
    <t>FF DN 100/800</t>
  </si>
  <si>
    <t>T DN 100</t>
  </si>
  <si>
    <t>T DN 100/80</t>
  </si>
  <si>
    <t>FFR DN 100/80/200</t>
  </si>
  <si>
    <t>X DN 100</t>
  </si>
  <si>
    <t>FFQ DN 100</t>
  </si>
  <si>
    <t>MMQ DN 100</t>
  </si>
  <si>
    <t>MMA DN 100/80</t>
  </si>
  <si>
    <t>T DN 300</t>
  </si>
  <si>
    <t>FFR DN 300/100/300</t>
  </si>
  <si>
    <t>C</t>
  </si>
  <si>
    <t>ARMATURE</t>
  </si>
  <si>
    <t>posamezna postavka zajema vsa dela in material, kot npr. dobavo, prenose, montažo, tesnilni in vijačni material. Ves material je NP 16.</t>
  </si>
  <si>
    <t>ovalni klinasti zasun DN80 (F5)</t>
  </si>
  <si>
    <t>ovalni klinasti zasun DN100 (F5)</t>
  </si>
  <si>
    <t>ploščati klinasti zasun DN50 (F4)</t>
  </si>
  <si>
    <t>NADZEMNI HIDRANT DN80/1250</t>
  </si>
  <si>
    <t>ENOKROGELNI ODZRAČEVALNI VENTIL DN50</t>
  </si>
  <si>
    <t>KOLO ZA ZASUN DN 50</t>
  </si>
  <si>
    <t>KOLO ZA ZASUN DN 100</t>
  </si>
  <si>
    <t>LŽ CESTNA KAPA φ125</t>
  </si>
  <si>
    <t>TELESKOPSKA VGRADILNA GARNITURA</t>
  </si>
  <si>
    <t>VODOVODNI MATERIAL Z MONTAŽO IN TRANSPORTI SKUPAJ</t>
  </si>
  <si>
    <t>Dobava in montaža jeklene pločevine AISI 304 dimenzij 0,6x0,25x0,02 m, vključno z vsemi vijaki za pritrditev na mostno konstrukcijo.</t>
  </si>
  <si>
    <t>Dobava in privaritev jeklenih profilov AISI 304 dimenzij 60/40/4 mm na pločevino vijačeno v mostno konstrukcijo.</t>
  </si>
  <si>
    <t>Izdelava temelja oziroma ležišča ze zaščitno cev. Postavka zajema izkop, beton, opaž, minimalno armaturo ter zasip temelja dimezij 0,2x0,4x0,5 m.</t>
  </si>
  <si>
    <t>Izdelava zidu iz kamnitega lomljenca v betonu debeline 30 cm. Razmerje beton kamen je 1:1. V postavko je zajet tudi izkop za zid, opažanje ter zasip z materialom od izkopa.</t>
  </si>
  <si>
    <t>Izdelava AB temelja za zid iz kamna dimenzij 0,4x0,7m. Postavka zajema izkop, zasip z materialom od izkopa, opaž, beton ter minimalno armaturo.</t>
  </si>
  <si>
    <t>Hladen premaz stikov med starim in novim asfaltom s polimerno emulzijo.</t>
  </si>
  <si>
    <t>Izdelava nosilne plasti bituminizirane zmesi AC 22 base A4 B 50/70 v debelini 7 cm.</t>
  </si>
  <si>
    <t>Obrizg nosilne plasti bituminizirane zmesi z emulzijo za boljši oprijem nosilne in obrabne plasti.</t>
  </si>
  <si>
    <t>11.</t>
  </si>
  <si>
    <t>Izdelava obrabne in zaporne plasti bituminizirane zmesi  AC 11 surf B 50/70 A4 v debelini 3,5 cm.</t>
  </si>
  <si>
    <t>12.</t>
  </si>
  <si>
    <t>Izdelava betonskih sidrnih blokov dimenzij 0,5x0,5x0,4 m iz betona C16/20, komplet z opažanjem, dobavo in vgrajevanjem betona, za sidranje cevovoda.</t>
  </si>
  <si>
    <t>13.</t>
  </si>
  <si>
    <t>Izdelava betonskih sidrnih blokov dim. 40x20x20cm iz betona C16/20, komplet z opažanjem, dobavo in vgrajevanjem betona, za montažo nadzemnega hidranta.</t>
  </si>
  <si>
    <t>14.</t>
  </si>
  <si>
    <t>Izdelava betonskih podstavkov dim. 40x40x10cm iz betona C16/20, komplet z opažanjem, dobavo in vgrajevanjem betona, za montažo cestnih kap.</t>
  </si>
  <si>
    <t>15.</t>
  </si>
  <si>
    <t>16.</t>
  </si>
  <si>
    <t>Dobava in vgradnja pokrova iz litega železa po EN124 D400 vključno z AB razbremenilnim obročem in vencem,  protihrupnim vložkom iz kompozitnega materiala, premera 600mm z odprtinami za prezračevanje. (npr. REXESS CDRK 60EYX44 ali enakovreden)</t>
  </si>
  <si>
    <t>18.</t>
  </si>
  <si>
    <t xml:space="preserve">Izdelava geodetskega načrta novega stanja skladno z ZGO-1 in navodili upravljalca kanal. </t>
  </si>
  <si>
    <t>19.</t>
  </si>
  <si>
    <t>Projekt izvedenih del (4 izvodi)</t>
  </si>
  <si>
    <t>kpl</t>
  </si>
  <si>
    <t>OSTALA  DELA SKUPAJ</t>
  </si>
  <si>
    <r>
      <t>m</t>
    </r>
    <r>
      <rPr>
        <vertAlign val="superscript"/>
        <sz val="11"/>
        <rFont val="Arial"/>
        <family val="2"/>
        <charset val="238"/>
      </rPr>
      <t>2</t>
    </r>
  </si>
  <si>
    <r>
      <t>m</t>
    </r>
    <r>
      <rPr>
        <vertAlign val="superscript"/>
        <sz val="11"/>
        <rFont val="Arial"/>
        <family val="2"/>
        <charset val="238"/>
      </rPr>
      <t>3</t>
    </r>
  </si>
  <si>
    <r>
      <t>Fino planiranje, odstranjevanje kamna, sejanje travne mešanice 30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in dodajanje granulat mineralnega gnojila 30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,  valjanjem s travnim valjarjem.</t>
    </r>
  </si>
  <si>
    <r>
      <t>Dobava, prenašanje  in spuščanje v jarek cevi dolžine do 6m iz nodularne litine DN 100 mm, z dobavo, montažo in obsutjem cevi s posteljico iz sipkega materiala velikosti zrna do 8 mm, po detajlu (0.33m</t>
    </r>
    <r>
      <rPr>
        <vertAlign val="superscript"/>
        <sz val="11"/>
        <rFont val="Arial"/>
        <family val="2"/>
        <charset val="238"/>
      </rPr>
      <t>3</t>
    </r>
    <r>
      <rPr>
        <sz val="11"/>
        <rFont val="Arial"/>
        <family val="2"/>
        <charset val="238"/>
      </rPr>
      <t>/m); standardni (Tyton K9) spoj.</t>
    </r>
  </si>
  <si>
    <t>PPC TULJAVA 2''</t>
  </si>
  <si>
    <t>PPC KOLENO 2''</t>
  </si>
  <si>
    <t>PPC T KOS 2''</t>
  </si>
  <si>
    <t>FFK DN 100/11,25°</t>
  </si>
  <si>
    <t>FFK DN 100/30°</t>
  </si>
  <si>
    <t>FFK DN 100/45°</t>
  </si>
  <si>
    <t>MMK DN 100/11,25°</t>
  </si>
  <si>
    <t>MMK DN 100/22,5°</t>
  </si>
  <si>
    <t>MMK DN 100/30°</t>
  </si>
  <si>
    <t>MMK DN 100/45°</t>
  </si>
  <si>
    <t>Dobava in montaža zaščitne cevi AISI 304 φ254/3 mm zalite s poliuretansko peno.</t>
  </si>
  <si>
    <t>Dobava in privaritev ležišča za zaščitno cev iz cevi AISI 304 φ273/3 mm dolžine 0,5 m.</t>
  </si>
  <si>
    <r>
      <t>Izdelava jaška za zračnik. Postavka zajema ves potreben material, delo in vse ostalo za izvedbo: priprava podlage, podložni beton v obroču C12/15=0,07m</t>
    </r>
    <r>
      <rPr>
        <vertAlign val="superscript"/>
        <sz val="11"/>
        <rFont val="Arial"/>
        <family val="2"/>
        <charset val="238"/>
      </rPr>
      <t>3</t>
    </r>
    <r>
      <rPr>
        <sz val="11"/>
        <rFont val="Arial"/>
        <family val="2"/>
        <charset val="238"/>
      </rPr>
      <t>, betonska cev fi 80 cm, L=0,5m, AB konus 80/60 cm L=32 cm, AB obroč iz C25/30=0,11m</t>
    </r>
    <r>
      <rPr>
        <vertAlign val="superscript"/>
        <sz val="11"/>
        <rFont val="Arial"/>
        <family val="2"/>
        <charset val="238"/>
      </rPr>
      <t>3</t>
    </r>
    <r>
      <rPr>
        <sz val="11"/>
        <rFont val="Arial"/>
        <family val="2"/>
        <charset val="238"/>
      </rPr>
      <t>, spoji obdelani s GCM 1:2.</t>
    </r>
  </si>
  <si>
    <r>
      <t xml:space="preserve">Dobava in vgrajevanje cevi za vodovod </t>
    </r>
    <r>
      <rPr>
        <b/>
        <sz val="10"/>
        <rFont val="Arial"/>
        <family val="2"/>
        <charset val="238"/>
      </rPr>
      <t>DN100</t>
    </r>
    <r>
      <rPr>
        <sz val="10"/>
        <rFont val="Arial"/>
        <family val="2"/>
        <charset val="238"/>
      </rPr>
      <t xml:space="preserve"> iz duktilnih litoželeznih cevi C40 zaščitenih proti koroziji, na peščeno posteljico debeline 10+DN/10 cm (skupaj z dobavo materiala), komplet s spojnim materialom.</t>
    </r>
  </si>
  <si>
    <t>SKUPNA REKAPITULACIJA</t>
  </si>
  <si>
    <t>Vodovod Lokavec - Čohi</t>
  </si>
  <si>
    <t>Vodovod Čohi</t>
  </si>
  <si>
    <t>DDV - obrnjena davčna obveznost</t>
  </si>
  <si>
    <t>IZVEDBA VODOVODA</t>
  </si>
  <si>
    <t>SKUPAJ*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</si>
</sst>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 * #,##0.00_-\ &quot;SIT&quot;_ ;_ * #,##0.00\-\ &quot;SIT&quot;_ ;_ * &quot;-&quot;??_-\ &quot;SIT&quot;_ ;_ @_ "/>
    <numFmt numFmtId="165" formatCode="_ * #,##0.00_-\ _S_I_T_ ;_ * #,##0.00\-\ _S_I_T_ ;_ * &quot;-&quot;??_-\ _S_I_T_ ;_ @_ "/>
    <numFmt numFmtId="166" formatCode="0.0"/>
    <numFmt numFmtId="167" formatCode="_-* #,##0.00_S_I_T_-;\-* #,##0.00_S_I_T_-;_-* &quot;-&quot;??_S_I_T_-;_-@_-"/>
    <numFmt numFmtId="168" formatCode="_-* #,##0.00\ [$€-1]_-;\-* #,##0.00\ [$€-1]_-;_-* \-??\ [$€-1]_-;_-@_-"/>
  </numFmts>
  <fonts count="21">
    <font>
      <i/>
      <sz val="10"/>
      <name val="SL Dutch"/>
    </font>
    <font>
      <sz val="10"/>
      <name val="Arial"/>
      <family val="2"/>
      <charset val="238"/>
    </font>
    <font>
      <i/>
      <sz val="10"/>
      <name val="SL Dutch"/>
    </font>
    <font>
      <i/>
      <sz val="10"/>
      <name val="Arial CE"/>
      <family val="2"/>
      <charset val="238"/>
    </font>
    <font>
      <sz val="10"/>
      <name val="Century Gothic CE"/>
      <charset val="238"/>
    </font>
    <font>
      <sz val="10"/>
      <name val="Arial CE"/>
      <charset val="238"/>
    </font>
    <font>
      <sz val="10"/>
      <name val="Arial"/>
      <family val="2"/>
    </font>
    <font>
      <vertAlign val="superscript"/>
      <sz val="10"/>
      <name val="Arial"/>
      <family val="2"/>
      <charset val="238"/>
    </font>
    <font>
      <sz val="10"/>
      <name val="SLO_Letter_Gothic"/>
      <charset val="238"/>
    </font>
    <font>
      <b/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color indexed="10"/>
      <name val="Arial"/>
      <family val="2"/>
      <charset val="238"/>
    </font>
    <font>
      <sz val="10"/>
      <name val="SL Dutch"/>
      <charset val="238"/>
    </font>
    <font>
      <b/>
      <sz val="10"/>
      <name val="SL Dutch"/>
      <charset val="238"/>
    </font>
    <font>
      <b/>
      <i/>
      <sz val="10"/>
      <name val="SL Dutch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8">
    <xf numFmtId="1" fontId="0" fillId="0" borderId="0"/>
    <xf numFmtId="0" fontId="8" fillId="0" borderId="0"/>
    <xf numFmtId="0" fontId="5" fillId="0" borderId="0"/>
    <xf numFmtId="1" fontId="3" fillId="0" borderId="0">
      <alignment vertical="top"/>
    </xf>
    <xf numFmtId="0" fontId="4" fillId="0" borderId="0"/>
    <xf numFmtId="0" fontId="8" fillId="0" borderId="0"/>
    <xf numFmtId="0" fontId="8" fillId="0" borderId="0"/>
    <xf numFmtId="1" fontId="2" fillId="0" borderId="0"/>
    <xf numFmtId="1" fontId="2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/>
    <xf numFmtId="1" fontId="3" fillId="0" borderId="0">
      <alignment vertical="top"/>
    </xf>
    <xf numFmtId="0" fontId="1" fillId="0" borderId="0"/>
    <xf numFmtId="0" fontId="4" fillId="0" borderId="0"/>
  </cellStyleXfs>
  <cellXfs count="233">
    <xf numFmtId="1" fontId="0" fillId="0" borderId="0" xfId="0"/>
    <xf numFmtId="44" fontId="9" fillId="0" borderId="8" xfId="9" applyNumberFormat="1" applyFont="1" applyFill="1" applyBorder="1" applyAlignment="1">
      <alignment horizontal="right"/>
    </xf>
    <xf numFmtId="1" fontId="9" fillId="0" borderId="25" xfId="0" applyFont="1" applyFill="1" applyBorder="1" applyAlignment="1">
      <alignment horizontal="justify" vertical="top"/>
    </xf>
    <xf numFmtId="166" fontId="9" fillId="0" borderId="4" xfId="0" applyNumberFormat="1" applyFont="1" applyFill="1" applyBorder="1" applyAlignment="1">
      <alignment horizontal="right"/>
    </xf>
    <xf numFmtId="44" fontId="9" fillId="0" borderId="11" xfId="0" applyNumberFormat="1" applyFont="1" applyFill="1" applyBorder="1" applyAlignment="1">
      <alignment horizontal="right"/>
    </xf>
    <xf numFmtId="1" fontId="1" fillId="0" borderId="0" xfId="0" applyFont="1"/>
    <xf numFmtId="165" fontId="1" fillId="0" borderId="0" xfId="10" applyFont="1" applyFill="1" applyAlignment="1">
      <alignment horizontal="right"/>
    </xf>
    <xf numFmtId="1" fontId="1" fillId="0" borderId="0" xfId="0" applyFont="1" applyFill="1" applyAlignment="1">
      <alignment horizontal="justify" vertical="top"/>
    </xf>
    <xf numFmtId="1" fontId="1" fillId="0" borderId="0" xfId="0" applyFont="1" applyFill="1" applyAlignment="1">
      <alignment horizontal="right"/>
    </xf>
    <xf numFmtId="1" fontId="1" fillId="0" borderId="0" xfId="0" applyFont="1" applyFill="1" applyBorder="1" applyAlignment="1">
      <alignment horizontal="right"/>
    </xf>
    <xf numFmtId="0" fontId="1" fillId="0" borderId="0" xfId="1" applyFont="1" applyFill="1" applyAlignment="1">
      <alignment horizontal="justify" vertical="top"/>
    </xf>
    <xf numFmtId="166" fontId="1" fillId="0" borderId="0" xfId="1" applyNumberFormat="1" applyFont="1" applyFill="1" applyAlignment="1">
      <alignment horizontal="right"/>
    </xf>
    <xf numFmtId="0" fontId="1" fillId="0" borderId="0" xfId="1" applyFont="1" applyFill="1" applyAlignment="1">
      <alignment horizontal="right"/>
    </xf>
    <xf numFmtId="2" fontId="1" fillId="0" borderId="0" xfId="11" applyNumberFormat="1" applyFont="1" applyFill="1" applyAlignment="1">
      <alignment horizontal="right"/>
    </xf>
    <xf numFmtId="0" fontId="1" fillId="0" borderId="0" xfId="6" applyFont="1" applyFill="1" applyAlignment="1">
      <alignment horizontal="right"/>
    </xf>
    <xf numFmtId="2" fontId="1" fillId="0" borderId="0" xfId="12" applyNumberFormat="1" applyFont="1" applyFill="1" applyBorder="1" applyAlignment="1">
      <alignment horizontal="right"/>
    </xf>
    <xf numFmtId="0" fontId="1" fillId="0" borderId="0" xfId="6" applyFont="1" applyFill="1" applyBorder="1" applyAlignment="1">
      <alignment horizontal="right"/>
    </xf>
    <xf numFmtId="0" fontId="1" fillId="0" borderId="0" xfId="5" applyFont="1" applyFill="1" applyBorder="1" applyAlignment="1">
      <alignment horizontal="justify" vertical="top"/>
    </xf>
    <xf numFmtId="0" fontId="1" fillId="0" borderId="0" xfId="6" applyFont="1"/>
    <xf numFmtId="166" fontId="9" fillId="0" borderId="2" xfId="0" applyNumberFormat="1" applyFont="1" applyFill="1" applyBorder="1" applyAlignment="1">
      <alignment horizontal="right"/>
    </xf>
    <xf numFmtId="1" fontId="9" fillId="0" borderId="0" xfId="0" applyFont="1" applyFill="1" applyBorder="1" applyAlignment="1">
      <alignment horizontal="justify"/>
    </xf>
    <xf numFmtId="0" fontId="1" fillId="0" borderId="0" xfId="6" applyFont="1" applyFill="1" applyBorder="1" applyAlignment="1">
      <alignment horizontal="justify" vertical="top" wrapText="1"/>
    </xf>
    <xf numFmtId="1" fontId="6" fillId="0" borderId="0" xfId="0" applyNumberFormat="1" applyFont="1" applyFill="1" applyBorder="1" applyAlignment="1">
      <alignment horizontal="justify" vertical="top"/>
    </xf>
    <xf numFmtId="166" fontId="1" fillId="0" borderId="0" xfId="6" applyNumberFormat="1" applyFont="1" applyFill="1" applyBorder="1" applyAlignment="1">
      <alignment horizontal="right"/>
    </xf>
    <xf numFmtId="166" fontId="1" fillId="0" borderId="0" xfId="0" applyNumberFormat="1" applyFont="1" applyFill="1" applyAlignment="1">
      <alignment horizontal="right"/>
    </xf>
    <xf numFmtId="1" fontId="1" fillId="0" borderId="0" xfId="15" applyFont="1" applyFill="1" applyAlignment="1">
      <alignment horizontal="justify" vertical="top" wrapText="1"/>
    </xf>
    <xf numFmtId="1" fontId="1" fillId="0" borderId="0" xfId="15" applyFont="1" applyFill="1" applyAlignment="1">
      <alignment horizontal="right"/>
    </xf>
    <xf numFmtId="2" fontId="1" fillId="0" borderId="0" xfId="15" applyNumberFormat="1" applyFont="1" applyFill="1" applyAlignment="1"/>
    <xf numFmtId="166" fontId="1" fillId="0" borderId="0" xfId="7" applyNumberFormat="1" applyFont="1" applyFill="1" applyBorder="1" applyAlignment="1">
      <alignment horizontal="right"/>
    </xf>
    <xf numFmtId="167" fontId="1" fillId="0" borderId="0" xfId="11" applyFont="1" applyFill="1" applyAlignment="1">
      <alignment horizontal="right"/>
    </xf>
    <xf numFmtId="0" fontId="1" fillId="0" borderId="0" xfId="16" applyFont="1" applyFill="1" applyAlignment="1">
      <alignment horizontal="justify" vertical="top"/>
    </xf>
    <xf numFmtId="1" fontId="1" fillId="0" borderId="0" xfId="0" applyFont="1" applyAlignment="1">
      <alignment horizontal="left" vertical="top" wrapText="1"/>
    </xf>
    <xf numFmtId="2" fontId="1" fillId="0" borderId="0" xfId="0" applyNumberFormat="1" applyFont="1" applyAlignment="1">
      <alignment horizontal="left" vertical="top" wrapText="1" shrinkToFit="1"/>
    </xf>
    <xf numFmtId="1" fontId="1" fillId="0" borderId="0" xfId="0" applyNumberFormat="1" applyFont="1" applyFill="1" applyAlignment="1">
      <alignment horizontal="center" vertical="top" wrapText="1" shrinkToFit="1"/>
    </xf>
    <xf numFmtId="2" fontId="1" fillId="0" borderId="0" xfId="0" applyNumberFormat="1" applyFont="1" applyAlignment="1">
      <alignment horizontal="center" vertical="top" wrapText="1" shrinkToFit="1"/>
    </xf>
    <xf numFmtId="3" fontId="1" fillId="0" borderId="0" xfId="0" applyNumberFormat="1" applyFont="1" applyAlignment="1">
      <alignment horizontal="right"/>
    </xf>
    <xf numFmtId="1" fontId="1" fillId="0" borderId="0" xfId="0" applyFont="1" applyAlignment="1">
      <alignment horizontal="left"/>
    </xf>
    <xf numFmtId="2" fontId="1" fillId="0" borderId="0" xfId="0" applyNumberFormat="1" applyFont="1"/>
    <xf numFmtId="1" fontId="1" fillId="0" borderId="0" xfId="0" applyFont="1" applyAlignment="1">
      <alignment horizontal="left" vertical="top"/>
    </xf>
    <xf numFmtId="1" fontId="1" fillId="0" borderId="0" xfId="0" applyFont="1" applyAlignment="1">
      <alignment horizontal="justify" vertical="center"/>
    </xf>
    <xf numFmtId="1" fontId="1" fillId="0" borderId="0" xfId="0" applyNumberFormat="1" applyFont="1" applyFill="1" applyAlignment="1">
      <alignment horizontal="center"/>
    </xf>
    <xf numFmtId="1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vertical="top"/>
    </xf>
    <xf numFmtId="1" fontId="11" fillId="0" borderId="0" xfId="0" applyFont="1" applyAlignment="1">
      <alignment horizontal="left" vertical="top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right"/>
    </xf>
    <xf numFmtId="1" fontId="1" fillId="0" borderId="0" xfId="0" applyFont="1" applyFill="1" applyBorder="1"/>
    <xf numFmtId="2" fontId="1" fillId="0" borderId="0" xfId="0" applyNumberFormat="1" applyFont="1" applyAlignment="1">
      <alignment horizontal="center"/>
    </xf>
    <xf numFmtId="1" fontId="9" fillId="0" borderId="0" xfId="0" applyFont="1" applyAlignment="1">
      <alignment horizontal="left"/>
    </xf>
    <xf numFmtId="3" fontId="1" fillId="0" borderId="0" xfId="0" applyNumberFormat="1" applyFont="1" applyBorder="1" applyAlignment="1">
      <alignment horizontal="right"/>
    </xf>
    <xf numFmtId="49" fontId="1" fillId="0" borderId="12" xfId="0" applyNumberFormat="1" applyFont="1" applyFill="1" applyBorder="1" applyAlignment="1">
      <alignment horizontal="right" vertical="top"/>
    </xf>
    <xf numFmtId="1" fontId="1" fillId="0" borderId="13" xfId="0" applyFont="1" applyFill="1" applyBorder="1" applyAlignment="1">
      <alignment horizontal="justify" vertical="top"/>
    </xf>
    <xf numFmtId="166" fontId="1" fillId="0" borderId="1" xfId="0" applyNumberFormat="1" applyFont="1" applyFill="1" applyBorder="1" applyAlignment="1">
      <alignment horizontal="right"/>
    </xf>
    <xf numFmtId="44" fontId="1" fillId="0" borderId="7" xfId="10" applyNumberFormat="1" applyFont="1" applyFill="1" applyBorder="1" applyAlignment="1">
      <alignment horizontal="right"/>
    </xf>
    <xf numFmtId="44" fontId="1" fillId="0" borderId="14" xfId="10" applyNumberFormat="1" applyFont="1" applyFill="1" applyBorder="1" applyAlignment="1">
      <alignment horizontal="right"/>
    </xf>
    <xf numFmtId="44" fontId="1" fillId="0" borderId="7" xfId="0" applyNumberFormat="1" applyFont="1" applyFill="1" applyBorder="1" applyAlignment="1">
      <alignment horizontal="right"/>
    </xf>
    <xf numFmtId="49" fontId="1" fillId="0" borderId="15" xfId="0" applyNumberFormat="1" applyFont="1" applyFill="1" applyBorder="1" applyAlignment="1">
      <alignment horizontal="right" vertical="top"/>
    </xf>
    <xf numFmtId="1" fontId="1" fillId="0" borderId="0" xfId="0" applyFont="1" applyFill="1" applyBorder="1" applyAlignment="1">
      <alignment horizontal="justify" vertical="top"/>
    </xf>
    <xf numFmtId="166" fontId="1" fillId="0" borderId="0" xfId="0" applyNumberFormat="1" applyFont="1" applyFill="1" applyBorder="1" applyAlignment="1">
      <alignment horizontal="right"/>
    </xf>
    <xf numFmtId="166" fontId="1" fillId="0" borderId="5" xfId="0" applyNumberFormat="1" applyFont="1" applyFill="1" applyBorder="1" applyAlignment="1">
      <alignment horizontal="right"/>
    </xf>
    <xf numFmtId="166" fontId="1" fillId="0" borderId="28" xfId="0" applyNumberFormat="1" applyFont="1" applyFill="1" applyBorder="1" applyAlignment="1">
      <alignment horizontal="right"/>
    </xf>
    <xf numFmtId="44" fontId="1" fillId="0" borderId="16" xfId="10" applyNumberFormat="1" applyFont="1" applyFill="1" applyBorder="1" applyAlignment="1">
      <alignment horizontal="right"/>
    </xf>
    <xf numFmtId="44" fontId="1" fillId="0" borderId="17" xfId="10" applyNumberFormat="1" applyFont="1" applyFill="1" applyBorder="1" applyAlignment="1">
      <alignment horizontal="right"/>
    </xf>
    <xf numFmtId="44" fontId="1" fillId="0" borderId="8" xfId="0" applyNumberFormat="1" applyFont="1" applyFill="1" applyBorder="1" applyAlignment="1">
      <alignment horizontal="right"/>
    </xf>
    <xf numFmtId="49" fontId="1" fillId="0" borderId="26" xfId="0" applyNumberFormat="1" applyFont="1" applyFill="1" applyBorder="1" applyAlignment="1">
      <alignment horizontal="right" vertical="top"/>
    </xf>
    <xf numFmtId="1" fontId="1" fillId="0" borderId="27" xfId="0" applyFont="1" applyFill="1" applyBorder="1" applyAlignment="1">
      <alignment horizontal="justify" vertical="top"/>
    </xf>
    <xf numFmtId="166" fontId="12" fillId="0" borderId="3" xfId="0" applyNumberFormat="1" applyFont="1" applyFill="1" applyBorder="1" applyAlignment="1">
      <alignment horizontal="right"/>
    </xf>
    <xf numFmtId="44" fontId="1" fillId="0" borderId="9" xfId="0" applyNumberFormat="1" applyFont="1" applyFill="1" applyBorder="1" applyAlignment="1">
      <alignment horizontal="right"/>
    </xf>
    <xf numFmtId="49" fontId="1" fillId="0" borderId="18" xfId="0" applyNumberFormat="1" applyFont="1" applyFill="1" applyBorder="1" applyAlignment="1">
      <alignment horizontal="right" vertical="top"/>
    </xf>
    <xf numFmtId="1" fontId="1" fillId="0" borderId="19" xfId="0" applyFont="1" applyFill="1" applyBorder="1" applyAlignment="1">
      <alignment horizontal="justify" vertical="top"/>
    </xf>
    <xf numFmtId="166" fontId="12" fillId="0" borderId="20" xfId="0" applyNumberFormat="1" applyFont="1" applyFill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44" fontId="1" fillId="0" borderId="9" xfId="10" applyNumberFormat="1" applyFont="1" applyFill="1" applyBorder="1" applyAlignment="1">
      <alignment horizontal="right"/>
    </xf>
    <xf numFmtId="44" fontId="1" fillId="0" borderId="30" xfId="10" applyNumberFormat="1" applyFont="1" applyFill="1" applyBorder="1" applyAlignment="1">
      <alignment horizontal="right"/>
    </xf>
    <xf numFmtId="44" fontId="1" fillId="0" borderId="10" xfId="0" applyNumberFormat="1" applyFont="1" applyFill="1" applyBorder="1" applyAlignment="1">
      <alignment horizontal="right"/>
    </xf>
    <xf numFmtId="49" fontId="9" fillId="0" borderId="21" xfId="0" applyNumberFormat="1" applyFont="1" applyFill="1" applyBorder="1" applyAlignment="1">
      <alignment horizontal="right" vertical="top"/>
    </xf>
    <xf numFmtId="1" fontId="1" fillId="0" borderId="29" xfId="0" applyFont="1" applyFill="1" applyBorder="1" applyAlignment="1">
      <alignment horizontal="justify" vertical="top"/>
    </xf>
    <xf numFmtId="44" fontId="9" fillId="0" borderId="31" xfId="9" applyNumberFormat="1" applyFont="1" applyFill="1" applyBorder="1" applyAlignment="1">
      <alignment horizontal="right"/>
    </xf>
    <xf numFmtId="44" fontId="9" fillId="0" borderId="10" xfId="9" applyNumberFormat="1" applyFont="1" applyFill="1" applyBorder="1" applyAlignment="1">
      <alignment horizontal="right"/>
    </xf>
    <xf numFmtId="49" fontId="9" fillId="0" borderId="18" xfId="0" applyNumberFormat="1" applyFont="1" applyFill="1" applyBorder="1" applyAlignment="1">
      <alignment horizontal="right" vertical="top"/>
    </xf>
    <xf numFmtId="1" fontId="1" fillId="0" borderId="22" xfId="0" applyFont="1" applyFill="1" applyBorder="1" applyAlignment="1">
      <alignment horizontal="justify" vertical="top"/>
    </xf>
    <xf numFmtId="44" fontId="1" fillId="0" borderId="9" xfId="9" applyNumberFormat="1" applyFont="1" applyFill="1" applyBorder="1" applyAlignment="1">
      <alignment horizontal="right"/>
    </xf>
    <xf numFmtId="44" fontId="1" fillId="0" borderId="30" xfId="0" applyNumberFormat="1" applyFont="1" applyBorder="1" applyAlignment="1">
      <alignment horizontal="right"/>
    </xf>
    <xf numFmtId="44" fontId="1" fillId="0" borderId="9" xfId="0" applyNumberFormat="1" applyFont="1" applyBorder="1" applyAlignment="1">
      <alignment horizontal="right"/>
    </xf>
    <xf numFmtId="49" fontId="9" fillId="0" borderId="24" xfId="0" applyNumberFormat="1" applyFont="1" applyFill="1" applyBorder="1" applyAlignment="1">
      <alignment horizontal="right" vertical="top"/>
    </xf>
    <xf numFmtId="44" fontId="9" fillId="0" borderId="32" xfId="0" applyNumberFormat="1" applyFont="1" applyFill="1" applyBorder="1" applyAlignment="1">
      <alignment horizontal="right"/>
    </xf>
    <xf numFmtId="1" fontId="1" fillId="0" borderId="0" xfId="0" applyFont="1" applyAlignment="1">
      <alignment horizontal="centerContinuous"/>
    </xf>
    <xf numFmtId="1" fontId="9" fillId="0" borderId="0" xfId="0" applyNumberFormat="1" applyFont="1" applyAlignment="1">
      <alignment horizontal="left" vertical="top"/>
    </xf>
    <xf numFmtId="1" fontId="1" fillId="0" borderId="0" xfId="0" applyFont="1" applyFill="1" applyAlignment="1">
      <alignment horizontal="centerContinuous"/>
    </xf>
    <xf numFmtId="3" fontId="1" fillId="0" borderId="0" xfId="0" applyNumberFormat="1" applyFont="1" applyFill="1" applyAlignment="1">
      <alignment horizontal="right"/>
    </xf>
    <xf numFmtId="1" fontId="9" fillId="0" borderId="5" xfId="0" applyNumberFormat="1" applyFont="1" applyFill="1" applyBorder="1" applyAlignment="1">
      <alignment horizontal="left" vertical="top"/>
    </xf>
    <xf numFmtId="1" fontId="9" fillId="0" borderId="5" xfId="0" applyNumberFormat="1" applyFont="1" applyFill="1" applyBorder="1" applyAlignment="1">
      <alignment horizontal="center"/>
    </xf>
    <xf numFmtId="1" fontId="9" fillId="0" borderId="5" xfId="0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right"/>
    </xf>
    <xf numFmtId="4" fontId="9" fillId="0" borderId="5" xfId="0" applyNumberFormat="1" applyFont="1" applyFill="1" applyBorder="1" applyAlignment="1">
      <alignment horizontal="center"/>
    </xf>
    <xf numFmtId="1" fontId="9" fillId="0" borderId="5" xfId="0" applyFont="1" applyFill="1" applyBorder="1"/>
    <xf numFmtId="1" fontId="9" fillId="0" borderId="0" xfId="0" applyFont="1" applyFill="1" applyBorder="1"/>
    <xf numFmtId="1" fontId="1" fillId="0" borderId="0" xfId="0" applyFont="1" applyFill="1" applyAlignment="1">
      <alignment horizontal="justify"/>
    </xf>
    <xf numFmtId="1" fontId="1" fillId="0" borderId="0" xfId="0" applyFont="1" applyFill="1" applyAlignment="1">
      <alignment horizontal="center"/>
    </xf>
    <xf numFmtId="1" fontId="9" fillId="0" borderId="1" xfId="0" applyNumberFormat="1" applyFont="1" applyFill="1" applyBorder="1" applyAlignment="1">
      <alignment horizontal="left" vertical="top"/>
    </xf>
    <xf numFmtId="1" fontId="9" fillId="0" borderId="1" xfId="0" applyFont="1" applyFill="1" applyBorder="1" applyAlignment="1">
      <alignment horizontal="justify"/>
    </xf>
    <xf numFmtId="1" fontId="9" fillId="0" borderId="1" xfId="0" applyNumberFormat="1" applyFont="1" applyFill="1" applyBorder="1" applyAlignment="1">
      <alignment horizontal="center"/>
    </xf>
    <xf numFmtId="1" fontId="9" fillId="0" borderId="1" xfId="0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right"/>
    </xf>
    <xf numFmtId="1" fontId="9" fillId="0" borderId="0" xfId="0" applyFont="1"/>
    <xf numFmtId="1" fontId="9" fillId="0" borderId="0" xfId="0" applyNumberFormat="1" applyFont="1" applyFill="1" applyBorder="1" applyAlignment="1">
      <alignment horizontal="left" vertical="top"/>
    </xf>
    <xf numFmtId="1" fontId="1" fillId="0" borderId="0" xfId="0" applyFont="1" applyFill="1" applyBorder="1" applyAlignment="1">
      <alignment horizontal="justify"/>
    </xf>
    <xf numFmtId="4" fontId="1" fillId="0" borderId="0" xfId="0" applyNumberFormat="1" applyFont="1" applyFill="1" applyAlignment="1">
      <alignment horizontal="right"/>
    </xf>
    <xf numFmtId="49" fontId="9" fillId="0" borderId="0" xfId="0" applyNumberFormat="1" applyFont="1" applyFill="1" applyBorder="1" applyAlignment="1">
      <alignment horizontal="right" vertical="top"/>
    </xf>
    <xf numFmtId="167" fontId="1" fillId="0" borderId="0" xfId="0" applyNumberFormat="1" applyFont="1" applyFill="1" applyAlignment="1">
      <alignment horizontal="right"/>
    </xf>
    <xf numFmtId="1" fontId="1" fillId="0" borderId="0" xfId="0" applyFont="1" applyBorder="1"/>
    <xf numFmtId="16" fontId="1" fillId="0" borderId="0" xfId="0" applyNumberFormat="1" applyFont="1" applyFill="1"/>
    <xf numFmtId="0" fontId="1" fillId="0" borderId="0" xfId="4" applyFont="1" applyFill="1" applyAlignment="1">
      <alignment horizontal="justify" vertical="top" wrapText="1"/>
    </xf>
    <xf numFmtId="0" fontId="1" fillId="0" borderId="0" xfId="4" applyFont="1" applyFill="1" applyAlignment="1">
      <alignment horizontal="justify" vertical="top"/>
    </xf>
    <xf numFmtId="1" fontId="1" fillId="0" borderId="0" xfId="3" applyFont="1" applyFill="1" applyBorder="1" applyAlignment="1">
      <alignment horizontal="right"/>
    </xf>
    <xf numFmtId="4" fontId="1" fillId="0" borderId="0" xfId="3" applyNumberFormat="1" applyFont="1" applyFill="1" applyAlignment="1">
      <alignment horizontal="right"/>
    </xf>
    <xf numFmtId="4" fontId="1" fillId="0" borderId="0" xfId="0" applyNumberFormat="1" applyFont="1" applyAlignment="1"/>
    <xf numFmtId="4" fontId="1" fillId="0" borderId="0" xfId="0" applyNumberFormat="1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center" vertical="top"/>
    </xf>
    <xf numFmtId="1" fontId="1" fillId="0" borderId="0" xfId="0" applyFont="1" applyAlignment="1">
      <alignment vertical="top" wrapText="1"/>
    </xf>
    <xf numFmtId="1" fontId="9" fillId="0" borderId="6" xfId="0" applyNumberFormat="1" applyFont="1" applyFill="1" applyBorder="1" applyAlignment="1">
      <alignment horizontal="left" vertical="top"/>
    </xf>
    <xf numFmtId="1" fontId="9" fillId="0" borderId="6" xfId="0" applyNumberFormat="1" applyFont="1" applyFill="1" applyBorder="1" applyAlignment="1">
      <alignment horizontal="center"/>
    </xf>
    <xf numFmtId="1" fontId="9" fillId="0" borderId="6" xfId="0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right"/>
    </xf>
    <xf numFmtId="44" fontId="9" fillId="0" borderId="6" xfId="0" applyNumberFormat="1" applyFont="1" applyFill="1" applyBorder="1" applyAlignment="1">
      <alignment horizontal="right"/>
    </xf>
    <xf numFmtId="44" fontId="9" fillId="0" borderId="6" xfId="0" applyNumberFormat="1" applyFont="1" applyBorder="1"/>
    <xf numFmtId="1" fontId="9" fillId="0" borderId="0" xfId="0" applyFont="1" applyAlignment="1">
      <alignment vertical="top" wrapText="1"/>
    </xf>
    <xf numFmtId="1" fontId="9" fillId="0" borderId="0" xfId="0" applyNumberFormat="1" applyFont="1" applyFill="1" applyBorder="1" applyAlignment="1">
      <alignment horizontal="center"/>
    </xf>
    <xf numFmtId="1" fontId="9" fillId="0" borderId="0" xfId="0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right"/>
    </xf>
    <xf numFmtId="44" fontId="9" fillId="0" borderId="0" xfId="0" applyNumberFormat="1" applyFont="1" applyFill="1" applyBorder="1" applyAlignment="1">
      <alignment horizontal="right"/>
    </xf>
    <xf numFmtId="44" fontId="9" fillId="0" borderId="0" xfId="0" applyNumberFormat="1" applyFont="1" applyBorder="1"/>
    <xf numFmtId="44" fontId="9" fillId="0" borderId="3" xfId="0" applyNumberFormat="1" applyFont="1" applyBorder="1"/>
    <xf numFmtId="1" fontId="9" fillId="0" borderId="5" xfId="0" applyFont="1" applyBorder="1"/>
    <xf numFmtId="1" fontId="9" fillId="0" borderId="0" xfId="0" applyFont="1" applyBorder="1"/>
    <xf numFmtId="2" fontId="9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Alignment="1">
      <alignment horizontal="right"/>
    </xf>
    <xf numFmtId="0" fontId="1" fillId="0" borderId="0" xfId="4" applyFont="1" applyFill="1" applyBorder="1" applyAlignment="1">
      <alignment horizontal="justify"/>
    </xf>
    <xf numFmtId="1" fontId="13" fillId="0" borderId="0" xfId="0" applyFont="1" applyAlignment="1">
      <alignment wrapText="1"/>
    </xf>
    <xf numFmtId="1" fontId="1" fillId="0" borderId="0" xfId="7" applyFont="1" applyFill="1" applyBorder="1" applyAlignment="1">
      <alignment horizontal="justify" vertical="top"/>
    </xf>
    <xf numFmtId="2" fontId="9" fillId="0" borderId="5" xfId="0" applyNumberFormat="1" applyFont="1" applyFill="1" applyBorder="1" applyAlignment="1">
      <alignment horizontal="right"/>
    </xf>
    <xf numFmtId="1" fontId="9" fillId="0" borderId="0" xfId="0" applyNumberFormat="1" applyFont="1" applyFill="1" applyAlignment="1">
      <alignment horizontal="left" vertical="top"/>
    </xf>
    <xf numFmtId="2" fontId="9" fillId="0" borderId="1" xfId="0" applyNumberFormat="1" applyFont="1" applyFill="1" applyBorder="1" applyAlignment="1">
      <alignment horizontal="right"/>
    </xf>
    <xf numFmtId="2" fontId="9" fillId="0" borderId="6" xfId="0" applyNumberFormat="1" applyFont="1" applyFill="1" applyBorder="1" applyAlignment="1">
      <alignment horizontal="right"/>
    </xf>
    <xf numFmtId="1" fontId="9" fillId="0" borderId="4" xfId="0" applyNumberFormat="1" applyFont="1" applyBorder="1" applyAlignment="1">
      <alignment horizontal="left" vertical="top"/>
    </xf>
    <xf numFmtId="1" fontId="1" fillId="0" borderId="4" xfId="0" applyFont="1" applyFill="1" applyBorder="1" applyAlignment="1">
      <alignment horizontal="justify"/>
    </xf>
    <xf numFmtId="1" fontId="1" fillId="0" borderId="4" xfId="0" applyNumberFormat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justify" vertical="top"/>
    </xf>
    <xf numFmtId="1" fontId="1" fillId="0" borderId="0" xfId="0" applyFont="1" applyFill="1"/>
    <xf numFmtId="1" fontId="1" fillId="0" borderId="0" xfId="0" applyFont="1" applyFill="1" applyBorder="1" applyAlignment="1">
      <alignment vertical="center"/>
    </xf>
    <xf numFmtId="0" fontId="1" fillId="0" borderId="0" xfId="16" applyFont="1" applyFill="1" applyBorder="1" applyAlignment="1">
      <alignment horizontal="center"/>
    </xf>
    <xf numFmtId="0" fontId="1" fillId="0" borderId="0" xfId="1" applyFont="1" applyFill="1" applyBorder="1"/>
    <xf numFmtId="0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vertical="top"/>
    </xf>
    <xf numFmtId="2" fontId="1" fillId="0" borderId="0" xfId="0" applyNumberFormat="1" applyFont="1" applyBorder="1"/>
    <xf numFmtId="0" fontId="1" fillId="0" borderId="0" xfId="17" applyFont="1" applyFill="1" applyAlignment="1">
      <alignment horizontal="justify" vertical="top" wrapText="1"/>
    </xf>
    <xf numFmtId="166" fontId="1" fillId="0" borderId="0" xfId="17" applyNumberFormat="1" applyFont="1" applyFill="1" applyAlignment="1">
      <alignment horizontal="right"/>
    </xf>
    <xf numFmtId="0" fontId="1" fillId="0" borderId="0" xfId="17" applyFont="1" applyFill="1" applyAlignment="1">
      <alignment horizontal="right"/>
    </xf>
    <xf numFmtId="2" fontId="1" fillId="0" borderId="0" xfId="17" applyNumberFormat="1" applyFont="1" applyFill="1" applyAlignment="1"/>
    <xf numFmtId="4" fontId="9" fillId="0" borderId="6" xfId="0" applyNumberFormat="1" applyFont="1" applyFill="1" applyBorder="1" applyAlignment="1">
      <alignment horizontal="center"/>
    </xf>
    <xf numFmtId="1" fontId="9" fillId="0" borderId="3" xfId="0" applyNumberFormat="1" applyFont="1" applyFill="1" applyBorder="1" applyAlignment="1">
      <alignment horizontal="left" vertical="top"/>
    </xf>
    <xf numFmtId="1" fontId="1" fillId="0" borderId="3" xfId="0" applyNumberFormat="1" applyFont="1" applyFill="1" applyBorder="1" applyAlignment="1">
      <alignment horizontal="left" vertical="top"/>
    </xf>
    <xf numFmtId="1" fontId="1" fillId="0" borderId="3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1" fontId="1" fillId="0" borderId="0" xfId="0" applyNumberFormat="1" applyFont="1" applyFill="1" applyBorder="1" applyAlignment="1">
      <alignment horizontal="left" vertical="top"/>
    </xf>
    <xf numFmtId="1" fontId="1" fillId="0" borderId="5" xfId="0" applyFont="1" applyBorder="1"/>
    <xf numFmtId="4" fontId="1" fillId="0" borderId="0" xfId="0" applyNumberFormat="1" applyFont="1" applyFill="1" applyBorder="1"/>
    <xf numFmtId="2" fontId="1" fillId="0" borderId="0" xfId="0" applyNumberFormat="1" applyFont="1" applyAlignment="1"/>
    <xf numFmtId="3" fontId="1" fillId="0" borderId="0" xfId="0" applyNumberFormat="1" applyFont="1" applyFill="1" applyBorder="1" applyAlignment="1">
      <alignment horizontal="center"/>
    </xf>
    <xf numFmtId="0" fontId="9" fillId="0" borderId="0" xfId="2" applyFont="1" applyAlignment="1">
      <alignment horizontal="center" vertical="top" wrapText="1"/>
    </xf>
    <xf numFmtId="4" fontId="1" fillId="0" borderId="0" xfId="0" applyNumberFormat="1" applyFont="1" applyFill="1" applyAlignment="1">
      <alignment vertical="top" wrapText="1"/>
    </xf>
    <xf numFmtId="4" fontId="1" fillId="0" borderId="0" xfId="2" applyNumberFormat="1" applyFont="1" applyFill="1" applyAlignment="1">
      <alignment horizontal="center" wrapText="1"/>
    </xf>
    <xf numFmtId="3" fontId="1" fillId="0" borderId="0" xfId="0" applyNumberFormat="1" applyFont="1" applyFill="1" applyAlignment="1">
      <alignment wrapText="1"/>
    </xf>
    <xf numFmtId="3" fontId="1" fillId="0" borderId="0" xfId="0" applyNumberFormat="1" applyFont="1" applyFill="1" applyAlignment="1">
      <alignment horizontal="right" vertical="top" wrapText="1"/>
    </xf>
    <xf numFmtId="1" fontId="1" fillId="0" borderId="0" xfId="0" applyFont="1" applyAlignment="1">
      <alignment horizontal="justify"/>
    </xf>
    <xf numFmtId="1" fontId="1" fillId="0" borderId="33" xfId="0" applyFont="1" applyFill="1" applyBorder="1" applyAlignment="1">
      <alignment horizontal="justify" vertical="top"/>
    </xf>
    <xf numFmtId="1" fontId="9" fillId="0" borderId="2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166" fontId="9" fillId="0" borderId="0" xfId="0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3" fontId="1" fillId="0" borderId="0" xfId="10" applyNumberFormat="1" applyFont="1" applyFill="1" applyAlignment="1">
      <alignment horizontal="right"/>
    </xf>
    <xf numFmtId="0" fontId="1" fillId="0" borderId="0" xfId="17" applyFont="1" applyAlignment="1">
      <alignment horizontal="justify" vertical="top" wrapText="1"/>
    </xf>
    <xf numFmtId="1" fontId="13" fillId="0" borderId="0" xfId="0" applyFont="1"/>
    <xf numFmtId="1" fontId="14" fillId="0" borderId="0" xfId="0" applyFont="1"/>
    <xf numFmtId="49" fontId="14" fillId="0" borderId="0" xfId="0" applyNumberFormat="1" applyFont="1" applyAlignment="1">
      <alignment wrapText="1"/>
    </xf>
    <xf numFmtId="1" fontId="14" fillId="0" borderId="23" xfId="0" applyFont="1" applyBorder="1"/>
    <xf numFmtId="1" fontId="14" fillId="0" borderId="0" xfId="0" applyFont="1" applyAlignment="1">
      <alignment horizontal="right" vertical="top"/>
    </xf>
    <xf numFmtId="1" fontId="15" fillId="0" borderId="0" xfId="0" applyFont="1"/>
    <xf numFmtId="4" fontId="15" fillId="0" borderId="0" xfId="0" applyNumberFormat="1" applyFont="1"/>
    <xf numFmtId="1" fontId="15" fillId="0" borderId="0" xfId="0" applyFont="1" applyAlignment="1">
      <alignment horizontal="right" vertical="top"/>
    </xf>
    <xf numFmtId="49" fontId="15" fillId="0" borderId="0" xfId="0" applyNumberFormat="1" applyFont="1" applyBorder="1" applyAlignment="1">
      <alignment vertical="top" wrapText="1"/>
    </xf>
    <xf numFmtId="1" fontId="15" fillId="0" borderId="0" xfId="0" applyFont="1" applyBorder="1"/>
    <xf numFmtId="4" fontId="15" fillId="0" borderId="0" xfId="0" applyNumberFormat="1" applyFont="1" applyBorder="1"/>
    <xf numFmtId="49" fontId="15" fillId="0" borderId="23" xfId="0" applyNumberFormat="1" applyFont="1" applyBorder="1" applyAlignment="1">
      <alignment horizontal="left" vertical="distributed" wrapText="1" readingOrder="1"/>
    </xf>
    <xf numFmtId="1" fontId="15" fillId="0" borderId="23" xfId="0" applyFont="1" applyBorder="1"/>
    <xf numFmtId="4" fontId="15" fillId="0" borderId="23" xfId="0" applyNumberFormat="1" applyFont="1" applyBorder="1"/>
    <xf numFmtId="4" fontId="14" fillId="0" borderId="0" xfId="0" applyNumberFormat="1" applyFont="1"/>
    <xf numFmtId="0" fontId="15" fillId="0" borderId="23" xfId="0" applyNumberFormat="1" applyFont="1" applyBorder="1" applyAlignment="1">
      <alignment vertical="top" wrapText="1"/>
    </xf>
    <xf numFmtId="49" fontId="15" fillId="0" borderId="0" xfId="0" applyNumberFormat="1" applyFont="1" applyBorder="1" applyAlignment="1">
      <alignment horizontal="left" vertical="distributed" wrapText="1" readingOrder="1"/>
    </xf>
    <xf numFmtId="49" fontId="15" fillId="0" borderId="0" xfId="0" applyNumberFormat="1" applyFont="1" applyAlignment="1">
      <alignment horizontal="left" vertical="top" wrapText="1" readingOrder="1"/>
    </xf>
    <xf numFmtId="49" fontId="15" fillId="0" borderId="23" xfId="0" applyNumberFormat="1" applyFont="1" applyBorder="1" applyAlignment="1">
      <alignment horizontal="left" vertical="top" wrapText="1" readingOrder="1"/>
    </xf>
    <xf numFmtId="1" fontId="1" fillId="0" borderId="34" xfId="0" applyFont="1" applyBorder="1" applyAlignment="1">
      <alignment horizontal="left" wrapText="1"/>
    </xf>
    <xf numFmtId="49" fontId="15" fillId="0" borderId="0" xfId="0" applyNumberFormat="1" applyFont="1" applyAlignment="1">
      <alignment horizontal="left" vertical="justify" wrapText="1" readingOrder="1"/>
    </xf>
    <xf numFmtId="0" fontId="15" fillId="0" borderId="0" xfId="0" applyNumberFormat="1" applyFont="1" applyAlignment="1">
      <alignment horizontal="left" vertical="top" wrapText="1" readingOrder="1"/>
    </xf>
    <xf numFmtId="49" fontId="17" fillId="0" borderId="0" xfId="0" applyNumberFormat="1" applyFont="1" applyAlignment="1">
      <alignment horizontal="left" vertical="justify" wrapText="1" readingOrder="1"/>
    </xf>
    <xf numFmtId="49" fontId="15" fillId="0" borderId="0" xfId="0" applyNumberFormat="1" applyFont="1" applyAlignment="1">
      <alignment wrapText="1"/>
    </xf>
    <xf numFmtId="49" fontId="15" fillId="0" borderId="23" xfId="0" applyNumberFormat="1" applyFont="1" applyBorder="1" applyAlignment="1">
      <alignment horizontal="left" vertical="justify" wrapText="1" readingOrder="1"/>
    </xf>
    <xf numFmtId="49" fontId="15" fillId="0" borderId="0" xfId="0" applyNumberFormat="1" applyFont="1" applyAlignment="1">
      <alignment vertical="top" wrapText="1"/>
    </xf>
    <xf numFmtId="2" fontId="15" fillId="0" borderId="0" xfId="0" applyNumberFormat="1" applyFont="1" applyAlignment="1">
      <alignment vertical="top" wrapText="1"/>
    </xf>
    <xf numFmtId="1" fontId="19" fillId="0" borderId="0" xfId="0" applyFont="1"/>
    <xf numFmtId="1" fontId="20" fillId="0" borderId="0" xfId="0" applyFont="1"/>
    <xf numFmtId="3" fontId="0" fillId="0" borderId="0" xfId="0" applyNumberFormat="1"/>
    <xf numFmtId="3" fontId="18" fillId="0" borderId="0" xfId="0" applyNumberFormat="1" applyFont="1"/>
    <xf numFmtId="1" fontId="20" fillId="0" borderId="20" xfId="0" applyFont="1" applyBorder="1"/>
    <xf numFmtId="1" fontId="0" fillId="0" borderId="20" xfId="0" applyBorder="1"/>
    <xf numFmtId="3" fontId="18" fillId="0" borderId="20" xfId="0" applyNumberFormat="1" applyFont="1" applyBorder="1"/>
    <xf numFmtId="4" fontId="14" fillId="0" borderId="23" xfId="0" applyNumberFormat="1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left" wrapText="1"/>
    </xf>
    <xf numFmtId="49" fontId="14" fillId="0" borderId="0" xfId="0" applyNumberFormat="1" applyFont="1" applyAlignment="1">
      <alignment horizontal="center" wrapText="1"/>
    </xf>
    <xf numFmtId="1" fontId="14" fillId="0" borderId="0" xfId="0" applyFont="1" applyAlignment="1">
      <alignment horizontal="center" wrapText="1"/>
    </xf>
    <xf numFmtId="1" fontId="14" fillId="0" borderId="0" xfId="0" applyFont="1" applyAlignment="1">
      <alignment horizontal="center"/>
    </xf>
  </cellXfs>
  <cellStyles count="18">
    <cellStyle name="Navadno" xfId="0" builtinId="0"/>
    <cellStyle name="Navadno 2" xfId="16"/>
    <cellStyle name="Navadno 5" xfId="14"/>
    <cellStyle name="Navadno_FK1.1,MK1.1" xfId="15"/>
    <cellStyle name="Navadno_List1" xfId="1"/>
    <cellStyle name="Navadno_Ponudba Vodovoda od malna do mostu" xfId="2"/>
    <cellStyle name="Navadno_Predračun" xfId="3"/>
    <cellStyle name="Navadno_Predračun_1" xfId="4"/>
    <cellStyle name="Navadno_Trgovski center Idrija" xfId="17"/>
    <cellStyle name="Navadno_V3B.2" xfId="5"/>
    <cellStyle name="Navadno_V3B.3" xfId="6"/>
    <cellStyle name="Navadno_vodohran Kred" xfId="7"/>
    <cellStyle name="normal1" xfId="8"/>
    <cellStyle name="Valuta" xfId="9" builtinId="4"/>
    <cellStyle name="Vejica" xfId="10" builtinId="3"/>
    <cellStyle name="Vejica 5" xfId="13"/>
    <cellStyle name="Vejica_List1" xfId="11"/>
    <cellStyle name="Vejica_V3B.3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oji%20dokumenti\KSD\VodovodGorenje-Lokavec\VODOVOD%20LOKAVEC%202017-razp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VODOVOD"/>
      <sheetName val="List1"/>
    </sheetNames>
    <sheetDataSet>
      <sheetData sheetId="0">
        <row r="1">
          <cell r="A1" t="str">
            <v>VODOVOD ČN HUBELJ - LOKAVEC   (ČOHI)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tabSelected="1" workbookViewId="0">
      <selection activeCell="D13" sqref="D13"/>
    </sheetView>
  </sheetViews>
  <sheetFormatPr defaultRowHeight="12.75"/>
  <cols>
    <col min="5" max="5" width="8.140625" customWidth="1"/>
    <col min="6" max="6" width="14.140625" style="222" customWidth="1"/>
  </cols>
  <sheetData>
    <row r="2" spans="2:6">
      <c r="B2" s="220" t="s">
        <v>231</v>
      </c>
    </row>
    <row r="4" spans="2:6">
      <c r="B4" s="221" t="s">
        <v>227</v>
      </c>
    </row>
    <row r="6" spans="2:6">
      <c r="B6" s="220" t="s">
        <v>228</v>
      </c>
      <c r="F6" s="223">
        <f>'LOKAVEC-ČOHI'!F25</f>
        <v>0</v>
      </c>
    </row>
    <row r="7" spans="2:6">
      <c r="B7" s="220" t="s">
        <v>229</v>
      </c>
      <c r="F7" s="223">
        <f>ČOHI!C8</f>
        <v>0</v>
      </c>
    </row>
    <row r="8" spans="2:6">
      <c r="F8" s="223"/>
    </row>
    <row r="9" spans="2:6" ht="13.5" thickBot="1">
      <c r="B9" s="224" t="s">
        <v>232</v>
      </c>
      <c r="C9" s="225"/>
      <c r="D9" s="225"/>
      <c r="E9" s="225"/>
      <c r="F9" s="226">
        <f>F6+F7</f>
        <v>0</v>
      </c>
    </row>
    <row r="10" spans="2:6" ht="13.5" thickTop="1">
      <c r="B10" t="s">
        <v>230</v>
      </c>
      <c r="F10" s="223">
        <f>F9*0.22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250"/>
  <sheetViews>
    <sheetView view="pageBreakPreview" topLeftCell="A127" zoomScaleSheetLayoutView="100" workbookViewId="0">
      <selection activeCell="C91" sqref="C91"/>
    </sheetView>
  </sheetViews>
  <sheetFormatPr defaultRowHeight="12.75"/>
  <cols>
    <col min="1" max="1" width="6.42578125" style="42" customWidth="1"/>
    <col min="2" max="2" width="40.5703125" style="185" customWidth="1"/>
    <col min="3" max="3" width="8.28515625" style="40" customWidth="1"/>
    <col min="4" max="4" width="7.85546875" style="41" customWidth="1"/>
    <col min="5" max="5" width="10.85546875" style="35" customWidth="1"/>
    <col min="6" max="6" width="17" style="35" customWidth="1"/>
    <col min="7" max="7" width="17" style="5" customWidth="1"/>
    <col min="8" max="8" width="18.28515625" style="5" hidden="1" customWidth="1"/>
    <col min="9" max="9" width="12.5703125" style="5" customWidth="1"/>
    <col min="10" max="10" width="24.140625" style="5" customWidth="1"/>
    <col min="11" max="16384" width="9.140625" style="5"/>
  </cols>
  <sheetData>
    <row r="3" spans="1:9">
      <c r="A3" s="31"/>
      <c r="B3" s="32"/>
      <c r="C3" s="33"/>
      <c r="D3" s="34"/>
      <c r="G3" s="36"/>
      <c r="H3" s="37"/>
      <c r="I3" s="37"/>
    </row>
    <row r="4" spans="1:9">
      <c r="A4" s="38"/>
      <c r="B4" s="39"/>
      <c r="H4" s="37"/>
      <c r="I4" s="37"/>
    </row>
    <row r="5" spans="1:9" ht="12.75" customHeight="1">
      <c r="A5" s="31"/>
      <c r="B5" s="32"/>
      <c r="C5" s="33"/>
      <c r="D5" s="34"/>
      <c r="G5" s="36"/>
      <c r="H5" s="37"/>
      <c r="I5" s="37"/>
    </row>
    <row r="9" spans="1:9" ht="15.75">
      <c r="B9" s="43" t="s">
        <v>82</v>
      </c>
    </row>
    <row r="10" spans="1:9" s="47" customFormat="1" ht="15.75">
      <c r="A10" s="38"/>
      <c r="B10" s="43"/>
      <c r="C10" s="44"/>
      <c r="D10" s="45"/>
      <c r="E10" s="46"/>
      <c r="F10" s="46"/>
    </row>
    <row r="11" spans="1:9" s="47" customFormat="1">
      <c r="A11" s="38"/>
      <c r="B11" s="38"/>
      <c r="C11" s="44"/>
      <c r="D11" s="45"/>
      <c r="E11" s="46"/>
      <c r="F11" s="46"/>
    </row>
    <row r="12" spans="1:9" s="47" customFormat="1">
      <c r="A12" s="38"/>
      <c r="B12" s="38"/>
      <c r="C12" s="44"/>
      <c r="D12" s="45"/>
      <c r="E12" s="46"/>
      <c r="F12" s="46"/>
    </row>
    <row r="13" spans="1:9" s="47" customFormat="1">
      <c r="A13" s="38"/>
      <c r="B13" s="38"/>
      <c r="C13" s="44"/>
      <c r="D13" s="45"/>
      <c r="E13" s="46"/>
      <c r="F13" s="46"/>
    </row>
    <row r="14" spans="1:9" s="47" customFormat="1">
      <c r="A14" s="38"/>
      <c r="B14" s="38"/>
      <c r="C14" s="44"/>
      <c r="D14" s="45"/>
      <c r="E14" s="46"/>
      <c r="F14" s="46"/>
    </row>
    <row r="15" spans="1:9">
      <c r="A15" s="36"/>
      <c r="B15" s="41"/>
      <c r="D15" s="48"/>
    </row>
    <row r="16" spans="1:9">
      <c r="A16" s="36"/>
      <c r="B16" s="49" t="s">
        <v>16</v>
      </c>
    </row>
    <row r="17" spans="1:8">
      <c r="A17" s="36"/>
      <c r="B17" s="36"/>
    </row>
    <row r="18" spans="1:8" ht="13.5" thickBot="1">
      <c r="A18" s="36"/>
      <c r="B18" s="36"/>
      <c r="F18" s="50"/>
    </row>
    <row r="19" spans="1:8">
      <c r="A19" s="51" t="s">
        <v>39</v>
      </c>
      <c r="B19" s="52" t="s">
        <v>37</v>
      </c>
      <c r="C19" s="53"/>
      <c r="D19" s="53"/>
      <c r="E19" s="53"/>
      <c r="F19" s="54">
        <f>+F71</f>
        <v>0</v>
      </c>
      <c r="G19" s="55"/>
      <c r="H19" s="56">
        <f>+H71</f>
        <v>0</v>
      </c>
    </row>
    <row r="20" spans="1:8">
      <c r="A20" s="57" t="s">
        <v>40</v>
      </c>
      <c r="B20" s="186" t="s">
        <v>38</v>
      </c>
      <c r="C20" s="60"/>
      <c r="D20" s="60"/>
      <c r="E20" s="61"/>
      <c r="F20" s="62">
        <f>+F96</f>
        <v>0</v>
      </c>
      <c r="G20" s="63"/>
      <c r="H20" s="64">
        <f>+H96</f>
        <v>0</v>
      </c>
    </row>
    <row r="21" spans="1:8">
      <c r="A21" s="65" t="s">
        <v>41</v>
      </c>
      <c r="B21" s="58" t="s">
        <v>80</v>
      </c>
      <c r="C21" s="59"/>
      <c r="D21" s="60"/>
      <c r="E21" s="61"/>
      <c r="F21" s="62">
        <f>F111</f>
        <v>0</v>
      </c>
      <c r="G21" s="63"/>
      <c r="H21" s="64"/>
    </row>
    <row r="22" spans="1:8">
      <c r="A22" s="65" t="s">
        <v>42</v>
      </c>
      <c r="B22" s="66" t="s">
        <v>44</v>
      </c>
      <c r="C22" s="67"/>
      <c r="D22" s="60"/>
      <c r="E22" s="61"/>
      <c r="F22" s="62">
        <f>+F155</f>
        <v>0</v>
      </c>
      <c r="G22" s="63"/>
      <c r="H22" s="64">
        <f>+H155</f>
        <v>0</v>
      </c>
    </row>
    <row r="23" spans="1:8" ht="12.75" customHeight="1" thickBot="1">
      <c r="A23" s="65" t="s">
        <v>79</v>
      </c>
      <c r="B23" s="66" t="s">
        <v>45</v>
      </c>
      <c r="C23" s="67"/>
      <c r="D23" s="60"/>
      <c r="E23" s="61"/>
      <c r="F23" s="62">
        <f>+F180</f>
        <v>0</v>
      </c>
      <c r="G23" s="63"/>
      <c r="H23" s="68">
        <f>+H180</f>
        <v>0</v>
      </c>
    </row>
    <row r="24" spans="1:8" ht="12.75" customHeight="1" thickTop="1" thickBot="1">
      <c r="A24" s="69"/>
      <c r="B24" s="70" t="s">
        <v>47</v>
      </c>
      <c r="C24" s="71"/>
      <c r="D24" s="72"/>
      <c r="E24" s="72"/>
      <c r="F24" s="73">
        <f>SUM(F19:F23)*0.05</f>
        <v>0</v>
      </c>
      <c r="G24" s="74"/>
      <c r="H24" s="75"/>
    </row>
    <row r="25" spans="1:8" ht="13.5" thickTop="1">
      <c r="A25" s="76"/>
      <c r="B25" s="77" t="s">
        <v>43</v>
      </c>
      <c r="C25" s="19"/>
      <c r="D25" s="19"/>
      <c r="E25" s="19"/>
      <c r="F25" s="1">
        <f>SUM(F19:F24)</f>
        <v>0</v>
      </c>
      <c r="G25" s="78"/>
      <c r="H25" s="79">
        <f>SUM(H19:H23)</f>
        <v>0</v>
      </c>
    </row>
    <row r="26" spans="1:8" ht="13.5" thickBot="1">
      <c r="A26" s="80"/>
      <c r="B26" s="81" t="s">
        <v>58</v>
      </c>
      <c r="C26" s="72"/>
      <c r="D26" s="72"/>
      <c r="E26" s="72"/>
      <c r="F26" s="82">
        <f>+F25*0.22</f>
        <v>0</v>
      </c>
      <c r="G26" s="83"/>
      <c r="H26" s="84">
        <f>H25*0.2</f>
        <v>0</v>
      </c>
    </row>
    <row r="27" spans="1:8" ht="14.25" thickTop="1" thickBot="1">
      <c r="A27" s="85"/>
      <c r="B27" s="2" t="s">
        <v>43</v>
      </c>
      <c r="C27" s="3"/>
      <c r="D27" s="3"/>
      <c r="E27" s="3"/>
      <c r="F27" s="4">
        <f>SUM(F25:F26)</f>
        <v>0</v>
      </c>
      <c r="G27" s="86"/>
      <c r="H27" s="4">
        <f>SUM(H25:H26)</f>
        <v>0</v>
      </c>
    </row>
    <row r="28" spans="1:8">
      <c r="B28" s="87"/>
      <c r="D28" s="45"/>
    </row>
    <row r="29" spans="1:8">
      <c r="B29" s="87"/>
      <c r="D29" s="45"/>
    </row>
    <row r="30" spans="1:8">
      <c r="B30" s="87"/>
      <c r="D30" s="45"/>
    </row>
    <row r="31" spans="1:8">
      <c r="B31" s="87"/>
      <c r="D31" s="45"/>
    </row>
    <row r="32" spans="1:8">
      <c r="B32" s="87"/>
      <c r="D32" s="45"/>
    </row>
    <row r="33" spans="2:4">
      <c r="B33" s="87"/>
      <c r="D33" s="45"/>
    </row>
    <row r="34" spans="2:4">
      <c r="B34" s="87"/>
      <c r="D34" s="45"/>
    </row>
    <row r="35" spans="2:4">
      <c r="B35" s="87"/>
      <c r="D35" s="45"/>
    </row>
    <row r="36" spans="2:4">
      <c r="B36" s="87"/>
      <c r="D36" s="45"/>
    </row>
    <row r="37" spans="2:4">
      <c r="B37" s="87"/>
      <c r="D37" s="45"/>
    </row>
    <row r="38" spans="2:4">
      <c r="B38" s="87"/>
      <c r="D38" s="45"/>
    </row>
    <row r="39" spans="2:4">
      <c r="B39" s="87"/>
      <c r="D39" s="45"/>
    </row>
    <row r="40" spans="2:4">
      <c r="B40" s="87"/>
      <c r="D40" s="45"/>
    </row>
    <row r="41" spans="2:4">
      <c r="B41" s="87"/>
      <c r="D41" s="45"/>
    </row>
    <row r="42" spans="2:4">
      <c r="B42" s="87"/>
      <c r="D42" s="45"/>
    </row>
    <row r="43" spans="2:4">
      <c r="B43" s="87"/>
      <c r="D43" s="45"/>
    </row>
    <row r="44" spans="2:4">
      <c r="B44" s="87"/>
      <c r="D44" s="45"/>
    </row>
    <row r="45" spans="2:4">
      <c r="B45" s="87"/>
      <c r="D45" s="45"/>
    </row>
    <row r="46" spans="2:4">
      <c r="B46" s="87"/>
      <c r="D46" s="45"/>
    </row>
    <row r="47" spans="2:4">
      <c r="B47" s="87"/>
      <c r="D47" s="45"/>
    </row>
    <row r="48" spans="2:4">
      <c r="B48" s="87"/>
      <c r="D48" s="45"/>
    </row>
    <row r="49" spans="1:13">
      <c r="B49" s="87"/>
      <c r="D49" s="45"/>
    </row>
    <row r="50" spans="1:13">
      <c r="A50" s="88"/>
      <c r="B50" s="89"/>
      <c r="D50" s="45"/>
      <c r="E50" s="90"/>
      <c r="F50" s="90"/>
    </row>
    <row r="51" spans="1:13">
      <c r="A51" s="88"/>
      <c r="B51" s="89"/>
      <c r="D51" s="45"/>
      <c r="E51" s="90"/>
      <c r="F51" s="90"/>
    </row>
    <row r="52" spans="1:13">
      <c r="A52" s="88"/>
      <c r="B52" s="89"/>
      <c r="D52" s="45"/>
      <c r="E52" s="90"/>
      <c r="F52" s="90"/>
    </row>
    <row r="53" spans="1:13">
      <c r="A53" s="88"/>
      <c r="B53" s="89"/>
      <c r="D53" s="45"/>
      <c r="E53" s="90"/>
      <c r="F53" s="90"/>
    </row>
    <row r="54" spans="1:13">
      <c r="A54" s="88"/>
      <c r="B54" s="89"/>
      <c r="D54" s="45"/>
      <c r="E54" s="90"/>
      <c r="F54" s="90"/>
    </row>
    <row r="55" spans="1:13">
      <c r="A55" s="88"/>
      <c r="B55" s="89"/>
      <c r="D55" s="45"/>
      <c r="E55" s="90"/>
      <c r="F55" s="90"/>
    </row>
    <row r="56" spans="1:13">
      <c r="A56" s="88"/>
      <c r="B56" s="89"/>
      <c r="D56" s="45"/>
      <c r="E56" s="90"/>
      <c r="F56" s="90"/>
    </row>
    <row r="57" spans="1:13" s="97" customFormat="1">
      <c r="A57" s="91"/>
      <c r="B57" s="91" t="s">
        <v>13</v>
      </c>
      <c r="C57" s="92"/>
      <c r="D57" s="93"/>
      <c r="E57" s="94"/>
      <c r="F57" s="94"/>
      <c r="G57" s="95"/>
      <c r="H57" s="96"/>
    </row>
    <row r="58" spans="1:13" ht="13.5" thickBot="1">
      <c r="A58" s="88"/>
      <c r="B58" s="98"/>
      <c r="D58" s="99"/>
      <c r="E58" s="99"/>
      <c r="F58" s="8"/>
      <c r="G58" s="99"/>
      <c r="H58" s="99"/>
    </row>
    <row r="59" spans="1:13" s="106" customFormat="1">
      <c r="A59" s="100" t="s">
        <v>5</v>
      </c>
      <c r="B59" s="101" t="s">
        <v>6</v>
      </c>
      <c r="C59" s="102" t="s">
        <v>7</v>
      </c>
      <c r="D59" s="103" t="s">
        <v>8</v>
      </c>
      <c r="E59" s="104" t="s">
        <v>9</v>
      </c>
      <c r="F59" s="105" t="s">
        <v>10</v>
      </c>
      <c r="G59" s="105" t="s">
        <v>10</v>
      </c>
      <c r="H59" s="105"/>
    </row>
    <row r="60" spans="1:13">
      <c r="A60" s="107"/>
      <c r="B60" s="108"/>
      <c r="C60" s="59"/>
      <c r="D60" s="9"/>
      <c r="E60" s="109"/>
      <c r="F60" s="90"/>
    </row>
    <row r="61" spans="1:13">
      <c r="A61" s="110" t="s">
        <v>17</v>
      </c>
      <c r="B61" s="58" t="s">
        <v>33</v>
      </c>
      <c r="C61" s="59">
        <f>1020+202</f>
        <v>1222</v>
      </c>
      <c r="D61" s="9" t="s">
        <v>4</v>
      </c>
      <c r="E61" s="109"/>
      <c r="F61" s="111">
        <f>C61*E61</f>
        <v>0</v>
      </c>
    </row>
    <row r="62" spans="1:13">
      <c r="A62" s="110"/>
      <c r="B62" s="58"/>
      <c r="C62" s="59"/>
      <c r="D62" s="9"/>
      <c r="E62" s="109"/>
      <c r="F62" s="90"/>
      <c r="J62" s="6"/>
    </row>
    <row r="63" spans="1:13" ht="25.5">
      <c r="A63" s="110" t="s">
        <v>99</v>
      </c>
      <c r="B63" s="58" t="s">
        <v>34</v>
      </c>
      <c r="C63" s="59">
        <f>51+4</f>
        <v>55</v>
      </c>
      <c r="D63" s="9" t="s">
        <v>0</v>
      </c>
      <c r="E63" s="109"/>
      <c r="F63" s="111">
        <f>C63*E63</f>
        <v>0</v>
      </c>
      <c r="H63" s="112"/>
      <c r="I63" s="112"/>
      <c r="J63" s="112"/>
      <c r="K63" s="112"/>
      <c r="L63" s="112"/>
      <c r="M63" s="112"/>
    </row>
    <row r="64" spans="1:13">
      <c r="A64" s="110"/>
      <c r="B64" s="113"/>
      <c r="C64" s="59"/>
      <c r="D64" s="8"/>
      <c r="E64" s="109"/>
      <c r="F64" s="90"/>
      <c r="H64" s="112"/>
      <c r="I64" s="46"/>
      <c r="J64" s="112"/>
      <c r="K64" s="112"/>
      <c r="L64" s="112"/>
      <c r="M64" s="112"/>
    </row>
    <row r="65" spans="1:10" ht="38.25">
      <c r="A65" s="110" t="s">
        <v>18</v>
      </c>
      <c r="B65" s="115" t="s">
        <v>83</v>
      </c>
      <c r="C65" s="59">
        <v>3</v>
      </c>
      <c r="D65" s="116" t="s">
        <v>0</v>
      </c>
      <c r="E65" s="117"/>
      <c r="F65" s="111">
        <f>C65*E65</f>
        <v>0</v>
      </c>
    </row>
    <row r="66" spans="1:10">
      <c r="A66" s="110"/>
      <c r="B66" s="115"/>
      <c r="C66" s="59"/>
      <c r="D66" s="116"/>
      <c r="E66" s="117"/>
      <c r="F66" s="111"/>
    </row>
    <row r="67" spans="1:10" ht="38.25">
      <c r="A67" s="110" t="s">
        <v>100</v>
      </c>
      <c r="B67" s="114" t="s">
        <v>64</v>
      </c>
      <c r="C67" s="59">
        <v>1275</v>
      </c>
      <c r="D67" s="8" t="s">
        <v>61</v>
      </c>
      <c r="E67" s="118"/>
      <c r="F67" s="111">
        <f>C67*E67</f>
        <v>0</v>
      </c>
    </row>
    <row r="68" spans="1:10">
      <c r="A68" s="110"/>
      <c r="B68" s="114"/>
      <c r="C68" s="59"/>
      <c r="D68" s="8"/>
      <c r="E68" s="118"/>
      <c r="F68" s="111"/>
    </row>
    <row r="69" spans="1:10" ht="76.5">
      <c r="A69" s="110" t="s">
        <v>19</v>
      </c>
      <c r="B69" s="114" t="s">
        <v>48</v>
      </c>
      <c r="C69" s="59">
        <v>1</v>
      </c>
      <c r="D69" s="9" t="s">
        <v>0</v>
      </c>
      <c r="E69" s="119"/>
      <c r="F69" s="111">
        <f>C69*E69</f>
        <v>0</v>
      </c>
    </row>
    <row r="70" spans="1:10" s="121" customFormat="1" ht="12.75" customHeight="1">
      <c r="A70" s="120"/>
      <c r="B70" s="108"/>
      <c r="C70" s="59"/>
      <c r="D70" s="45"/>
      <c r="E70" s="90"/>
      <c r="F70" s="90"/>
      <c r="G70" s="112"/>
      <c r="H70" s="5"/>
    </row>
    <row r="71" spans="1:10" s="128" customFormat="1" ht="12.75" customHeight="1" thickBot="1">
      <c r="A71" s="122"/>
      <c r="B71" s="122" t="s">
        <v>3</v>
      </c>
      <c r="C71" s="123"/>
      <c r="D71" s="124"/>
      <c r="E71" s="125"/>
      <c r="F71" s="126">
        <f>SUM(F60:F70)</f>
        <v>0</v>
      </c>
      <c r="G71" s="127"/>
      <c r="H71" s="127">
        <f>F71</f>
        <v>0</v>
      </c>
    </row>
    <row r="72" spans="1:10" s="128" customFormat="1" ht="12.75" customHeight="1">
      <c r="A72" s="107"/>
      <c r="B72" s="107"/>
      <c r="C72" s="129"/>
      <c r="D72" s="130"/>
      <c r="E72" s="131"/>
      <c r="F72" s="132"/>
      <c r="G72" s="133"/>
      <c r="H72" s="134"/>
    </row>
    <row r="73" spans="1:10" s="128" customFormat="1" ht="12.75" customHeight="1">
      <c r="A73" s="107"/>
      <c r="B73" s="107"/>
      <c r="C73" s="129"/>
      <c r="D73" s="130"/>
      <c r="E73" s="131"/>
      <c r="F73" s="132"/>
      <c r="G73" s="133"/>
      <c r="H73" s="134"/>
    </row>
    <row r="74" spans="1:10" s="128" customFormat="1">
      <c r="A74" s="91"/>
      <c r="B74" s="91" t="s">
        <v>14</v>
      </c>
      <c r="C74" s="92"/>
      <c r="D74" s="93"/>
      <c r="E74" s="94"/>
      <c r="F74" s="94"/>
      <c r="G74" s="95"/>
      <c r="H74" s="135"/>
      <c r="I74" s="136"/>
      <c r="J74" s="136"/>
    </row>
    <row r="75" spans="1:10" s="121" customFormat="1" ht="13.5" thickBot="1">
      <c r="A75" s="88"/>
      <c r="B75" s="98"/>
      <c r="C75" s="40"/>
      <c r="D75" s="99"/>
      <c r="E75" s="90"/>
      <c r="F75" s="90"/>
      <c r="G75" s="5"/>
      <c r="H75" s="5"/>
      <c r="I75" s="5"/>
      <c r="J75" s="5"/>
    </row>
    <row r="76" spans="1:10" s="106" customFormat="1">
      <c r="A76" s="100" t="s">
        <v>5</v>
      </c>
      <c r="B76" s="101" t="s">
        <v>6</v>
      </c>
      <c r="C76" s="102" t="s">
        <v>7</v>
      </c>
      <c r="D76" s="103" t="s">
        <v>8</v>
      </c>
      <c r="E76" s="104" t="s">
        <v>9</v>
      </c>
      <c r="F76" s="105" t="s">
        <v>10</v>
      </c>
      <c r="G76" s="105" t="s">
        <v>10</v>
      </c>
      <c r="H76" s="105"/>
    </row>
    <row r="77" spans="1:10" s="106" customFormat="1">
      <c r="A77" s="107"/>
      <c r="B77" s="20"/>
      <c r="C77" s="129"/>
      <c r="D77" s="130"/>
      <c r="E77" s="137"/>
      <c r="F77" s="131"/>
      <c r="G77" s="130"/>
    </row>
    <row r="78" spans="1:10" ht="65.25">
      <c r="A78" s="110" t="s">
        <v>20</v>
      </c>
      <c r="B78" s="58" t="s">
        <v>84</v>
      </c>
      <c r="C78" s="59">
        <f>1525.2+202*1.5</f>
        <v>1828.2</v>
      </c>
      <c r="D78" s="9" t="s">
        <v>32</v>
      </c>
      <c r="E78" s="138"/>
      <c r="F78" s="111">
        <f>C78*E78</f>
        <v>0</v>
      </c>
    </row>
    <row r="79" spans="1:10">
      <c r="A79" s="107"/>
      <c r="B79" s="58"/>
      <c r="C79" s="59"/>
      <c r="D79" s="9"/>
      <c r="E79" s="138"/>
      <c r="F79" s="111"/>
    </row>
    <row r="80" spans="1:10" ht="65.25">
      <c r="A80" s="110" t="s">
        <v>93</v>
      </c>
      <c r="B80" s="58" t="s">
        <v>85</v>
      </c>
      <c r="C80" s="59">
        <v>3</v>
      </c>
      <c r="D80" s="9" t="s">
        <v>32</v>
      </c>
      <c r="E80" s="138"/>
      <c r="F80" s="111">
        <f>C80*E80</f>
        <v>0</v>
      </c>
    </row>
    <row r="81" spans="1:17">
      <c r="A81" s="107"/>
      <c r="B81" s="58"/>
      <c r="C81" s="59"/>
      <c r="D81" s="9"/>
      <c r="E81" s="138"/>
      <c r="F81" s="111"/>
    </row>
    <row r="82" spans="1:17" ht="63.75">
      <c r="A82" s="110" t="s">
        <v>21</v>
      </c>
      <c r="B82" s="139" t="s">
        <v>86</v>
      </c>
      <c r="C82" s="59">
        <v>109.8</v>
      </c>
      <c r="D82" s="9" t="s">
        <v>32</v>
      </c>
      <c r="E82" s="138"/>
      <c r="F82" s="111">
        <f>C82*E82</f>
        <v>0</v>
      </c>
      <c r="J82" s="140"/>
    </row>
    <row r="83" spans="1:17">
      <c r="A83" s="107"/>
      <c r="B83" s="58"/>
      <c r="C83" s="189"/>
      <c r="D83" s="9"/>
      <c r="E83" s="138"/>
      <c r="F83" s="90"/>
      <c r="J83" s="140"/>
    </row>
    <row r="84" spans="1:17" ht="38.25">
      <c r="A84" s="110" t="s">
        <v>22</v>
      </c>
      <c r="B84" s="10" t="s">
        <v>57</v>
      </c>
      <c r="C84" s="11">
        <v>2</v>
      </c>
      <c r="D84" s="12" t="s">
        <v>32</v>
      </c>
      <c r="E84" s="13"/>
      <c r="F84" s="111">
        <f>C84*E84</f>
        <v>0</v>
      </c>
      <c r="I84" s="112"/>
      <c r="J84" s="112"/>
    </row>
    <row r="85" spans="1:17">
      <c r="A85" s="107"/>
      <c r="B85" s="58"/>
      <c r="C85" s="59"/>
      <c r="D85" s="9"/>
      <c r="E85" s="138"/>
      <c r="F85" s="90"/>
      <c r="I85" s="112"/>
      <c r="J85" s="112"/>
    </row>
    <row r="86" spans="1:17" ht="25.5">
      <c r="A86" s="110" t="s">
        <v>23</v>
      </c>
      <c r="B86" s="58" t="s">
        <v>35</v>
      </c>
      <c r="C86" s="59">
        <v>648</v>
      </c>
      <c r="D86" s="9" t="s">
        <v>61</v>
      </c>
      <c r="E86" s="138"/>
      <c r="F86" s="111">
        <f>C86*E86</f>
        <v>0</v>
      </c>
      <c r="J86" s="112"/>
    </row>
    <row r="87" spans="1:17">
      <c r="A87" s="107"/>
      <c r="B87" s="58"/>
      <c r="C87" s="59"/>
      <c r="D87" s="9"/>
      <c r="E87" s="138"/>
      <c r="F87" s="90"/>
      <c r="J87" s="112"/>
    </row>
    <row r="88" spans="1:17" s="112" customFormat="1" ht="38.25">
      <c r="A88" s="110" t="s">
        <v>94</v>
      </c>
      <c r="B88" s="58" t="s">
        <v>56</v>
      </c>
      <c r="C88" s="59">
        <f>389.9+202*0.1</f>
        <v>410.09999999999997</v>
      </c>
      <c r="D88" s="9" t="s">
        <v>32</v>
      </c>
      <c r="E88" s="138"/>
      <c r="F88" s="111">
        <f>C88*E88</f>
        <v>0</v>
      </c>
      <c r="G88" s="5"/>
      <c r="H88" s="5"/>
      <c r="I88" s="5"/>
      <c r="J88" s="5"/>
    </row>
    <row r="89" spans="1:17" s="112" customFormat="1">
      <c r="A89" s="107"/>
      <c r="B89" s="58"/>
      <c r="C89" s="59"/>
      <c r="D89" s="9"/>
      <c r="E89" s="138"/>
      <c r="F89" s="90"/>
      <c r="G89" s="5"/>
      <c r="H89" s="5"/>
      <c r="I89" s="5"/>
      <c r="J89" s="5"/>
    </row>
    <row r="90" spans="1:17" ht="63.75">
      <c r="A90" s="110" t="s">
        <v>24</v>
      </c>
      <c r="B90" s="141" t="s">
        <v>98</v>
      </c>
      <c r="C90" s="59">
        <f>219.8+100+1000</f>
        <v>1319.8</v>
      </c>
      <c r="D90" s="9" t="s">
        <v>32</v>
      </c>
      <c r="E90" s="138"/>
      <c r="F90" s="111">
        <f>C90*E90</f>
        <v>0</v>
      </c>
    </row>
    <row r="91" spans="1:17">
      <c r="A91" s="107"/>
      <c r="B91" s="141"/>
      <c r="C91" s="59"/>
      <c r="D91" s="9"/>
      <c r="E91" s="138"/>
      <c r="F91" s="111"/>
    </row>
    <row r="92" spans="1:17" ht="51">
      <c r="A92" s="110" t="s">
        <v>95</v>
      </c>
      <c r="B92" s="141" t="s">
        <v>97</v>
      </c>
      <c r="C92" s="59">
        <v>1275</v>
      </c>
      <c r="D92" s="9" t="s">
        <v>61</v>
      </c>
      <c r="E92" s="138"/>
      <c r="F92" s="111">
        <f>C92*E92</f>
        <v>0</v>
      </c>
    </row>
    <row r="93" spans="1:17">
      <c r="A93" s="107"/>
      <c r="B93" s="141"/>
      <c r="C93" s="59"/>
      <c r="D93" s="9"/>
      <c r="E93" s="138"/>
      <c r="F93" s="111"/>
    </row>
    <row r="94" spans="1:17" ht="144.75" customHeight="1">
      <c r="A94" s="110" t="s">
        <v>25</v>
      </c>
      <c r="B94" s="21" t="s">
        <v>96</v>
      </c>
      <c r="C94" s="23">
        <f>255+150</f>
        <v>405</v>
      </c>
      <c r="D94" s="14" t="s">
        <v>32</v>
      </c>
      <c r="E94" s="15"/>
      <c r="F94" s="111">
        <f>C94*E94</f>
        <v>0</v>
      </c>
      <c r="G94" s="16"/>
      <c r="H94" s="17"/>
      <c r="I94" s="18"/>
      <c r="J94" s="18"/>
      <c r="K94" s="18"/>
      <c r="L94" s="18"/>
      <c r="M94" s="18"/>
      <c r="N94" s="18"/>
      <c r="O94" s="18"/>
      <c r="P94" s="18"/>
      <c r="Q94" s="18"/>
    </row>
    <row r="95" spans="1:17">
      <c r="A95" s="120"/>
      <c r="B95" s="108" t="s">
        <v>11</v>
      </c>
      <c r="C95" s="44"/>
      <c r="D95" s="45"/>
      <c r="E95" s="90"/>
      <c r="F95" s="90"/>
    </row>
    <row r="96" spans="1:17" s="106" customFormat="1" ht="13.5" thickBot="1">
      <c r="A96" s="122"/>
      <c r="B96" s="122" t="s">
        <v>12</v>
      </c>
      <c r="C96" s="123"/>
      <c r="D96" s="124"/>
      <c r="E96" s="125"/>
      <c r="F96" s="126">
        <f>SUM(F77:F95)</f>
        <v>0</v>
      </c>
      <c r="G96" s="127"/>
      <c r="H96" s="127">
        <f>F96</f>
        <v>0</v>
      </c>
    </row>
    <row r="97" spans="1:7">
      <c r="A97" s="88"/>
      <c r="B97" s="98"/>
      <c r="D97" s="99"/>
      <c r="E97" s="90"/>
      <c r="F97" s="90"/>
    </row>
    <row r="98" spans="1:7">
      <c r="A98" s="88"/>
      <c r="B98" s="98"/>
      <c r="D98" s="99"/>
      <c r="E98" s="90"/>
      <c r="F98" s="90"/>
    </row>
    <row r="99" spans="1:7">
      <c r="A99" s="91"/>
      <c r="B99" s="91" t="s">
        <v>65</v>
      </c>
      <c r="C99" s="92"/>
      <c r="D99" s="93"/>
      <c r="E99" s="142"/>
      <c r="F99" s="94"/>
    </row>
    <row r="100" spans="1:7" ht="13.5" thickBot="1">
      <c r="A100" s="143"/>
      <c r="B100" s="98"/>
      <c r="D100" s="99"/>
      <c r="E100" s="138"/>
      <c r="F100" s="90"/>
    </row>
    <row r="101" spans="1:7">
      <c r="A101" s="100" t="s">
        <v>5</v>
      </c>
      <c r="B101" s="101" t="s">
        <v>6</v>
      </c>
      <c r="C101" s="102" t="s">
        <v>7</v>
      </c>
      <c r="D101" s="103" t="s">
        <v>8</v>
      </c>
      <c r="E101" s="144" t="s">
        <v>9</v>
      </c>
      <c r="F101" s="105" t="s">
        <v>10</v>
      </c>
      <c r="G101" s="105" t="s">
        <v>10</v>
      </c>
    </row>
    <row r="102" spans="1:7">
      <c r="A102" s="107"/>
      <c r="B102" s="108"/>
      <c r="C102" s="44"/>
      <c r="D102" s="45"/>
      <c r="E102" s="138"/>
      <c r="F102" s="90"/>
    </row>
    <row r="103" spans="1:7" ht="114.75">
      <c r="A103" s="110" t="s">
        <v>26</v>
      </c>
      <c r="B103" s="7" t="s">
        <v>87</v>
      </c>
      <c r="C103" s="24">
        <v>1</v>
      </c>
      <c r="D103" s="8" t="s">
        <v>0</v>
      </c>
      <c r="E103" s="138"/>
      <c r="F103" s="111">
        <f>C103*E103</f>
        <v>0</v>
      </c>
    </row>
    <row r="104" spans="1:7">
      <c r="A104" s="88"/>
      <c r="B104" s="98"/>
      <c r="D104" s="99"/>
      <c r="E104" s="90"/>
      <c r="F104" s="90"/>
    </row>
    <row r="105" spans="1:7" ht="127.5">
      <c r="A105" s="110" t="s">
        <v>55</v>
      </c>
      <c r="B105" s="7" t="s">
        <v>88</v>
      </c>
      <c r="C105" s="24">
        <v>3</v>
      </c>
      <c r="D105" s="8" t="s">
        <v>0</v>
      </c>
      <c r="E105" s="138"/>
      <c r="F105" s="111">
        <f>C105*E105</f>
        <v>0</v>
      </c>
    </row>
    <row r="106" spans="1:7">
      <c r="A106" s="88"/>
      <c r="B106" s="98"/>
      <c r="D106" s="99"/>
      <c r="E106" s="90"/>
      <c r="F106" s="90"/>
    </row>
    <row r="107" spans="1:7" ht="114.75">
      <c r="A107" s="110" t="s">
        <v>91</v>
      </c>
      <c r="B107" s="7" t="s">
        <v>89</v>
      </c>
      <c r="C107" s="24">
        <v>1</v>
      </c>
      <c r="D107" s="8" t="s">
        <v>0</v>
      </c>
      <c r="E107" s="138"/>
      <c r="F107" s="111">
        <f>C107*E107</f>
        <v>0</v>
      </c>
    </row>
    <row r="108" spans="1:7">
      <c r="A108" s="88"/>
      <c r="B108" s="98"/>
      <c r="D108" s="99"/>
      <c r="E108" s="90"/>
      <c r="F108" s="90"/>
    </row>
    <row r="109" spans="1:7" ht="114.75">
      <c r="A109" s="110" t="s">
        <v>92</v>
      </c>
      <c r="B109" s="7" t="s">
        <v>90</v>
      </c>
      <c r="C109" s="24">
        <v>1</v>
      </c>
      <c r="D109" s="8" t="s">
        <v>0</v>
      </c>
      <c r="E109" s="138"/>
      <c r="F109" s="111">
        <f>C109*E109</f>
        <v>0</v>
      </c>
    </row>
    <row r="110" spans="1:7">
      <c r="A110" s="88"/>
      <c r="B110" s="98"/>
      <c r="D110" s="99"/>
      <c r="E110" s="90"/>
      <c r="F110" s="90"/>
    </row>
    <row r="111" spans="1:7" ht="13.5" thickBot="1">
      <c r="A111" s="122"/>
      <c r="B111" s="122" t="s">
        <v>66</v>
      </c>
      <c r="C111" s="123"/>
      <c r="D111" s="124"/>
      <c r="E111" s="145"/>
      <c r="F111" s="126">
        <f>SUM(F102:F110)</f>
        <v>0</v>
      </c>
      <c r="G111" s="126"/>
    </row>
    <row r="112" spans="1:7">
      <c r="A112" s="88"/>
      <c r="B112" s="98"/>
      <c r="D112" s="99"/>
      <c r="E112" s="90"/>
      <c r="F112" s="90"/>
    </row>
    <row r="113" spans="1:10">
      <c r="A113" s="88"/>
      <c r="B113" s="98"/>
      <c r="D113" s="99"/>
      <c r="E113" s="90"/>
      <c r="F113" s="90"/>
    </row>
    <row r="114" spans="1:10" s="97" customFormat="1">
      <c r="A114" s="91"/>
      <c r="B114" s="91" t="s">
        <v>67</v>
      </c>
      <c r="C114" s="92"/>
      <c r="D114" s="95"/>
      <c r="E114" s="94"/>
      <c r="F114" s="94"/>
      <c r="G114" s="95"/>
      <c r="H114" s="96"/>
      <c r="I114" s="106"/>
    </row>
    <row r="115" spans="1:10" s="47" customFormat="1" ht="13.5" thickBot="1">
      <c r="A115" s="146"/>
      <c r="B115" s="147"/>
      <c r="C115" s="148"/>
      <c r="D115" s="149"/>
      <c r="E115" s="150"/>
      <c r="F115" s="150"/>
      <c r="G115" s="5"/>
      <c r="H115" s="5"/>
      <c r="I115" s="5"/>
    </row>
    <row r="116" spans="1:10" s="47" customFormat="1">
      <c r="A116" s="100" t="s">
        <v>5</v>
      </c>
      <c r="B116" s="101" t="s">
        <v>6</v>
      </c>
      <c r="C116" s="187" t="s">
        <v>7</v>
      </c>
      <c r="D116" s="188" t="s">
        <v>8</v>
      </c>
      <c r="E116" s="104" t="s">
        <v>9</v>
      </c>
      <c r="F116" s="105" t="s">
        <v>10</v>
      </c>
      <c r="G116" s="105" t="s">
        <v>10</v>
      </c>
      <c r="H116" s="151"/>
      <c r="I116" s="112"/>
      <c r="J116" s="5"/>
    </row>
    <row r="117" spans="1:10" s="47" customFormat="1">
      <c r="A117" s="107"/>
      <c r="B117" s="108"/>
      <c r="C117" s="44"/>
      <c r="D117" s="152"/>
      <c r="E117" s="153"/>
      <c r="F117" s="46"/>
      <c r="G117" s="45"/>
      <c r="H117" s="112"/>
      <c r="I117" s="112"/>
      <c r="J117" s="5"/>
    </row>
    <row r="118" spans="1:10" s="47" customFormat="1" ht="63.75">
      <c r="A118" s="110" t="s">
        <v>54</v>
      </c>
      <c r="B118" s="156" t="s">
        <v>226</v>
      </c>
      <c r="C118" s="59">
        <v>1020</v>
      </c>
      <c r="D118" s="154" t="s">
        <v>4</v>
      </c>
      <c r="E118" s="155"/>
      <c r="F118" s="111">
        <f>C118*E118</f>
        <v>0</v>
      </c>
      <c r="G118" s="45"/>
      <c r="H118" s="112"/>
      <c r="I118" s="112"/>
      <c r="J118" s="5"/>
    </row>
    <row r="119" spans="1:10" s="47" customFormat="1">
      <c r="A119" s="107"/>
      <c r="B119" s="108"/>
      <c r="C119" s="44"/>
      <c r="D119" s="152"/>
      <c r="E119" s="153"/>
      <c r="F119" s="46"/>
      <c r="G119" s="45"/>
      <c r="H119" s="112"/>
      <c r="I119" s="112"/>
      <c r="J119" s="5"/>
    </row>
    <row r="120" spans="1:10" s="47" customFormat="1" ht="51">
      <c r="A120" s="110" t="s">
        <v>27</v>
      </c>
      <c r="B120" s="156" t="s">
        <v>110</v>
      </c>
      <c r="C120" s="59">
        <v>13</v>
      </c>
      <c r="D120" s="154" t="s">
        <v>4</v>
      </c>
      <c r="E120" s="155"/>
      <c r="F120" s="111">
        <f>C120*E120</f>
        <v>0</v>
      </c>
      <c r="G120" s="45"/>
      <c r="H120" s="112"/>
      <c r="I120" s="112"/>
      <c r="J120" s="5"/>
    </row>
    <row r="121" spans="1:10" s="47" customFormat="1">
      <c r="A121" s="107"/>
      <c r="B121" s="108"/>
      <c r="C121" s="44"/>
      <c r="D121" s="152"/>
      <c r="E121" s="153"/>
      <c r="F121" s="46"/>
      <c r="G121" s="45"/>
      <c r="H121" s="112"/>
      <c r="I121" s="112"/>
      <c r="J121" s="5"/>
    </row>
    <row r="122" spans="1:10" s="47" customFormat="1" ht="51">
      <c r="A122" s="110" t="s">
        <v>28</v>
      </c>
      <c r="B122" s="192" t="s">
        <v>112</v>
      </c>
      <c r="C122" s="165">
        <v>13</v>
      </c>
      <c r="D122" s="166" t="s">
        <v>4</v>
      </c>
      <c r="E122" s="167"/>
      <c r="F122" s="191">
        <f>C122*E122</f>
        <v>0</v>
      </c>
      <c r="G122" s="45"/>
      <c r="H122" s="112"/>
      <c r="I122" s="112"/>
      <c r="J122" s="5"/>
    </row>
    <row r="123" spans="1:10" s="47" customFormat="1">
      <c r="A123" s="107"/>
      <c r="B123" s="108"/>
      <c r="C123" s="44"/>
      <c r="D123" s="152"/>
      <c r="E123" s="153"/>
      <c r="F123" s="46"/>
      <c r="G123" s="45"/>
      <c r="H123" s="112"/>
      <c r="I123" s="112"/>
      <c r="J123" s="5"/>
    </row>
    <row r="124" spans="1:10" s="112" customFormat="1" ht="25.5">
      <c r="A124" s="110" t="s">
        <v>29</v>
      </c>
      <c r="B124" s="22" t="s">
        <v>81</v>
      </c>
      <c r="C124" s="59"/>
      <c r="D124" s="154"/>
      <c r="E124" s="155"/>
      <c r="F124" s="46"/>
      <c r="G124" s="5"/>
      <c r="H124" s="5"/>
      <c r="I124" s="5"/>
      <c r="J124" s="5"/>
    </row>
    <row r="125" spans="1:10">
      <c r="A125" s="120"/>
      <c r="B125" s="58"/>
      <c r="C125" s="59"/>
      <c r="D125" s="8"/>
      <c r="E125" s="138"/>
      <c r="F125" s="90"/>
    </row>
    <row r="126" spans="1:10">
      <c r="A126" s="120"/>
      <c r="B126" s="160" t="s">
        <v>102</v>
      </c>
      <c r="C126" s="159">
        <v>2</v>
      </c>
      <c r="D126" s="8" t="s">
        <v>0</v>
      </c>
      <c r="E126" s="155"/>
      <c r="F126" s="111">
        <f t="shared" ref="F126" si="0">C126*E126</f>
        <v>0</v>
      </c>
    </row>
    <row r="127" spans="1:10">
      <c r="A127" s="120"/>
      <c r="B127" s="160" t="s">
        <v>116</v>
      </c>
      <c r="C127" s="159">
        <v>5</v>
      </c>
      <c r="D127" s="8" t="s">
        <v>0</v>
      </c>
      <c r="E127" s="155"/>
      <c r="F127" s="111">
        <f t="shared" ref="F127" si="1">C127*E127</f>
        <v>0</v>
      </c>
    </row>
    <row r="128" spans="1:10">
      <c r="A128" s="120"/>
      <c r="B128" s="160" t="s">
        <v>105</v>
      </c>
      <c r="C128" s="159">
        <v>5</v>
      </c>
      <c r="D128" s="8" t="s">
        <v>0</v>
      </c>
      <c r="E128" s="155"/>
      <c r="F128" s="111">
        <f t="shared" ref="F128:F139" si="2">C128*E128</f>
        <v>0</v>
      </c>
    </row>
    <row r="129" spans="1:7">
      <c r="A129" s="120"/>
      <c r="B129" s="160" t="s">
        <v>71</v>
      </c>
      <c r="C129" s="159">
        <v>6</v>
      </c>
      <c r="D129" s="8" t="s">
        <v>0</v>
      </c>
      <c r="E129" s="155"/>
      <c r="F129" s="111">
        <f t="shared" si="2"/>
        <v>0</v>
      </c>
    </row>
    <row r="130" spans="1:7">
      <c r="A130" s="120"/>
      <c r="B130" s="160" t="s">
        <v>103</v>
      </c>
      <c r="C130" s="159">
        <v>5</v>
      </c>
      <c r="D130" s="8" t="s">
        <v>0</v>
      </c>
      <c r="E130" s="155"/>
      <c r="F130" s="111">
        <f t="shared" ref="F130" si="3">C130*E130</f>
        <v>0</v>
      </c>
    </row>
    <row r="131" spans="1:7">
      <c r="A131" s="120"/>
      <c r="B131" s="160" t="s">
        <v>72</v>
      </c>
      <c r="C131" s="159">
        <v>4</v>
      </c>
      <c r="D131" s="8" t="s">
        <v>0</v>
      </c>
      <c r="E131" s="155"/>
      <c r="F131" s="111">
        <f t="shared" si="2"/>
        <v>0</v>
      </c>
    </row>
    <row r="132" spans="1:7">
      <c r="A132" s="120"/>
      <c r="B132" s="160" t="s">
        <v>104</v>
      </c>
      <c r="C132" s="159">
        <v>4</v>
      </c>
      <c r="D132" s="8" t="s">
        <v>0</v>
      </c>
      <c r="E132" s="155"/>
      <c r="F132" s="111">
        <f t="shared" ref="F132:F133" si="4">C132*E132</f>
        <v>0</v>
      </c>
    </row>
    <row r="133" spans="1:7">
      <c r="A133" s="120"/>
      <c r="B133" s="160" t="s">
        <v>106</v>
      </c>
      <c r="C133" s="159">
        <v>1</v>
      </c>
      <c r="D133" s="8" t="s">
        <v>0</v>
      </c>
      <c r="E133" s="155"/>
      <c r="F133" s="111">
        <f t="shared" si="4"/>
        <v>0</v>
      </c>
    </row>
    <row r="134" spans="1:7">
      <c r="A134" s="120"/>
      <c r="B134" s="160" t="s">
        <v>107</v>
      </c>
      <c r="C134" s="159">
        <v>1</v>
      </c>
      <c r="D134" s="8" t="s">
        <v>0</v>
      </c>
      <c r="E134" s="155"/>
      <c r="F134" s="111">
        <f t="shared" si="2"/>
        <v>0</v>
      </c>
    </row>
    <row r="135" spans="1:7">
      <c r="A135" s="120"/>
      <c r="B135" s="160" t="s">
        <v>108</v>
      </c>
      <c r="C135" s="159">
        <v>4</v>
      </c>
      <c r="D135" s="8" t="s">
        <v>0</v>
      </c>
      <c r="E135" s="155"/>
      <c r="F135" s="111">
        <f t="shared" si="2"/>
        <v>0</v>
      </c>
    </row>
    <row r="136" spans="1:7">
      <c r="A136" s="120"/>
      <c r="B136" s="160" t="s">
        <v>109</v>
      </c>
      <c r="C136" s="159">
        <v>2</v>
      </c>
      <c r="D136" s="8" t="s">
        <v>0</v>
      </c>
      <c r="E136" s="155"/>
      <c r="F136" s="111">
        <f t="shared" si="2"/>
        <v>0</v>
      </c>
    </row>
    <row r="137" spans="1:7" ht="14.25">
      <c r="A137" s="120"/>
      <c r="B137" s="158" t="s">
        <v>73</v>
      </c>
      <c r="C137" s="159">
        <v>14</v>
      </c>
      <c r="D137" s="8" t="s">
        <v>0</v>
      </c>
      <c r="E137" s="155"/>
      <c r="F137" s="111">
        <f t="shared" si="2"/>
        <v>0</v>
      </c>
    </row>
    <row r="138" spans="1:7" ht="14.25">
      <c r="A138" s="120"/>
      <c r="B138" s="158" t="s">
        <v>101</v>
      </c>
      <c r="C138" s="159">
        <v>4</v>
      </c>
      <c r="D138" s="8" t="s">
        <v>0</v>
      </c>
      <c r="E138" s="155"/>
      <c r="F138" s="111">
        <f t="shared" si="2"/>
        <v>0</v>
      </c>
    </row>
    <row r="139" spans="1:7" ht="14.25">
      <c r="A139" s="120"/>
      <c r="B139" s="158" t="s">
        <v>74</v>
      </c>
      <c r="C139" s="159">
        <v>2</v>
      </c>
      <c r="D139" s="8" t="s">
        <v>0</v>
      </c>
      <c r="E139" s="155"/>
      <c r="F139" s="111">
        <f t="shared" si="2"/>
        <v>0</v>
      </c>
    </row>
    <row r="140" spans="1:7">
      <c r="A140" s="120"/>
      <c r="B140" s="158" t="s">
        <v>111</v>
      </c>
      <c r="C140" s="159">
        <v>2</v>
      </c>
      <c r="D140" s="8" t="s">
        <v>0</v>
      </c>
      <c r="E140" s="155"/>
      <c r="F140" s="111">
        <f t="shared" ref="F140" si="5">C140*E140</f>
        <v>0</v>
      </c>
    </row>
    <row r="141" spans="1:7">
      <c r="A141" s="120"/>
      <c r="B141" s="58"/>
      <c r="C141" s="159"/>
      <c r="D141" s="8"/>
      <c r="E141" s="138"/>
      <c r="F141" s="90"/>
    </row>
    <row r="142" spans="1:7" ht="25.5">
      <c r="A142" s="110" t="s">
        <v>30</v>
      </c>
      <c r="B142" s="58" t="s">
        <v>75</v>
      </c>
      <c r="C142" s="59">
        <v>19</v>
      </c>
      <c r="D142" s="154" t="s">
        <v>0</v>
      </c>
      <c r="E142" s="154"/>
      <c r="F142" s="111">
        <f>C142*E142</f>
        <v>0</v>
      </c>
      <c r="G142" s="37"/>
    </row>
    <row r="143" spans="1:7">
      <c r="A143" s="120"/>
      <c r="B143" s="58"/>
      <c r="C143" s="59"/>
      <c r="D143" s="8"/>
      <c r="E143" s="138"/>
      <c r="F143" s="111"/>
      <c r="G143" s="37"/>
    </row>
    <row r="144" spans="1:7" ht="76.5">
      <c r="A144" s="110" t="s">
        <v>76</v>
      </c>
      <c r="B144" s="58" t="s">
        <v>68</v>
      </c>
      <c r="C144" s="161"/>
      <c r="D144" s="8"/>
      <c r="E144" s="155"/>
      <c r="F144" s="111"/>
      <c r="G144" s="37"/>
    </row>
    <row r="145" spans="1:8">
      <c r="A145" s="120"/>
      <c r="B145" s="190" t="s">
        <v>69</v>
      </c>
      <c r="C145" s="59">
        <v>1</v>
      </c>
      <c r="D145" s="8" t="s">
        <v>0</v>
      </c>
      <c r="E145" s="155"/>
      <c r="F145" s="111">
        <f t="shared" ref="F145" si="6">C145*E145</f>
        <v>0</v>
      </c>
      <c r="G145" s="37"/>
    </row>
    <row r="146" spans="1:8">
      <c r="A146" s="110"/>
      <c r="B146" s="7"/>
      <c r="C146" s="24"/>
      <c r="D146" s="154"/>
      <c r="E146" s="155"/>
      <c r="F146" s="90"/>
      <c r="G146" s="163"/>
    </row>
    <row r="147" spans="1:8" ht="38.25">
      <c r="A147" s="110" t="s">
        <v>77</v>
      </c>
      <c r="B147" s="156" t="s">
        <v>52</v>
      </c>
      <c r="C147" s="59">
        <f>C149</f>
        <v>3095</v>
      </c>
      <c r="D147" s="154" t="s">
        <v>4</v>
      </c>
      <c r="E147" s="155"/>
      <c r="F147" s="111">
        <f>C147*E147</f>
        <v>0</v>
      </c>
      <c r="G147" s="163"/>
    </row>
    <row r="148" spans="1:8" ht="12.75" customHeight="1">
      <c r="A148" s="110"/>
      <c r="B148" s="58"/>
      <c r="C148" s="59"/>
      <c r="D148" s="154"/>
      <c r="E148" s="155"/>
      <c r="F148" s="46"/>
      <c r="G148" s="163"/>
    </row>
    <row r="149" spans="1:8" ht="25.5">
      <c r="A149" s="110" t="s">
        <v>78</v>
      </c>
      <c r="B149" s="58" t="s">
        <v>36</v>
      </c>
      <c r="C149" s="59">
        <f>C151</f>
        <v>3095</v>
      </c>
      <c r="D149" s="154" t="s">
        <v>4</v>
      </c>
      <c r="E149" s="155"/>
      <c r="F149" s="111">
        <f>C149*E149</f>
        <v>0</v>
      </c>
      <c r="G149" s="37"/>
    </row>
    <row r="150" spans="1:8">
      <c r="A150" s="110"/>
      <c r="B150" s="58"/>
      <c r="C150" s="59"/>
      <c r="D150" s="154"/>
      <c r="E150" s="155"/>
      <c r="F150" s="46"/>
      <c r="G150" s="37"/>
    </row>
    <row r="151" spans="1:8" ht="63.75">
      <c r="A151" s="110" t="s">
        <v>62</v>
      </c>
      <c r="B151" s="156" t="s">
        <v>53</v>
      </c>
      <c r="C151" s="59">
        <f>1020+1575+500</f>
        <v>3095</v>
      </c>
      <c r="D151" s="154" t="s">
        <v>4</v>
      </c>
      <c r="E151" s="155"/>
      <c r="F151" s="111">
        <f>C151*E151</f>
        <v>0</v>
      </c>
      <c r="G151" s="37"/>
    </row>
    <row r="152" spans="1:8">
      <c r="A152" s="110"/>
      <c r="B152" s="156"/>
      <c r="C152" s="59"/>
      <c r="D152" s="154"/>
      <c r="E152" s="155"/>
      <c r="F152" s="111"/>
      <c r="G152" s="37"/>
    </row>
    <row r="153" spans="1:8" ht="25.5">
      <c r="A153" s="110" t="s">
        <v>113</v>
      </c>
      <c r="B153" s="164" t="s">
        <v>70</v>
      </c>
      <c r="C153" s="165">
        <v>1</v>
      </c>
      <c r="D153" s="166" t="s">
        <v>0</v>
      </c>
      <c r="E153" s="167"/>
      <c r="F153" s="111">
        <f>C153*E153</f>
        <v>0</v>
      </c>
      <c r="G153" s="37"/>
    </row>
    <row r="154" spans="1:8">
      <c r="A154" s="162"/>
      <c r="B154" s="156"/>
      <c r="C154" s="59"/>
      <c r="D154" s="154"/>
      <c r="E154" s="155"/>
      <c r="F154" s="111"/>
      <c r="G154" s="37"/>
    </row>
    <row r="155" spans="1:8" ht="13.5" thickBot="1">
      <c r="A155" s="122"/>
      <c r="B155" s="122" t="s">
        <v>1</v>
      </c>
      <c r="C155" s="123"/>
      <c r="D155" s="168"/>
      <c r="E155" s="125"/>
      <c r="F155" s="126">
        <f>SUM(F117:F154)</f>
        <v>0</v>
      </c>
      <c r="G155" s="127"/>
      <c r="H155" s="127">
        <f>F155</f>
        <v>0</v>
      </c>
    </row>
    <row r="156" spans="1:8">
      <c r="A156" s="169"/>
      <c r="B156" s="170"/>
      <c r="C156" s="171"/>
      <c r="D156" s="172"/>
      <c r="E156" s="173"/>
      <c r="F156" s="173"/>
      <c r="G156" s="174"/>
    </row>
    <row r="157" spans="1:8">
      <c r="A157" s="107"/>
      <c r="B157" s="175"/>
      <c r="C157" s="44"/>
      <c r="D157" s="152"/>
      <c r="E157" s="46"/>
      <c r="F157" s="46"/>
      <c r="G157" s="174"/>
    </row>
    <row r="158" spans="1:8">
      <c r="A158" s="91"/>
      <c r="B158" s="91" t="s">
        <v>59</v>
      </c>
      <c r="C158" s="92"/>
      <c r="D158" s="93"/>
      <c r="E158" s="94"/>
      <c r="F158" s="94"/>
      <c r="G158" s="95"/>
      <c r="H158" s="176"/>
    </row>
    <row r="159" spans="1:8" s="106" customFormat="1" ht="13.5" thickBot="1">
      <c r="A159" s="88"/>
      <c r="B159" s="98"/>
      <c r="C159" s="40"/>
      <c r="D159" s="99"/>
      <c r="E159" s="90"/>
      <c r="F159" s="90"/>
      <c r="G159" s="5"/>
    </row>
    <row r="160" spans="1:8">
      <c r="A160" s="100" t="s">
        <v>5</v>
      </c>
      <c r="B160" s="101" t="s">
        <v>6</v>
      </c>
      <c r="C160" s="102" t="s">
        <v>7</v>
      </c>
      <c r="D160" s="103" t="s">
        <v>8</v>
      </c>
      <c r="E160" s="104" t="s">
        <v>9</v>
      </c>
      <c r="F160" s="105" t="s">
        <v>10</v>
      </c>
      <c r="G160" s="105" t="s">
        <v>10</v>
      </c>
      <c r="H160" s="105"/>
    </row>
    <row r="161" spans="1:12" s="157" customFormat="1">
      <c r="A161" s="120"/>
      <c r="B161" s="108"/>
      <c r="C161" s="44"/>
      <c r="D161" s="45"/>
      <c r="E161" s="153"/>
      <c r="F161" s="46"/>
      <c r="G161" s="177"/>
      <c r="H161" s="5"/>
      <c r="I161" s="5"/>
      <c r="J161" s="5"/>
      <c r="K161" s="5"/>
      <c r="L161" s="5"/>
    </row>
    <row r="162" spans="1:12" s="157" customFormat="1" ht="25.5">
      <c r="A162" s="110" t="s">
        <v>54</v>
      </c>
      <c r="B162" s="25" t="s">
        <v>60</v>
      </c>
      <c r="C162" s="11">
        <v>1275</v>
      </c>
      <c r="D162" s="26" t="s">
        <v>61</v>
      </c>
      <c r="E162" s="27"/>
      <c r="F162" s="111">
        <f>C162*E162</f>
        <v>0</v>
      </c>
      <c r="G162" s="177"/>
      <c r="H162" s="5"/>
      <c r="I162" s="5"/>
      <c r="J162" s="5"/>
      <c r="K162" s="5"/>
      <c r="L162" s="5"/>
    </row>
    <row r="163" spans="1:12" s="157" customFormat="1">
      <c r="A163" s="120"/>
      <c r="B163" s="108"/>
      <c r="C163" s="44"/>
      <c r="D163" s="45"/>
      <c r="E163" s="153"/>
      <c r="F163" s="46"/>
      <c r="G163" s="177"/>
      <c r="H163" s="5"/>
      <c r="I163" s="5"/>
      <c r="J163" s="5"/>
      <c r="K163" s="5"/>
      <c r="L163" s="5"/>
    </row>
    <row r="164" spans="1:12" s="157" customFormat="1" ht="38.25">
      <c r="A164" s="110" t="s">
        <v>27</v>
      </c>
      <c r="B164" s="25" t="s">
        <v>114</v>
      </c>
      <c r="C164" s="28">
        <v>1275</v>
      </c>
      <c r="D164" s="12" t="s">
        <v>61</v>
      </c>
      <c r="E164" s="27"/>
      <c r="F164" s="111">
        <f>C164*E164</f>
        <v>0</v>
      </c>
      <c r="G164" s="177"/>
      <c r="H164" s="5"/>
      <c r="I164" s="5"/>
      <c r="J164" s="5"/>
      <c r="K164" s="5"/>
      <c r="L164" s="5"/>
    </row>
    <row r="165" spans="1:12" s="157" customFormat="1">
      <c r="A165" s="120"/>
      <c r="B165" s="25"/>
      <c r="C165" s="28"/>
      <c r="D165" s="12"/>
      <c r="E165" s="27"/>
      <c r="F165" s="29"/>
      <c r="G165" s="177"/>
      <c r="H165" s="5"/>
      <c r="I165" s="5"/>
      <c r="J165" s="5"/>
      <c r="K165" s="5"/>
      <c r="L165" s="5"/>
    </row>
    <row r="166" spans="1:12" s="157" customFormat="1" ht="38.25">
      <c r="A166" s="110" t="s">
        <v>28</v>
      </c>
      <c r="B166" s="25" t="s">
        <v>115</v>
      </c>
      <c r="C166" s="28">
        <v>1275</v>
      </c>
      <c r="D166" s="12" t="s">
        <v>61</v>
      </c>
      <c r="E166" s="27"/>
      <c r="F166" s="111">
        <f>C166*E166</f>
        <v>0</v>
      </c>
      <c r="G166" s="177"/>
      <c r="H166" s="5"/>
      <c r="I166" s="5"/>
      <c r="J166" s="5"/>
      <c r="K166" s="5"/>
      <c r="L166" s="5"/>
    </row>
    <row r="167" spans="1:12" s="157" customFormat="1">
      <c r="A167" s="120"/>
      <c r="B167" s="108"/>
      <c r="C167" s="44"/>
      <c r="D167" s="45"/>
      <c r="E167" s="153"/>
      <c r="F167" s="46"/>
      <c r="G167" s="177"/>
      <c r="H167" s="5"/>
      <c r="I167" s="5"/>
      <c r="J167" s="5"/>
      <c r="K167" s="5"/>
      <c r="L167" s="5"/>
    </row>
    <row r="168" spans="1:12" s="157" customFormat="1" ht="51">
      <c r="A168" s="110" t="s">
        <v>29</v>
      </c>
      <c r="B168" s="58" t="s">
        <v>49</v>
      </c>
      <c r="C168" s="24">
        <v>1020</v>
      </c>
      <c r="D168" s="8" t="s">
        <v>4</v>
      </c>
      <c r="E168" s="178"/>
      <c r="F168" s="111">
        <f>C168*E168</f>
        <v>0</v>
      </c>
      <c r="G168" s="177"/>
      <c r="H168" s="5"/>
      <c r="I168" s="5"/>
      <c r="J168" s="5"/>
      <c r="K168" s="5"/>
      <c r="L168" s="5"/>
    </row>
    <row r="169" spans="1:12" s="157" customFormat="1">
      <c r="A169" s="120"/>
      <c r="B169" s="58"/>
      <c r="C169" s="24"/>
      <c r="D169" s="8"/>
      <c r="E169" s="178"/>
      <c r="F169" s="111"/>
      <c r="G169" s="177"/>
      <c r="H169" s="5"/>
      <c r="I169" s="5"/>
      <c r="J169" s="5"/>
      <c r="K169" s="5"/>
      <c r="L169" s="5"/>
    </row>
    <row r="170" spans="1:12" s="157" customFormat="1">
      <c r="A170" s="110" t="s">
        <v>30</v>
      </c>
      <c r="B170" s="58" t="s">
        <v>31</v>
      </c>
      <c r="C170" s="24">
        <v>20</v>
      </c>
      <c r="D170" s="8" t="s">
        <v>15</v>
      </c>
      <c r="E170" s="178"/>
      <c r="F170" s="111">
        <f>C170*E170</f>
        <v>0</v>
      </c>
      <c r="G170" s="177"/>
      <c r="H170" s="5"/>
      <c r="I170" s="5"/>
      <c r="J170" s="5"/>
      <c r="K170" s="5"/>
      <c r="L170" s="5"/>
    </row>
    <row r="171" spans="1:12" s="157" customFormat="1">
      <c r="A171" s="120"/>
      <c r="B171" s="58"/>
      <c r="C171" s="24"/>
      <c r="D171" s="8"/>
      <c r="E171" s="178"/>
      <c r="F171" s="111"/>
      <c r="G171" s="177"/>
      <c r="H171" s="5"/>
      <c r="I171" s="5"/>
      <c r="J171" s="5"/>
      <c r="K171" s="5"/>
      <c r="L171" s="5"/>
    </row>
    <row r="172" spans="1:12" s="157" customFormat="1">
      <c r="A172" s="110" t="s">
        <v>76</v>
      </c>
      <c r="B172" s="58" t="s">
        <v>50</v>
      </c>
      <c r="C172" s="24">
        <v>8</v>
      </c>
      <c r="D172" s="8" t="s">
        <v>15</v>
      </c>
      <c r="E172" s="178"/>
      <c r="F172" s="111">
        <f>C172*E172</f>
        <v>0</v>
      </c>
      <c r="G172" s="177"/>
      <c r="H172" s="5"/>
      <c r="I172" s="5"/>
      <c r="J172" s="5"/>
      <c r="K172" s="5"/>
      <c r="L172" s="5"/>
    </row>
    <row r="173" spans="1:12" s="157" customFormat="1">
      <c r="A173" s="120"/>
      <c r="B173" s="58"/>
      <c r="C173" s="24"/>
      <c r="D173" s="8"/>
      <c r="E173" s="178"/>
      <c r="F173" s="111"/>
      <c r="G173" s="177"/>
      <c r="H173" s="5"/>
      <c r="I173" s="5"/>
      <c r="J173" s="5"/>
      <c r="K173" s="5"/>
      <c r="L173" s="5"/>
    </row>
    <row r="174" spans="1:12" s="157" customFormat="1" ht="38.25">
      <c r="A174" s="110" t="s">
        <v>77</v>
      </c>
      <c r="B174" s="30" t="s">
        <v>63</v>
      </c>
      <c r="C174" s="11">
        <v>8</v>
      </c>
      <c r="D174" s="12" t="s">
        <v>15</v>
      </c>
      <c r="E174" s="13"/>
      <c r="F174" s="111">
        <f>C174*E174</f>
        <v>0</v>
      </c>
      <c r="G174" s="177"/>
      <c r="H174" s="5"/>
      <c r="I174" s="5"/>
      <c r="J174" s="5"/>
      <c r="K174" s="5"/>
      <c r="L174" s="5"/>
    </row>
    <row r="175" spans="1:12" s="157" customFormat="1">
      <c r="A175" s="120"/>
      <c r="B175" s="58"/>
      <c r="C175" s="24"/>
      <c r="D175" s="8"/>
      <c r="E175" s="178"/>
      <c r="F175" s="111"/>
      <c r="G175" s="177"/>
      <c r="H175" s="5"/>
      <c r="I175" s="5"/>
      <c r="J175" s="5"/>
      <c r="K175" s="5"/>
      <c r="L175" s="5"/>
    </row>
    <row r="176" spans="1:12" s="157" customFormat="1">
      <c r="A176" s="110" t="s">
        <v>78</v>
      </c>
      <c r="B176" s="58" t="s">
        <v>46</v>
      </c>
      <c r="C176" s="24">
        <v>1</v>
      </c>
      <c r="D176" s="8" t="s">
        <v>0</v>
      </c>
      <c r="E176" s="178"/>
      <c r="F176" s="111">
        <f>C176*E176</f>
        <v>0</v>
      </c>
      <c r="G176" s="177"/>
      <c r="H176" s="5"/>
      <c r="I176" s="5"/>
      <c r="J176" s="5"/>
      <c r="K176" s="5"/>
      <c r="L176" s="5"/>
    </row>
    <row r="177" spans="1:12" s="157" customFormat="1">
      <c r="A177" s="120"/>
      <c r="B177" s="58"/>
      <c r="C177" s="24"/>
      <c r="D177" s="8"/>
      <c r="E177" s="178"/>
      <c r="F177" s="111"/>
      <c r="G177" s="177"/>
      <c r="H177" s="5"/>
      <c r="I177" s="5"/>
      <c r="J177" s="5"/>
      <c r="K177" s="5"/>
      <c r="L177" s="5"/>
    </row>
    <row r="178" spans="1:12" s="157" customFormat="1" ht="25.5">
      <c r="A178" s="110" t="s">
        <v>62</v>
      </c>
      <c r="B178" s="58" t="s">
        <v>51</v>
      </c>
      <c r="C178" s="24">
        <v>1</v>
      </c>
      <c r="D178" s="8" t="s">
        <v>0</v>
      </c>
      <c r="E178" s="178"/>
      <c r="F178" s="111">
        <f>C178*E178</f>
        <v>0</v>
      </c>
      <c r="G178" s="177"/>
      <c r="H178" s="5"/>
      <c r="I178" s="5"/>
      <c r="J178" s="5"/>
      <c r="K178" s="5"/>
      <c r="L178" s="5"/>
    </row>
    <row r="179" spans="1:12" s="157" customFormat="1">
      <c r="A179" s="120"/>
      <c r="B179" s="108"/>
      <c r="C179" s="44"/>
      <c r="D179" s="45"/>
      <c r="E179" s="179"/>
      <c r="F179" s="46"/>
      <c r="G179" s="177"/>
      <c r="H179" s="5"/>
      <c r="I179" s="5"/>
      <c r="J179" s="5"/>
      <c r="K179" s="5"/>
      <c r="L179" s="5"/>
    </row>
    <row r="180" spans="1:12" ht="13.5" thickBot="1">
      <c r="A180" s="122"/>
      <c r="B180" s="122" t="s">
        <v>2</v>
      </c>
      <c r="C180" s="123"/>
      <c r="D180" s="124"/>
      <c r="E180" s="125"/>
      <c r="F180" s="126">
        <f>SUM(F161:F179)</f>
        <v>0</v>
      </c>
      <c r="G180" s="127"/>
      <c r="H180" s="127">
        <f>F180</f>
        <v>0</v>
      </c>
    </row>
    <row r="181" spans="1:12">
      <c r="A181" s="88"/>
      <c r="B181" s="98"/>
      <c r="D181" s="99"/>
      <c r="E181" s="90"/>
      <c r="F181" s="90"/>
    </row>
    <row r="182" spans="1:12">
      <c r="A182" s="180"/>
      <c r="B182" s="181"/>
      <c r="C182" s="152"/>
      <c r="D182" s="182"/>
      <c r="E182" s="183"/>
      <c r="F182" s="184"/>
    </row>
    <row r="183" spans="1:12">
      <c r="A183" s="106"/>
      <c r="B183" s="157"/>
      <c r="C183" s="157"/>
      <c r="D183" s="157"/>
      <c r="E183" s="157"/>
      <c r="F183" s="8"/>
    </row>
    <row r="184" spans="1:12">
      <c r="A184" s="106"/>
      <c r="B184" s="157"/>
      <c r="C184" s="157"/>
      <c r="D184" s="157"/>
      <c r="E184" s="157"/>
      <c r="F184" s="8"/>
    </row>
    <row r="185" spans="1:12">
      <c r="A185" s="106"/>
      <c r="B185" s="157"/>
      <c r="C185" s="157"/>
      <c r="D185" s="157"/>
      <c r="E185" s="157"/>
      <c r="F185" s="8"/>
    </row>
    <row r="186" spans="1:12">
      <c r="A186" s="106"/>
      <c r="B186" s="157"/>
      <c r="C186" s="157"/>
      <c r="D186" s="157"/>
      <c r="E186" s="157"/>
      <c r="F186" s="8"/>
    </row>
    <row r="187" spans="1:12">
      <c r="A187" s="106"/>
      <c r="B187" s="157"/>
      <c r="C187" s="157"/>
      <c r="D187" s="157"/>
      <c r="E187" s="157"/>
      <c r="F187" s="8"/>
    </row>
    <row r="188" spans="1:12">
      <c r="A188" s="106"/>
      <c r="B188" s="157"/>
      <c r="C188" s="157"/>
      <c r="D188" s="157"/>
      <c r="E188" s="157"/>
      <c r="F188" s="8"/>
    </row>
    <row r="189" spans="1:12">
      <c r="A189" s="106"/>
      <c r="B189" s="157"/>
      <c r="C189" s="157"/>
      <c r="D189" s="157"/>
      <c r="E189" s="157"/>
      <c r="F189" s="8"/>
    </row>
    <row r="190" spans="1:12">
      <c r="A190" s="106"/>
      <c r="B190" s="157"/>
      <c r="C190" s="157"/>
      <c r="D190" s="157"/>
      <c r="E190" s="157"/>
      <c r="F190" s="8"/>
    </row>
    <row r="191" spans="1:12">
      <c r="A191" s="106"/>
      <c r="B191" s="157"/>
      <c r="C191" s="157"/>
      <c r="D191" s="157"/>
      <c r="E191" s="157"/>
      <c r="F191" s="8"/>
    </row>
    <row r="192" spans="1:12">
      <c r="A192" s="106"/>
      <c r="B192" s="157"/>
      <c r="C192" s="157"/>
      <c r="D192" s="157"/>
      <c r="E192" s="157"/>
      <c r="F192" s="8"/>
    </row>
    <row r="193" spans="1:6">
      <c r="A193" s="88"/>
      <c r="B193" s="98"/>
      <c r="D193" s="99"/>
      <c r="E193" s="90"/>
      <c r="F193" s="90"/>
    </row>
    <row r="194" spans="1:6">
      <c r="A194" s="88"/>
      <c r="B194" s="98"/>
      <c r="D194" s="99"/>
      <c r="E194" s="90"/>
      <c r="F194" s="90"/>
    </row>
    <row r="195" spans="1:6">
      <c r="A195" s="88"/>
      <c r="B195" s="98"/>
      <c r="D195" s="99"/>
      <c r="E195" s="90"/>
      <c r="F195" s="90"/>
    </row>
    <row r="196" spans="1:6">
      <c r="A196" s="88"/>
      <c r="B196" s="98"/>
      <c r="D196" s="99"/>
      <c r="E196" s="90"/>
      <c r="F196" s="90"/>
    </row>
    <row r="197" spans="1:6">
      <c r="A197" s="88"/>
      <c r="B197" s="98"/>
      <c r="D197" s="99"/>
      <c r="E197" s="90"/>
      <c r="F197" s="90"/>
    </row>
    <row r="198" spans="1:6">
      <c r="A198" s="88"/>
      <c r="B198" s="98"/>
      <c r="D198" s="99"/>
      <c r="E198" s="90"/>
      <c r="F198" s="90"/>
    </row>
    <row r="199" spans="1:6">
      <c r="A199" s="88"/>
      <c r="B199" s="98"/>
      <c r="D199" s="99"/>
      <c r="E199" s="90"/>
      <c r="F199" s="90"/>
    </row>
    <row r="200" spans="1:6">
      <c r="A200" s="88"/>
      <c r="B200" s="98"/>
      <c r="D200" s="99"/>
      <c r="E200" s="90"/>
      <c r="F200" s="90"/>
    </row>
    <row r="201" spans="1:6">
      <c r="A201" s="88"/>
      <c r="B201" s="98"/>
      <c r="D201" s="99"/>
      <c r="E201" s="90"/>
      <c r="F201" s="90"/>
    </row>
    <row r="202" spans="1:6">
      <c r="A202" s="88"/>
      <c r="B202" s="98"/>
      <c r="D202" s="99"/>
      <c r="E202" s="90"/>
      <c r="F202" s="90"/>
    </row>
    <row r="203" spans="1:6">
      <c r="A203" s="88"/>
      <c r="B203" s="98"/>
      <c r="D203" s="99"/>
      <c r="E203" s="90"/>
      <c r="F203" s="90"/>
    </row>
    <row r="204" spans="1:6">
      <c r="A204" s="88"/>
      <c r="B204" s="98"/>
      <c r="D204" s="99"/>
      <c r="E204" s="90"/>
      <c r="F204" s="90"/>
    </row>
    <row r="205" spans="1:6" ht="12.75" customHeight="1">
      <c r="A205" s="88"/>
      <c r="B205" s="98"/>
      <c r="D205" s="99"/>
      <c r="E205" s="90"/>
      <c r="F205" s="90"/>
    </row>
    <row r="206" spans="1:6">
      <c r="A206" s="88"/>
      <c r="B206" s="98"/>
      <c r="D206" s="99"/>
      <c r="E206" s="90"/>
      <c r="F206" s="90"/>
    </row>
    <row r="207" spans="1:6">
      <c r="A207" s="88"/>
      <c r="B207" s="98"/>
      <c r="D207" s="99"/>
      <c r="E207" s="90"/>
      <c r="F207" s="90"/>
    </row>
    <row r="208" spans="1:6">
      <c r="A208" s="88"/>
      <c r="B208" s="98"/>
      <c r="D208" s="99"/>
      <c r="E208" s="90"/>
      <c r="F208" s="90"/>
    </row>
    <row r="209" spans="1:12">
      <c r="A209" s="88"/>
      <c r="B209" s="98"/>
      <c r="D209" s="99"/>
      <c r="E209" s="90"/>
      <c r="F209" s="90"/>
    </row>
    <row r="210" spans="1:12">
      <c r="A210" s="88"/>
      <c r="B210" s="98"/>
      <c r="D210" s="99"/>
      <c r="E210" s="90"/>
      <c r="F210" s="90"/>
    </row>
    <row r="211" spans="1:12">
      <c r="A211" s="88"/>
      <c r="B211" s="98"/>
      <c r="D211" s="99"/>
      <c r="E211" s="90"/>
      <c r="F211" s="90"/>
      <c r="H211" s="47"/>
      <c r="I211" s="47"/>
    </row>
    <row r="212" spans="1:12" s="47" customFormat="1">
      <c r="A212" s="88"/>
      <c r="B212" s="98"/>
      <c r="C212" s="40"/>
      <c r="D212" s="99"/>
      <c r="E212" s="90"/>
      <c r="F212" s="90"/>
      <c r="G212" s="5"/>
      <c r="H212" s="5"/>
      <c r="I212" s="5"/>
      <c r="J212" s="5"/>
      <c r="K212" s="5"/>
      <c r="L212" s="5"/>
    </row>
    <row r="213" spans="1:12">
      <c r="A213" s="88"/>
      <c r="B213" s="98"/>
      <c r="D213" s="99"/>
      <c r="E213" s="90"/>
      <c r="F213" s="90"/>
    </row>
    <row r="214" spans="1:12">
      <c r="A214" s="88"/>
      <c r="B214" s="98"/>
      <c r="D214" s="99"/>
      <c r="E214" s="90"/>
      <c r="F214" s="90"/>
    </row>
    <row r="215" spans="1:12">
      <c r="A215" s="88"/>
      <c r="B215" s="98"/>
      <c r="D215" s="99"/>
      <c r="E215" s="90"/>
      <c r="F215" s="90"/>
      <c r="J215" s="47"/>
    </row>
    <row r="216" spans="1:12">
      <c r="A216" s="88"/>
      <c r="B216" s="98"/>
      <c r="D216" s="99"/>
      <c r="E216" s="90"/>
      <c r="F216" s="90"/>
    </row>
    <row r="217" spans="1:12">
      <c r="A217" s="88"/>
      <c r="B217" s="98"/>
      <c r="D217" s="99"/>
      <c r="E217" s="90"/>
      <c r="F217" s="90"/>
    </row>
    <row r="218" spans="1:12">
      <c r="A218" s="88"/>
      <c r="B218" s="98"/>
      <c r="D218" s="99"/>
      <c r="E218" s="90"/>
      <c r="F218" s="90"/>
    </row>
    <row r="219" spans="1:12">
      <c r="A219" s="88"/>
      <c r="B219" s="98"/>
      <c r="D219" s="99"/>
      <c r="E219" s="90"/>
      <c r="F219" s="90"/>
      <c r="K219" s="47"/>
      <c r="L219" s="47"/>
    </row>
    <row r="220" spans="1:12">
      <c r="A220" s="88"/>
      <c r="B220" s="98"/>
      <c r="D220" s="99"/>
      <c r="E220" s="90"/>
      <c r="F220" s="90"/>
    </row>
    <row r="221" spans="1:12">
      <c r="A221" s="88"/>
      <c r="B221" s="98"/>
      <c r="D221" s="99"/>
      <c r="E221" s="90"/>
      <c r="F221" s="90"/>
    </row>
    <row r="222" spans="1:12">
      <c r="A222" s="88"/>
      <c r="B222" s="98"/>
      <c r="D222" s="99"/>
      <c r="E222" s="90"/>
      <c r="F222" s="90"/>
    </row>
    <row r="223" spans="1:12">
      <c r="A223" s="88"/>
      <c r="B223" s="98"/>
      <c r="D223" s="99"/>
      <c r="E223" s="90"/>
      <c r="F223" s="90"/>
    </row>
    <row r="224" spans="1:12">
      <c r="A224" s="88"/>
      <c r="B224" s="98"/>
      <c r="D224" s="99"/>
      <c r="E224" s="90"/>
      <c r="F224" s="90"/>
    </row>
    <row r="225" spans="1:6">
      <c r="A225" s="88"/>
      <c r="B225" s="98"/>
      <c r="D225" s="99"/>
      <c r="E225" s="90"/>
      <c r="F225" s="90"/>
    </row>
    <row r="226" spans="1:6">
      <c r="A226" s="88"/>
      <c r="B226" s="98"/>
      <c r="D226" s="99"/>
      <c r="E226" s="90"/>
      <c r="F226" s="90"/>
    </row>
    <row r="227" spans="1:6">
      <c r="A227" s="88"/>
      <c r="B227" s="98"/>
      <c r="D227" s="99"/>
      <c r="E227" s="90"/>
      <c r="F227" s="90"/>
    </row>
    <row r="228" spans="1:6">
      <c r="A228" s="88"/>
      <c r="B228" s="98"/>
      <c r="D228" s="99"/>
      <c r="E228" s="90"/>
      <c r="F228" s="90"/>
    </row>
    <row r="229" spans="1:6">
      <c r="A229" s="88"/>
      <c r="B229" s="98"/>
      <c r="D229" s="99"/>
      <c r="E229" s="90"/>
      <c r="F229" s="90"/>
    </row>
    <row r="230" spans="1:6">
      <c r="A230" s="88"/>
      <c r="B230" s="98"/>
      <c r="D230" s="99"/>
      <c r="E230" s="90"/>
      <c r="F230" s="90"/>
    </row>
    <row r="231" spans="1:6">
      <c r="A231" s="88"/>
      <c r="B231" s="98"/>
      <c r="D231" s="99"/>
      <c r="E231" s="90"/>
      <c r="F231" s="90"/>
    </row>
    <row r="232" spans="1:6">
      <c r="A232" s="88"/>
      <c r="B232" s="98"/>
      <c r="D232" s="99"/>
      <c r="E232" s="90"/>
      <c r="F232" s="90"/>
    </row>
    <row r="233" spans="1:6">
      <c r="A233" s="88"/>
      <c r="B233" s="98"/>
      <c r="D233" s="99"/>
      <c r="E233" s="90"/>
      <c r="F233" s="90"/>
    </row>
    <row r="234" spans="1:6">
      <c r="A234" s="88"/>
      <c r="B234" s="98"/>
      <c r="D234" s="99"/>
      <c r="E234" s="90"/>
      <c r="F234" s="90"/>
    </row>
    <row r="235" spans="1:6">
      <c r="A235" s="88"/>
      <c r="B235" s="98"/>
      <c r="D235" s="99"/>
      <c r="E235" s="90"/>
      <c r="F235" s="90"/>
    </row>
    <row r="236" spans="1:6">
      <c r="A236" s="88"/>
      <c r="B236" s="98"/>
      <c r="D236" s="99"/>
      <c r="E236" s="90"/>
      <c r="F236" s="90"/>
    </row>
    <row r="237" spans="1:6">
      <c r="A237" s="88"/>
      <c r="B237" s="98"/>
      <c r="D237" s="99"/>
      <c r="E237" s="90"/>
      <c r="F237" s="90"/>
    </row>
    <row r="238" spans="1:6">
      <c r="A238" s="88"/>
      <c r="B238" s="98"/>
      <c r="D238" s="99"/>
      <c r="E238" s="90"/>
      <c r="F238" s="90"/>
    </row>
    <row r="239" spans="1:6">
      <c r="A239" s="88"/>
      <c r="B239" s="98"/>
      <c r="D239" s="99"/>
      <c r="E239" s="90"/>
      <c r="F239" s="90"/>
    </row>
    <row r="240" spans="1:6">
      <c r="A240" s="88"/>
      <c r="B240" s="98"/>
      <c r="D240" s="99"/>
      <c r="E240" s="90"/>
      <c r="F240" s="90"/>
    </row>
    <row r="241" spans="1:6">
      <c r="A241" s="88"/>
      <c r="B241" s="98"/>
      <c r="D241" s="99"/>
      <c r="E241" s="90"/>
      <c r="F241" s="90"/>
    </row>
    <row r="242" spans="1:6">
      <c r="A242" s="88"/>
      <c r="B242" s="98"/>
      <c r="D242" s="99"/>
      <c r="E242" s="90"/>
      <c r="F242" s="90"/>
    </row>
    <row r="243" spans="1:6">
      <c r="A243" s="88"/>
      <c r="B243" s="98"/>
      <c r="D243" s="99"/>
      <c r="E243" s="90"/>
      <c r="F243" s="90"/>
    </row>
    <row r="244" spans="1:6">
      <c r="A244" s="88"/>
      <c r="B244" s="98"/>
      <c r="D244" s="99"/>
      <c r="E244" s="90"/>
      <c r="F244" s="90"/>
    </row>
    <row r="245" spans="1:6">
      <c r="A245" s="88"/>
      <c r="B245" s="98"/>
      <c r="D245" s="99"/>
      <c r="E245" s="90"/>
      <c r="F245" s="90"/>
    </row>
    <row r="246" spans="1:6">
      <c r="A246" s="88"/>
      <c r="B246" s="98"/>
      <c r="D246" s="99"/>
      <c r="E246" s="90"/>
      <c r="F246" s="90"/>
    </row>
    <row r="247" spans="1:6">
      <c r="A247" s="88"/>
      <c r="B247" s="98"/>
      <c r="D247" s="99"/>
      <c r="E247" s="90"/>
      <c r="F247" s="90"/>
    </row>
    <row r="248" spans="1:6">
      <c r="A248" s="88"/>
      <c r="B248" s="98"/>
      <c r="D248" s="99"/>
      <c r="E248" s="90"/>
      <c r="F248" s="90"/>
    </row>
    <row r="249" spans="1:6">
      <c r="A249" s="88"/>
      <c r="B249" s="98"/>
      <c r="D249" s="99"/>
      <c r="E249" s="90"/>
      <c r="F249" s="90"/>
    </row>
    <row r="250" spans="1:6">
      <c r="A250" s="88"/>
      <c r="B250" s="98"/>
      <c r="D250" s="99"/>
      <c r="E250" s="90"/>
      <c r="F250" s="90"/>
    </row>
    <row r="251" spans="1:6">
      <c r="A251" s="88"/>
      <c r="B251" s="98"/>
      <c r="D251" s="99"/>
      <c r="E251" s="90"/>
      <c r="F251" s="90"/>
    </row>
    <row r="252" spans="1:6">
      <c r="A252" s="88"/>
      <c r="B252" s="98"/>
      <c r="D252" s="99"/>
      <c r="E252" s="90"/>
      <c r="F252" s="90"/>
    </row>
    <row r="253" spans="1:6">
      <c r="A253" s="88"/>
      <c r="B253" s="98"/>
      <c r="D253" s="99"/>
      <c r="E253" s="90"/>
      <c r="F253" s="90"/>
    </row>
    <row r="254" spans="1:6">
      <c r="A254" s="88"/>
      <c r="B254" s="98"/>
      <c r="D254" s="99"/>
      <c r="E254" s="90"/>
      <c r="F254" s="90"/>
    </row>
    <row r="255" spans="1:6">
      <c r="A255" s="88"/>
      <c r="B255" s="98"/>
      <c r="D255" s="99"/>
      <c r="E255" s="90"/>
      <c r="F255" s="90"/>
    </row>
    <row r="256" spans="1:6">
      <c r="A256" s="88"/>
      <c r="B256" s="98"/>
      <c r="D256" s="99"/>
      <c r="E256" s="90"/>
      <c r="F256" s="90"/>
    </row>
    <row r="257" spans="1:6">
      <c r="A257" s="88"/>
      <c r="B257" s="98"/>
      <c r="D257" s="99"/>
      <c r="E257" s="90"/>
      <c r="F257" s="90"/>
    </row>
    <row r="258" spans="1:6">
      <c r="A258" s="88"/>
      <c r="B258" s="98"/>
      <c r="D258" s="99"/>
      <c r="E258" s="90"/>
      <c r="F258" s="90"/>
    </row>
    <row r="259" spans="1:6">
      <c r="A259" s="88"/>
      <c r="B259" s="98"/>
      <c r="D259" s="99"/>
      <c r="E259" s="90"/>
      <c r="F259" s="90"/>
    </row>
    <row r="260" spans="1:6">
      <c r="A260" s="88"/>
      <c r="B260" s="98"/>
      <c r="D260" s="99"/>
      <c r="E260" s="90"/>
      <c r="F260" s="90"/>
    </row>
    <row r="261" spans="1:6">
      <c r="A261" s="88"/>
      <c r="B261" s="98"/>
      <c r="D261" s="99"/>
      <c r="E261" s="90"/>
      <c r="F261" s="90"/>
    </row>
    <row r="262" spans="1:6">
      <c r="A262" s="88"/>
      <c r="B262" s="98"/>
      <c r="D262" s="99"/>
      <c r="E262" s="90"/>
      <c r="F262" s="90"/>
    </row>
    <row r="263" spans="1:6">
      <c r="A263" s="88"/>
      <c r="B263" s="98"/>
      <c r="D263" s="99"/>
      <c r="E263" s="90"/>
      <c r="F263" s="90"/>
    </row>
    <row r="264" spans="1:6">
      <c r="A264" s="88"/>
      <c r="B264" s="98"/>
      <c r="D264" s="99"/>
      <c r="E264" s="90"/>
      <c r="F264" s="90"/>
    </row>
    <row r="265" spans="1:6">
      <c r="A265" s="88"/>
      <c r="B265" s="98"/>
      <c r="D265" s="99"/>
      <c r="E265" s="90"/>
      <c r="F265" s="90"/>
    </row>
    <row r="266" spans="1:6">
      <c r="A266" s="88"/>
      <c r="B266" s="98"/>
      <c r="D266" s="99"/>
      <c r="E266" s="90"/>
      <c r="F266" s="90"/>
    </row>
    <row r="267" spans="1:6">
      <c r="A267" s="88"/>
      <c r="B267" s="98"/>
      <c r="D267" s="99"/>
      <c r="E267" s="90"/>
      <c r="F267" s="90"/>
    </row>
    <row r="268" spans="1:6">
      <c r="A268" s="88"/>
      <c r="B268" s="98"/>
      <c r="D268" s="99"/>
      <c r="E268" s="90"/>
      <c r="F268" s="90"/>
    </row>
    <row r="269" spans="1:6">
      <c r="A269" s="88"/>
      <c r="B269" s="98"/>
      <c r="D269" s="99"/>
      <c r="E269" s="90"/>
      <c r="F269" s="90"/>
    </row>
    <row r="270" spans="1:6">
      <c r="A270" s="88"/>
      <c r="B270" s="98"/>
      <c r="D270" s="99"/>
      <c r="E270" s="90"/>
      <c r="F270" s="90"/>
    </row>
    <row r="271" spans="1:6">
      <c r="A271" s="88"/>
      <c r="B271" s="98"/>
      <c r="D271" s="99"/>
      <c r="E271" s="90"/>
      <c r="F271" s="90"/>
    </row>
    <row r="272" spans="1:6">
      <c r="A272" s="88"/>
      <c r="B272" s="98"/>
      <c r="D272" s="99"/>
      <c r="E272" s="90"/>
      <c r="F272" s="90"/>
    </row>
    <row r="273" spans="1:6">
      <c r="A273" s="88"/>
      <c r="B273" s="98"/>
      <c r="D273" s="99"/>
      <c r="E273" s="90"/>
      <c r="F273" s="90"/>
    </row>
    <row r="274" spans="1:6">
      <c r="A274" s="88"/>
      <c r="B274" s="98"/>
      <c r="D274" s="99"/>
      <c r="E274" s="90"/>
      <c r="F274" s="90"/>
    </row>
    <row r="275" spans="1:6">
      <c r="A275" s="88"/>
      <c r="B275" s="98"/>
      <c r="D275" s="99"/>
      <c r="E275" s="90"/>
      <c r="F275" s="90"/>
    </row>
    <row r="276" spans="1:6">
      <c r="A276" s="88"/>
      <c r="B276" s="98"/>
      <c r="D276" s="99"/>
      <c r="E276" s="90"/>
      <c r="F276" s="90"/>
    </row>
    <row r="277" spans="1:6">
      <c r="A277" s="88"/>
      <c r="B277" s="98"/>
      <c r="D277" s="99"/>
      <c r="E277" s="90"/>
      <c r="F277" s="90"/>
    </row>
    <row r="278" spans="1:6">
      <c r="A278" s="88"/>
      <c r="B278" s="98"/>
      <c r="D278" s="99"/>
      <c r="E278" s="90"/>
      <c r="F278" s="90"/>
    </row>
    <row r="279" spans="1:6">
      <c r="A279" s="88"/>
      <c r="B279" s="98"/>
      <c r="D279" s="99"/>
      <c r="E279" s="90"/>
      <c r="F279" s="90"/>
    </row>
    <row r="280" spans="1:6">
      <c r="A280" s="88"/>
      <c r="B280" s="98"/>
      <c r="D280" s="99"/>
      <c r="E280" s="90"/>
      <c r="F280" s="90"/>
    </row>
    <row r="281" spans="1:6">
      <c r="A281" s="88"/>
      <c r="B281" s="98"/>
      <c r="D281" s="99"/>
      <c r="E281" s="90"/>
      <c r="F281" s="90"/>
    </row>
    <row r="282" spans="1:6">
      <c r="A282" s="88"/>
      <c r="B282" s="98"/>
      <c r="D282" s="99"/>
      <c r="E282" s="90"/>
      <c r="F282" s="90"/>
    </row>
    <row r="283" spans="1:6">
      <c r="A283" s="88"/>
      <c r="B283" s="98"/>
      <c r="D283" s="99"/>
      <c r="E283" s="90"/>
      <c r="F283" s="90"/>
    </row>
    <row r="284" spans="1:6">
      <c r="A284" s="88"/>
      <c r="B284" s="98"/>
      <c r="D284" s="99"/>
      <c r="E284" s="90"/>
      <c r="F284" s="90"/>
    </row>
    <row r="285" spans="1:6">
      <c r="A285" s="88"/>
      <c r="B285" s="98"/>
      <c r="D285" s="99"/>
      <c r="E285" s="90"/>
      <c r="F285" s="90"/>
    </row>
    <row r="286" spans="1:6">
      <c r="A286" s="88"/>
      <c r="B286" s="98"/>
      <c r="D286" s="99"/>
      <c r="E286" s="90"/>
      <c r="F286" s="90"/>
    </row>
    <row r="287" spans="1:6">
      <c r="A287" s="88"/>
      <c r="B287" s="98"/>
      <c r="D287" s="99"/>
      <c r="E287" s="90"/>
      <c r="F287" s="90"/>
    </row>
    <row r="288" spans="1:6">
      <c r="A288" s="88"/>
      <c r="B288" s="98"/>
      <c r="D288" s="99"/>
      <c r="E288" s="90"/>
      <c r="F288" s="90"/>
    </row>
    <row r="289" spans="1:6">
      <c r="A289" s="88"/>
      <c r="B289" s="98"/>
      <c r="D289" s="99"/>
      <c r="E289" s="90"/>
      <c r="F289" s="90"/>
    </row>
    <row r="290" spans="1:6">
      <c r="A290" s="88"/>
      <c r="B290" s="98"/>
      <c r="D290" s="99"/>
      <c r="E290" s="90"/>
      <c r="F290" s="90"/>
    </row>
    <row r="291" spans="1:6">
      <c r="A291" s="88"/>
      <c r="B291" s="98"/>
      <c r="D291" s="99"/>
      <c r="E291" s="90"/>
      <c r="F291" s="90"/>
    </row>
    <row r="292" spans="1:6">
      <c r="A292" s="88"/>
      <c r="B292" s="98"/>
      <c r="D292" s="99"/>
      <c r="E292" s="90"/>
      <c r="F292" s="90"/>
    </row>
    <row r="293" spans="1:6">
      <c r="A293" s="88"/>
      <c r="B293" s="98"/>
      <c r="D293" s="99"/>
      <c r="E293" s="90"/>
      <c r="F293" s="90"/>
    </row>
    <row r="294" spans="1:6">
      <c r="A294" s="88"/>
      <c r="B294" s="98"/>
      <c r="D294" s="99"/>
      <c r="E294" s="90"/>
      <c r="F294" s="90"/>
    </row>
    <row r="295" spans="1:6">
      <c r="A295" s="88"/>
      <c r="B295" s="98"/>
      <c r="D295" s="99"/>
      <c r="E295" s="90"/>
      <c r="F295" s="90"/>
    </row>
    <row r="296" spans="1:6">
      <c r="A296" s="88"/>
      <c r="B296" s="98"/>
      <c r="D296" s="99"/>
      <c r="E296" s="90"/>
      <c r="F296" s="90"/>
    </row>
    <row r="297" spans="1:6">
      <c r="A297" s="88"/>
      <c r="B297" s="98"/>
      <c r="D297" s="99"/>
      <c r="E297" s="90"/>
      <c r="F297" s="90"/>
    </row>
    <row r="298" spans="1:6">
      <c r="A298" s="88"/>
      <c r="B298" s="98"/>
      <c r="D298" s="99"/>
      <c r="E298" s="90"/>
      <c r="F298" s="90"/>
    </row>
    <row r="299" spans="1:6">
      <c r="A299" s="88"/>
      <c r="B299" s="98"/>
      <c r="D299" s="99"/>
      <c r="E299" s="90"/>
      <c r="F299" s="90"/>
    </row>
    <row r="300" spans="1:6">
      <c r="A300" s="88"/>
      <c r="B300" s="98"/>
      <c r="D300" s="99"/>
      <c r="E300" s="90"/>
      <c r="F300" s="90"/>
    </row>
    <row r="301" spans="1:6">
      <c r="A301" s="88"/>
      <c r="B301" s="98"/>
      <c r="D301" s="99"/>
      <c r="E301" s="90"/>
      <c r="F301" s="90"/>
    </row>
    <row r="302" spans="1:6">
      <c r="A302" s="88"/>
      <c r="B302" s="98"/>
      <c r="D302" s="99"/>
      <c r="E302" s="90"/>
      <c r="F302" s="90"/>
    </row>
    <row r="303" spans="1:6">
      <c r="A303" s="88"/>
      <c r="B303" s="98"/>
      <c r="D303" s="99"/>
      <c r="E303" s="90"/>
      <c r="F303" s="90"/>
    </row>
    <row r="304" spans="1:6">
      <c r="A304" s="88"/>
      <c r="B304" s="98"/>
      <c r="D304" s="99"/>
      <c r="E304" s="90"/>
      <c r="F304" s="90"/>
    </row>
    <row r="305" spans="1:6">
      <c r="A305" s="88"/>
      <c r="B305" s="98"/>
      <c r="D305" s="99"/>
      <c r="E305" s="90"/>
      <c r="F305" s="90"/>
    </row>
    <row r="306" spans="1:6">
      <c r="A306" s="88"/>
      <c r="B306" s="98"/>
      <c r="D306" s="99"/>
      <c r="E306" s="90"/>
      <c r="F306" s="90"/>
    </row>
    <row r="307" spans="1:6">
      <c r="A307" s="88"/>
      <c r="B307" s="98"/>
      <c r="D307" s="99"/>
      <c r="E307" s="90"/>
      <c r="F307" s="90"/>
    </row>
    <row r="308" spans="1:6">
      <c r="A308" s="88"/>
      <c r="B308" s="98"/>
      <c r="D308" s="99"/>
      <c r="E308" s="90"/>
      <c r="F308" s="90"/>
    </row>
    <row r="309" spans="1:6">
      <c r="A309" s="88"/>
      <c r="B309" s="98"/>
      <c r="D309" s="99"/>
      <c r="E309" s="90"/>
      <c r="F309" s="90"/>
    </row>
    <row r="310" spans="1:6">
      <c r="A310" s="88"/>
      <c r="B310" s="98"/>
      <c r="D310" s="99"/>
      <c r="E310" s="90"/>
      <c r="F310" s="90"/>
    </row>
    <row r="311" spans="1:6">
      <c r="A311" s="88"/>
      <c r="B311" s="98"/>
      <c r="D311" s="99"/>
      <c r="E311" s="90"/>
      <c r="F311" s="90"/>
    </row>
    <row r="312" spans="1:6">
      <c r="A312" s="88"/>
      <c r="B312" s="98"/>
      <c r="D312" s="99"/>
      <c r="E312" s="90"/>
      <c r="F312" s="90"/>
    </row>
    <row r="313" spans="1:6">
      <c r="A313" s="88"/>
      <c r="B313" s="98"/>
      <c r="D313" s="99"/>
      <c r="E313" s="90"/>
      <c r="F313" s="90"/>
    </row>
    <row r="314" spans="1:6">
      <c r="A314" s="88"/>
      <c r="B314" s="98"/>
      <c r="D314" s="99"/>
      <c r="E314" s="90"/>
      <c r="F314" s="90"/>
    </row>
    <row r="315" spans="1:6">
      <c r="A315" s="88"/>
      <c r="B315" s="98"/>
      <c r="D315" s="99"/>
      <c r="E315" s="90"/>
      <c r="F315" s="90"/>
    </row>
    <row r="316" spans="1:6">
      <c r="A316" s="88"/>
      <c r="B316" s="98"/>
      <c r="D316" s="99"/>
      <c r="E316" s="90"/>
      <c r="F316" s="90"/>
    </row>
    <row r="317" spans="1:6">
      <c r="A317" s="88"/>
      <c r="B317" s="98"/>
      <c r="D317" s="99"/>
      <c r="E317" s="90"/>
      <c r="F317" s="90"/>
    </row>
    <row r="318" spans="1:6">
      <c r="A318" s="88"/>
      <c r="B318" s="98"/>
      <c r="D318" s="99"/>
      <c r="E318" s="90"/>
      <c r="F318" s="90"/>
    </row>
    <row r="319" spans="1:6">
      <c r="A319" s="88"/>
      <c r="B319" s="98"/>
      <c r="D319" s="99"/>
      <c r="E319" s="90"/>
      <c r="F319" s="90"/>
    </row>
    <row r="320" spans="1:6">
      <c r="A320" s="88"/>
      <c r="B320" s="98"/>
      <c r="D320" s="99"/>
      <c r="E320" s="90"/>
      <c r="F320" s="90"/>
    </row>
    <row r="321" spans="1:6">
      <c r="A321" s="88"/>
      <c r="B321" s="98"/>
      <c r="D321" s="99"/>
      <c r="E321" s="90"/>
      <c r="F321" s="90"/>
    </row>
    <row r="322" spans="1:6">
      <c r="A322" s="88"/>
      <c r="B322" s="98"/>
      <c r="D322" s="99"/>
      <c r="E322" s="90"/>
      <c r="F322" s="90"/>
    </row>
    <row r="323" spans="1:6">
      <c r="A323" s="88"/>
      <c r="B323" s="98"/>
      <c r="D323" s="99"/>
      <c r="E323" s="90"/>
      <c r="F323" s="90"/>
    </row>
    <row r="324" spans="1:6">
      <c r="A324" s="88"/>
      <c r="B324" s="98"/>
      <c r="D324" s="99"/>
      <c r="E324" s="90"/>
      <c r="F324" s="90"/>
    </row>
    <row r="325" spans="1:6">
      <c r="A325" s="88"/>
      <c r="B325" s="98"/>
      <c r="D325" s="99"/>
      <c r="E325" s="90"/>
      <c r="F325" s="90"/>
    </row>
    <row r="326" spans="1:6">
      <c r="A326" s="88"/>
      <c r="B326" s="98"/>
      <c r="D326" s="99"/>
      <c r="E326" s="90"/>
      <c r="F326" s="90"/>
    </row>
    <row r="327" spans="1:6">
      <c r="A327" s="88"/>
      <c r="B327" s="98"/>
      <c r="D327" s="99"/>
      <c r="E327" s="90"/>
      <c r="F327" s="90"/>
    </row>
    <row r="328" spans="1:6">
      <c r="A328" s="88"/>
      <c r="B328" s="98"/>
      <c r="D328" s="99"/>
      <c r="E328" s="90"/>
      <c r="F328" s="90"/>
    </row>
    <row r="329" spans="1:6">
      <c r="A329" s="88"/>
      <c r="B329" s="98"/>
      <c r="D329" s="99"/>
      <c r="E329" s="90"/>
      <c r="F329" s="90"/>
    </row>
    <row r="330" spans="1:6">
      <c r="A330" s="88"/>
      <c r="B330" s="98"/>
      <c r="D330" s="99"/>
      <c r="E330" s="90"/>
      <c r="F330" s="90"/>
    </row>
    <row r="331" spans="1:6">
      <c r="A331" s="88"/>
      <c r="B331" s="98"/>
      <c r="D331" s="99"/>
      <c r="E331" s="90"/>
      <c r="F331" s="90"/>
    </row>
    <row r="332" spans="1:6">
      <c r="A332" s="88"/>
      <c r="B332" s="98"/>
      <c r="D332" s="99"/>
      <c r="E332" s="90"/>
      <c r="F332" s="90"/>
    </row>
    <row r="333" spans="1:6">
      <c r="A333" s="88"/>
      <c r="B333" s="98"/>
      <c r="D333" s="99"/>
      <c r="E333" s="90"/>
      <c r="F333" s="90"/>
    </row>
    <row r="334" spans="1:6">
      <c r="A334" s="88"/>
      <c r="B334" s="98"/>
      <c r="D334" s="99"/>
      <c r="E334" s="90"/>
      <c r="F334" s="90"/>
    </row>
    <row r="335" spans="1:6">
      <c r="A335" s="88"/>
      <c r="B335" s="98"/>
      <c r="D335" s="99"/>
      <c r="E335" s="90"/>
      <c r="F335" s="90"/>
    </row>
    <row r="336" spans="1:6">
      <c r="A336" s="88"/>
      <c r="B336" s="98"/>
      <c r="D336" s="99"/>
      <c r="E336" s="90"/>
      <c r="F336" s="90"/>
    </row>
    <row r="337" spans="1:6">
      <c r="A337" s="88"/>
      <c r="B337" s="98"/>
      <c r="D337" s="99"/>
      <c r="E337" s="90"/>
      <c r="F337" s="90"/>
    </row>
    <row r="338" spans="1:6">
      <c r="A338" s="88"/>
      <c r="B338" s="98"/>
      <c r="D338" s="99"/>
      <c r="E338" s="90"/>
      <c r="F338" s="90"/>
    </row>
    <row r="339" spans="1:6">
      <c r="A339" s="88"/>
      <c r="B339" s="98"/>
      <c r="D339" s="99"/>
      <c r="E339" s="90"/>
      <c r="F339" s="90"/>
    </row>
    <row r="340" spans="1:6">
      <c r="A340" s="88"/>
      <c r="B340" s="98"/>
      <c r="D340" s="99"/>
      <c r="E340" s="90"/>
      <c r="F340" s="90"/>
    </row>
    <row r="341" spans="1:6">
      <c r="A341" s="88"/>
      <c r="B341" s="98"/>
      <c r="D341" s="99"/>
      <c r="E341" s="90"/>
      <c r="F341" s="90"/>
    </row>
    <row r="342" spans="1:6">
      <c r="A342" s="88"/>
      <c r="B342" s="98"/>
      <c r="D342" s="99"/>
      <c r="E342" s="90"/>
      <c r="F342" s="90"/>
    </row>
    <row r="343" spans="1:6">
      <c r="A343" s="88"/>
      <c r="B343" s="98"/>
      <c r="D343" s="99"/>
      <c r="E343" s="90"/>
      <c r="F343" s="90"/>
    </row>
    <row r="344" spans="1:6">
      <c r="A344" s="88"/>
      <c r="B344" s="98"/>
      <c r="D344" s="99"/>
      <c r="E344" s="90"/>
      <c r="F344" s="90"/>
    </row>
    <row r="345" spans="1:6">
      <c r="A345" s="88"/>
      <c r="B345" s="98"/>
      <c r="D345" s="99"/>
      <c r="E345" s="90"/>
      <c r="F345" s="90"/>
    </row>
    <row r="346" spans="1:6">
      <c r="A346" s="88"/>
      <c r="B346" s="98"/>
      <c r="D346" s="99"/>
      <c r="E346" s="90"/>
      <c r="F346" s="90"/>
    </row>
    <row r="347" spans="1:6">
      <c r="A347" s="88"/>
      <c r="B347" s="98"/>
      <c r="D347" s="99"/>
      <c r="E347" s="90"/>
      <c r="F347" s="90"/>
    </row>
    <row r="348" spans="1:6">
      <c r="A348" s="88"/>
      <c r="B348" s="98"/>
      <c r="D348" s="99"/>
      <c r="E348" s="90"/>
      <c r="F348" s="90"/>
    </row>
    <row r="349" spans="1:6">
      <c r="A349" s="88"/>
      <c r="B349" s="98"/>
      <c r="D349" s="99"/>
      <c r="E349" s="90"/>
      <c r="F349" s="90"/>
    </row>
    <row r="350" spans="1:6">
      <c r="A350" s="88"/>
      <c r="B350" s="98"/>
      <c r="D350" s="99"/>
      <c r="E350" s="90"/>
      <c r="F350" s="90"/>
    </row>
    <row r="351" spans="1:6">
      <c r="A351" s="88"/>
      <c r="B351" s="98"/>
      <c r="D351" s="99"/>
      <c r="E351" s="90"/>
      <c r="F351" s="90"/>
    </row>
    <row r="352" spans="1:6">
      <c r="A352" s="88"/>
      <c r="B352" s="98"/>
      <c r="D352" s="99"/>
      <c r="E352" s="90"/>
      <c r="F352" s="90"/>
    </row>
    <row r="353" spans="1:6">
      <c r="A353" s="88"/>
      <c r="B353" s="98"/>
      <c r="D353" s="99"/>
      <c r="E353" s="90"/>
      <c r="F353" s="90"/>
    </row>
    <row r="354" spans="1:6">
      <c r="A354" s="88"/>
      <c r="B354" s="98"/>
      <c r="D354" s="99"/>
      <c r="E354" s="90"/>
      <c r="F354" s="90"/>
    </row>
    <row r="355" spans="1:6">
      <c r="A355" s="88"/>
      <c r="B355" s="98"/>
      <c r="D355" s="99"/>
      <c r="E355" s="90"/>
      <c r="F355" s="90"/>
    </row>
    <row r="356" spans="1:6">
      <c r="A356" s="88"/>
      <c r="B356" s="98"/>
      <c r="D356" s="99"/>
      <c r="E356" s="90"/>
      <c r="F356" s="90"/>
    </row>
    <row r="357" spans="1:6">
      <c r="A357" s="88"/>
      <c r="B357" s="98"/>
      <c r="D357" s="99"/>
      <c r="E357" s="90"/>
      <c r="F357" s="90"/>
    </row>
    <row r="358" spans="1:6">
      <c r="A358" s="88"/>
      <c r="B358" s="98"/>
      <c r="D358" s="99"/>
      <c r="E358" s="90"/>
      <c r="F358" s="90"/>
    </row>
    <row r="359" spans="1:6">
      <c r="A359" s="88"/>
      <c r="B359" s="98"/>
      <c r="D359" s="99"/>
      <c r="E359" s="90"/>
      <c r="F359" s="90"/>
    </row>
    <row r="360" spans="1:6">
      <c r="A360" s="88"/>
      <c r="B360" s="98"/>
      <c r="D360" s="99"/>
      <c r="E360" s="90"/>
      <c r="F360" s="90"/>
    </row>
    <row r="361" spans="1:6">
      <c r="A361" s="88"/>
      <c r="B361" s="98"/>
      <c r="D361" s="99"/>
      <c r="E361" s="90"/>
      <c r="F361" s="90"/>
    </row>
    <row r="362" spans="1:6">
      <c r="A362" s="88"/>
      <c r="B362" s="98"/>
      <c r="D362" s="99"/>
      <c r="E362" s="90"/>
      <c r="F362" s="90"/>
    </row>
    <row r="363" spans="1:6">
      <c r="A363" s="88"/>
      <c r="B363" s="98"/>
      <c r="D363" s="99"/>
      <c r="E363" s="90"/>
      <c r="F363" s="90"/>
    </row>
    <row r="364" spans="1:6">
      <c r="A364" s="88"/>
      <c r="B364" s="98"/>
      <c r="D364" s="99"/>
      <c r="E364" s="90"/>
      <c r="F364" s="90"/>
    </row>
    <row r="365" spans="1:6">
      <c r="A365" s="88"/>
      <c r="B365" s="98"/>
      <c r="D365" s="99"/>
      <c r="E365" s="90"/>
      <c r="F365" s="90"/>
    </row>
    <row r="366" spans="1:6">
      <c r="A366" s="88"/>
      <c r="B366" s="98"/>
      <c r="D366" s="99"/>
      <c r="E366" s="90"/>
      <c r="F366" s="90"/>
    </row>
    <row r="367" spans="1:6">
      <c r="A367" s="88"/>
      <c r="B367" s="98"/>
      <c r="D367" s="99"/>
      <c r="E367" s="90"/>
      <c r="F367" s="90"/>
    </row>
    <row r="368" spans="1:6">
      <c r="A368" s="88"/>
      <c r="B368" s="98"/>
      <c r="D368" s="99"/>
      <c r="E368" s="90"/>
      <c r="F368" s="90"/>
    </row>
    <row r="369" spans="1:6">
      <c r="A369" s="88"/>
      <c r="B369" s="98"/>
      <c r="D369" s="99"/>
      <c r="E369" s="90"/>
      <c r="F369" s="90"/>
    </row>
    <row r="370" spans="1:6">
      <c r="A370" s="88"/>
      <c r="B370" s="98"/>
      <c r="D370" s="99"/>
      <c r="E370" s="90"/>
      <c r="F370" s="90"/>
    </row>
    <row r="371" spans="1:6">
      <c r="A371" s="88"/>
      <c r="B371" s="98"/>
      <c r="D371" s="99"/>
      <c r="E371" s="90"/>
      <c r="F371" s="90"/>
    </row>
    <row r="372" spans="1:6">
      <c r="A372" s="88"/>
      <c r="B372" s="98"/>
      <c r="D372" s="99"/>
      <c r="E372" s="90"/>
      <c r="F372" s="90"/>
    </row>
    <row r="373" spans="1:6">
      <c r="A373" s="88"/>
      <c r="B373" s="98"/>
      <c r="D373" s="99"/>
      <c r="E373" s="90"/>
      <c r="F373" s="90"/>
    </row>
    <row r="374" spans="1:6">
      <c r="A374" s="88"/>
      <c r="B374" s="98"/>
      <c r="D374" s="99"/>
      <c r="E374" s="90"/>
      <c r="F374" s="90"/>
    </row>
    <row r="375" spans="1:6">
      <c r="A375" s="88"/>
      <c r="B375" s="98"/>
      <c r="D375" s="99"/>
      <c r="E375" s="90"/>
      <c r="F375" s="90"/>
    </row>
    <row r="376" spans="1:6">
      <c r="A376" s="88"/>
      <c r="B376" s="98"/>
      <c r="D376" s="99"/>
      <c r="E376" s="90"/>
      <c r="F376" s="90"/>
    </row>
    <row r="377" spans="1:6">
      <c r="A377" s="88"/>
      <c r="B377" s="98"/>
      <c r="D377" s="99"/>
      <c r="E377" s="90"/>
      <c r="F377" s="90"/>
    </row>
    <row r="378" spans="1:6">
      <c r="A378" s="88"/>
      <c r="B378" s="98"/>
      <c r="D378" s="99"/>
      <c r="E378" s="90"/>
      <c r="F378" s="90"/>
    </row>
    <row r="379" spans="1:6">
      <c r="A379" s="88"/>
      <c r="B379" s="98"/>
      <c r="D379" s="99"/>
      <c r="E379" s="90"/>
      <c r="F379" s="90"/>
    </row>
    <row r="380" spans="1:6">
      <c r="A380" s="88"/>
      <c r="B380" s="98"/>
      <c r="D380" s="99"/>
      <c r="E380" s="90"/>
      <c r="F380" s="90"/>
    </row>
    <row r="381" spans="1:6">
      <c r="A381" s="88"/>
      <c r="B381" s="98"/>
      <c r="D381" s="99"/>
      <c r="E381" s="90"/>
      <c r="F381" s="90"/>
    </row>
    <row r="382" spans="1:6">
      <c r="A382" s="88"/>
      <c r="B382" s="98"/>
      <c r="D382" s="99"/>
      <c r="E382" s="90"/>
      <c r="F382" s="90"/>
    </row>
    <row r="383" spans="1:6">
      <c r="A383" s="88"/>
      <c r="B383" s="98"/>
      <c r="D383" s="99"/>
      <c r="E383" s="90"/>
      <c r="F383" s="90"/>
    </row>
    <row r="384" spans="1:6">
      <c r="A384" s="88"/>
      <c r="B384" s="98"/>
      <c r="D384" s="99"/>
      <c r="E384" s="90"/>
      <c r="F384" s="90"/>
    </row>
    <row r="385" spans="1:6">
      <c r="A385" s="88"/>
      <c r="B385" s="98"/>
      <c r="D385" s="99"/>
      <c r="E385" s="90"/>
      <c r="F385" s="90"/>
    </row>
    <row r="386" spans="1:6">
      <c r="A386" s="88"/>
      <c r="B386" s="98"/>
      <c r="D386" s="99"/>
      <c r="E386" s="90"/>
      <c r="F386" s="90"/>
    </row>
    <row r="387" spans="1:6">
      <c r="A387" s="88"/>
      <c r="B387" s="98"/>
      <c r="D387" s="99"/>
      <c r="E387" s="90"/>
      <c r="F387" s="90"/>
    </row>
    <row r="388" spans="1:6">
      <c r="A388" s="88"/>
      <c r="B388" s="98"/>
      <c r="D388" s="99"/>
      <c r="E388" s="90"/>
      <c r="F388" s="90"/>
    </row>
    <row r="389" spans="1:6">
      <c r="A389" s="88"/>
      <c r="B389" s="98"/>
      <c r="D389" s="99"/>
      <c r="E389" s="90"/>
      <c r="F389" s="90"/>
    </row>
    <row r="390" spans="1:6">
      <c r="A390" s="88"/>
      <c r="B390" s="98"/>
      <c r="D390" s="99"/>
      <c r="E390" s="90"/>
      <c r="F390" s="90"/>
    </row>
    <row r="391" spans="1:6">
      <c r="A391" s="88"/>
      <c r="B391" s="98"/>
      <c r="D391" s="99"/>
      <c r="E391" s="90"/>
      <c r="F391" s="90"/>
    </row>
    <row r="392" spans="1:6">
      <c r="A392" s="88"/>
      <c r="B392" s="98"/>
      <c r="D392" s="99"/>
      <c r="E392" s="90"/>
      <c r="F392" s="90"/>
    </row>
    <row r="393" spans="1:6">
      <c r="A393" s="88"/>
      <c r="B393" s="98"/>
      <c r="D393" s="99"/>
      <c r="E393" s="90"/>
      <c r="F393" s="90"/>
    </row>
    <row r="394" spans="1:6">
      <c r="A394" s="88"/>
      <c r="B394" s="98"/>
      <c r="D394" s="99"/>
      <c r="E394" s="90"/>
      <c r="F394" s="90"/>
    </row>
    <row r="395" spans="1:6">
      <c r="A395" s="88"/>
      <c r="B395" s="98"/>
      <c r="D395" s="99"/>
      <c r="E395" s="90"/>
      <c r="F395" s="90"/>
    </row>
    <row r="396" spans="1:6">
      <c r="A396" s="88"/>
      <c r="B396" s="98"/>
      <c r="D396" s="99"/>
      <c r="E396" s="90"/>
      <c r="F396" s="90"/>
    </row>
    <row r="397" spans="1:6">
      <c r="A397" s="88"/>
      <c r="B397" s="98"/>
      <c r="D397" s="99"/>
      <c r="E397" s="90"/>
      <c r="F397" s="90"/>
    </row>
    <row r="398" spans="1:6">
      <c r="A398" s="88"/>
      <c r="B398" s="98"/>
      <c r="D398" s="99"/>
      <c r="E398" s="90"/>
      <c r="F398" s="90"/>
    </row>
    <row r="399" spans="1:6">
      <c r="A399" s="88"/>
      <c r="B399" s="98"/>
      <c r="D399" s="99"/>
      <c r="E399" s="90"/>
      <c r="F399" s="90"/>
    </row>
    <row r="400" spans="1:6">
      <c r="A400" s="88"/>
      <c r="B400" s="98"/>
      <c r="D400" s="99"/>
      <c r="E400" s="90"/>
      <c r="F400" s="90"/>
    </row>
    <row r="401" spans="1:6">
      <c r="A401" s="88"/>
      <c r="B401" s="98"/>
      <c r="D401" s="99"/>
      <c r="E401" s="90"/>
      <c r="F401" s="90"/>
    </row>
    <row r="402" spans="1:6">
      <c r="A402" s="88"/>
      <c r="B402" s="98"/>
      <c r="D402" s="99"/>
      <c r="E402" s="90"/>
      <c r="F402" s="90"/>
    </row>
    <row r="403" spans="1:6">
      <c r="A403" s="88"/>
      <c r="B403" s="98"/>
      <c r="D403" s="99"/>
      <c r="E403" s="90"/>
      <c r="F403" s="90"/>
    </row>
    <row r="404" spans="1:6">
      <c r="A404" s="88"/>
      <c r="B404" s="98"/>
      <c r="D404" s="99"/>
      <c r="E404" s="90"/>
      <c r="F404" s="90"/>
    </row>
    <row r="405" spans="1:6">
      <c r="A405" s="88"/>
      <c r="B405" s="98"/>
      <c r="D405" s="99"/>
      <c r="E405" s="90"/>
      <c r="F405" s="90"/>
    </row>
    <row r="406" spans="1:6">
      <c r="A406" s="88"/>
      <c r="B406" s="98"/>
      <c r="D406" s="99"/>
      <c r="E406" s="90"/>
      <c r="F406" s="90"/>
    </row>
    <row r="407" spans="1:6">
      <c r="A407" s="88"/>
      <c r="B407" s="98"/>
      <c r="D407" s="99"/>
      <c r="E407" s="90"/>
      <c r="F407" s="90"/>
    </row>
    <row r="408" spans="1:6">
      <c r="A408" s="88"/>
      <c r="B408" s="98"/>
      <c r="D408" s="99"/>
      <c r="E408" s="90"/>
      <c r="F408" s="90"/>
    </row>
    <row r="409" spans="1:6">
      <c r="A409" s="88"/>
      <c r="B409" s="98"/>
      <c r="D409" s="99"/>
      <c r="E409" s="90"/>
      <c r="F409" s="90"/>
    </row>
    <row r="410" spans="1:6">
      <c r="A410" s="88"/>
      <c r="B410" s="98"/>
      <c r="D410" s="99"/>
      <c r="E410" s="90"/>
      <c r="F410" s="90"/>
    </row>
    <row r="411" spans="1:6">
      <c r="A411" s="88"/>
      <c r="B411" s="98"/>
      <c r="D411" s="99"/>
      <c r="E411" s="90"/>
      <c r="F411" s="90"/>
    </row>
    <row r="412" spans="1:6">
      <c r="A412" s="88"/>
      <c r="B412" s="98"/>
      <c r="D412" s="99"/>
      <c r="E412" s="90"/>
      <c r="F412" s="90"/>
    </row>
    <row r="413" spans="1:6">
      <c r="A413" s="88"/>
      <c r="B413" s="98"/>
      <c r="D413" s="99"/>
      <c r="E413" s="90"/>
      <c r="F413" s="90"/>
    </row>
    <row r="414" spans="1:6">
      <c r="A414" s="88"/>
      <c r="B414" s="98"/>
      <c r="D414" s="99"/>
      <c r="E414" s="90"/>
      <c r="F414" s="90"/>
    </row>
    <row r="415" spans="1:6">
      <c r="A415" s="88"/>
      <c r="B415" s="98"/>
      <c r="D415" s="99"/>
      <c r="E415" s="90"/>
      <c r="F415" s="90"/>
    </row>
    <row r="416" spans="1:6">
      <c r="A416" s="88"/>
      <c r="B416" s="98"/>
      <c r="D416" s="99"/>
      <c r="E416" s="90"/>
      <c r="F416" s="90"/>
    </row>
    <row r="417" spans="1:6">
      <c r="A417" s="88"/>
      <c r="B417" s="98"/>
      <c r="D417" s="99"/>
      <c r="E417" s="90"/>
      <c r="F417" s="90"/>
    </row>
    <row r="418" spans="1:6">
      <c r="A418" s="88"/>
      <c r="B418" s="98"/>
      <c r="D418" s="99"/>
      <c r="E418" s="90"/>
      <c r="F418" s="90"/>
    </row>
    <row r="419" spans="1:6">
      <c r="A419" s="88"/>
      <c r="B419" s="98"/>
      <c r="D419" s="99"/>
      <c r="E419" s="90"/>
      <c r="F419" s="90"/>
    </row>
    <row r="420" spans="1:6">
      <c r="A420" s="88"/>
      <c r="B420" s="98"/>
      <c r="D420" s="99"/>
      <c r="E420" s="90"/>
      <c r="F420" s="90"/>
    </row>
    <row r="421" spans="1:6">
      <c r="A421" s="88"/>
      <c r="B421" s="98"/>
      <c r="D421" s="99"/>
      <c r="E421" s="90"/>
      <c r="F421" s="90"/>
    </row>
    <row r="422" spans="1:6">
      <c r="A422" s="88"/>
      <c r="B422" s="98"/>
      <c r="D422" s="99"/>
      <c r="E422" s="90"/>
      <c r="F422" s="90"/>
    </row>
    <row r="423" spans="1:6">
      <c r="A423" s="88"/>
      <c r="B423" s="98"/>
      <c r="D423" s="99"/>
      <c r="E423" s="90"/>
      <c r="F423" s="90"/>
    </row>
    <row r="424" spans="1:6">
      <c r="A424" s="88"/>
      <c r="B424" s="98"/>
      <c r="D424" s="99"/>
      <c r="E424" s="90"/>
      <c r="F424" s="90"/>
    </row>
    <row r="425" spans="1:6">
      <c r="A425" s="88"/>
      <c r="B425" s="98"/>
      <c r="D425" s="99"/>
      <c r="E425" s="90"/>
      <c r="F425" s="90"/>
    </row>
    <row r="426" spans="1:6">
      <c r="A426" s="88"/>
      <c r="B426" s="98"/>
      <c r="D426" s="99"/>
      <c r="E426" s="90"/>
      <c r="F426" s="90"/>
    </row>
    <row r="427" spans="1:6">
      <c r="A427" s="88"/>
      <c r="B427" s="98"/>
      <c r="D427" s="99"/>
      <c r="E427" s="90"/>
      <c r="F427" s="90"/>
    </row>
    <row r="428" spans="1:6">
      <c r="A428" s="88"/>
      <c r="B428" s="98"/>
      <c r="D428" s="99"/>
      <c r="E428" s="90"/>
      <c r="F428" s="90"/>
    </row>
    <row r="429" spans="1:6">
      <c r="A429" s="88"/>
      <c r="B429" s="98"/>
      <c r="D429" s="99"/>
      <c r="E429" s="90"/>
      <c r="F429" s="90"/>
    </row>
    <row r="430" spans="1:6">
      <c r="A430" s="88"/>
      <c r="B430" s="98"/>
      <c r="D430" s="99"/>
      <c r="E430" s="90"/>
      <c r="F430" s="90"/>
    </row>
    <row r="431" spans="1:6">
      <c r="A431" s="88"/>
      <c r="B431" s="98"/>
      <c r="D431" s="99"/>
      <c r="E431" s="90"/>
      <c r="F431" s="90"/>
    </row>
    <row r="432" spans="1:6">
      <c r="A432" s="88"/>
      <c r="B432" s="98"/>
      <c r="D432" s="99"/>
      <c r="E432" s="90"/>
      <c r="F432" s="90"/>
    </row>
    <row r="433" spans="1:6">
      <c r="A433" s="88"/>
      <c r="B433" s="98"/>
      <c r="D433" s="99"/>
      <c r="E433" s="90"/>
      <c r="F433" s="90"/>
    </row>
    <row r="434" spans="1:6">
      <c r="A434" s="88"/>
      <c r="B434" s="98"/>
      <c r="D434" s="99"/>
      <c r="E434" s="90"/>
      <c r="F434" s="90"/>
    </row>
    <row r="435" spans="1:6">
      <c r="A435" s="88"/>
      <c r="B435" s="98"/>
      <c r="D435" s="99"/>
      <c r="E435" s="90"/>
      <c r="F435" s="90"/>
    </row>
    <row r="436" spans="1:6">
      <c r="A436" s="88"/>
      <c r="B436" s="98"/>
      <c r="D436" s="99"/>
      <c r="E436" s="90"/>
      <c r="F436" s="90"/>
    </row>
    <row r="437" spans="1:6">
      <c r="A437" s="88"/>
      <c r="B437" s="98"/>
      <c r="D437" s="99"/>
      <c r="E437" s="90"/>
      <c r="F437" s="90"/>
    </row>
    <row r="438" spans="1:6">
      <c r="A438" s="88"/>
      <c r="B438" s="98"/>
      <c r="D438" s="99"/>
      <c r="E438" s="90"/>
      <c r="F438" s="90"/>
    </row>
    <row r="439" spans="1:6">
      <c r="A439" s="88"/>
      <c r="B439" s="98"/>
      <c r="D439" s="99"/>
      <c r="E439" s="90"/>
      <c r="F439" s="90"/>
    </row>
    <row r="440" spans="1:6">
      <c r="A440" s="88"/>
      <c r="B440" s="98"/>
      <c r="D440" s="99"/>
      <c r="E440" s="90"/>
      <c r="F440" s="90"/>
    </row>
    <row r="441" spans="1:6">
      <c r="A441" s="88"/>
      <c r="B441" s="98"/>
      <c r="D441" s="99"/>
      <c r="E441" s="90"/>
      <c r="F441" s="90"/>
    </row>
    <row r="442" spans="1:6">
      <c r="A442" s="88"/>
      <c r="B442" s="98"/>
      <c r="D442" s="99"/>
      <c r="E442" s="90"/>
      <c r="F442" s="90"/>
    </row>
    <row r="443" spans="1:6">
      <c r="A443" s="88"/>
      <c r="B443" s="98"/>
      <c r="D443" s="99"/>
      <c r="E443" s="90"/>
      <c r="F443" s="90"/>
    </row>
    <row r="444" spans="1:6">
      <c r="A444" s="88"/>
      <c r="B444" s="98"/>
      <c r="D444" s="99"/>
      <c r="E444" s="90"/>
      <c r="F444" s="90"/>
    </row>
    <row r="445" spans="1:6">
      <c r="A445" s="88"/>
      <c r="B445" s="98"/>
      <c r="D445" s="99"/>
      <c r="E445" s="90"/>
      <c r="F445" s="90"/>
    </row>
    <row r="446" spans="1:6">
      <c r="A446" s="88"/>
      <c r="B446" s="98"/>
      <c r="D446" s="99"/>
      <c r="E446" s="90"/>
      <c r="F446" s="90"/>
    </row>
    <row r="447" spans="1:6">
      <c r="A447" s="88"/>
      <c r="B447" s="98"/>
      <c r="D447" s="99"/>
      <c r="E447" s="90"/>
      <c r="F447" s="90"/>
    </row>
    <row r="448" spans="1:6">
      <c r="A448" s="88"/>
      <c r="B448" s="98"/>
      <c r="D448" s="99"/>
      <c r="E448" s="90"/>
      <c r="F448" s="90"/>
    </row>
    <row r="449" spans="1:6">
      <c r="A449" s="88"/>
      <c r="B449" s="98"/>
      <c r="D449" s="99"/>
      <c r="E449" s="90"/>
      <c r="F449" s="90"/>
    </row>
    <row r="450" spans="1:6">
      <c r="A450" s="88"/>
      <c r="B450" s="98"/>
      <c r="D450" s="99"/>
      <c r="E450" s="90"/>
      <c r="F450" s="90"/>
    </row>
    <row r="451" spans="1:6">
      <c r="A451" s="88"/>
      <c r="B451" s="98"/>
      <c r="D451" s="99"/>
      <c r="E451" s="90"/>
      <c r="F451" s="90"/>
    </row>
    <row r="452" spans="1:6">
      <c r="A452" s="88"/>
      <c r="B452" s="98"/>
      <c r="D452" s="99"/>
      <c r="E452" s="90"/>
      <c r="F452" s="90"/>
    </row>
    <row r="453" spans="1:6">
      <c r="A453" s="88"/>
      <c r="B453" s="98"/>
      <c r="D453" s="99"/>
      <c r="E453" s="90"/>
      <c r="F453" s="90"/>
    </row>
    <row r="454" spans="1:6">
      <c r="A454" s="88"/>
      <c r="B454" s="98"/>
      <c r="D454" s="99"/>
      <c r="E454" s="90"/>
      <c r="F454" s="90"/>
    </row>
    <row r="455" spans="1:6">
      <c r="A455" s="88"/>
      <c r="B455" s="98"/>
      <c r="D455" s="99"/>
      <c r="E455" s="90"/>
      <c r="F455" s="90"/>
    </row>
    <row r="456" spans="1:6">
      <c r="A456" s="88"/>
      <c r="B456" s="98"/>
      <c r="D456" s="99"/>
      <c r="E456" s="90"/>
      <c r="F456" s="90"/>
    </row>
    <row r="457" spans="1:6">
      <c r="A457" s="88"/>
      <c r="B457" s="98"/>
      <c r="D457" s="99"/>
      <c r="E457" s="90"/>
      <c r="F457" s="90"/>
    </row>
    <row r="458" spans="1:6">
      <c r="A458" s="88"/>
      <c r="B458" s="98"/>
      <c r="D458" s="99"/>
      <c r="E458" s="90"/>
      <c r="F458" s="90"/>
    </row>
    <row r="459" spans="1:6">
      <c r="A459" s="88"/>
      <c r="B459" s="98"/>
      <c r="D459" s="99"/>
      <c r="E459" s="90"/>
      <c r="F459" s="90"/>
    </row>
    <row r="460" spans="1:6">
      <c r="A460" s="88"/>
      <c r="B460" s="98"/>
      <c r="D460" s="99"/>
      <c r="E460" s="90"/>
      <c r="F460" s="90"/>
    </row>
    <row r="461" spans="1:6">
      <c r="A461" s="88"/>
      <c r="B461" s="98"/>
      <c r="D461" s="99"/>
      <c r="E461" s="90"/>
      <c r="F461" s="90"/>
    </row>
    <row r="462" spans="1:6">
      <c r="A462" s="88"/>
      <c r="B462" s="98"/>
      <c r="D462" s="99"/>
      <c r="E462" s="90"/>
      <c r="F462" s="90"/>
    </row>
    <row r="463" spans="1:6">
      <c r="A463" s="88"/>
      <c r="B463" s="98"/>
      <c r="D463" s="99"/>
      <c r="E463" s="90"/>
      <c r="F463" s="90"/>
    </row>
    <row r="464" spans="1:6">
      <c r="A464" s="88"/>
      <c r="B464" s="98"/>
      <c r="D464" s="99"/>
      <c r="E464" s="90"/>
      <c r="F464" s="90"/>
    </row>
    <row r="465" spans="1:6">
      <c r="A465" s="88"/>
      <c r="B465" s="98"/>
      <c r="D465" s="99"/>
      <c r="E465" s="90"/>
      <c r="F465" s="90"/>
    </row>
    <row r="466" spans="1:6">
      <c r="A466" s="88"/>
      <c r="B466" s="98"/>
      <c r="D466" s="99"/>
      <c r="E466" s="90"/>
      <c r="F466" s="90"/>
    </row>
    <row r="467" spans="1:6">
      <c r="A467" s="88"/>
      <c r="B467" s="98"/>
      <c r="D467" s="99"/>
      <c r="E467" s="90"/>
      <c r="F467" s="90"/>
    </row>
    <row r="468" spans="1:6">
      <c r="A468" s="88"/>
      <c r="B468" s="98"/>
      <c r="D468" s="99"/>
      <c r="E468" s="90"/>
      <c r="F468" s="90"/>
    </row>
    <row r="469" spans="1:6">
      <c r="A469" s="88"/>
      <c r="B469" s="98"/>
      <c r="D469" s="99"/>
      <c r="E469" s="90"/>
      <c r="F469" s="90"/>
    </row>
    <row r="470" spans="1:6">
      <c r="A470" s="88"/>
      <c r="B470" s="98"/>
      <c r="D470" s="99"/>
      <c r="E470" s="90"/>
      <c r="F470" s="90"/>
    </row>
    <row r="471" spans="1:6">
      <c r="A471" s="88"/>
      <c r="B471" s="98"/>
      <c r="D471" s="99"/>
      <c r="E471" s="90"/>
      <c r="F471" s="90"/>
    </row>
    <row r="472" spans="1:6">
      <c r="A472" s="88"/>
      <c r="B472" s="98"/>
      <c r="D472" s="99"/>
      <c r="E472" s="90"/>
      <c r="F472" s="90"/>
    </row>
    <row r="473" spans="1:6">
      <c r="A473" s="88"/>
      <c r="B473" s="98"/>
      <c r="D473" s="99"/>
      <c r="E473" s="90"/>
      <c r="F473" s="90"/>
    </row>
    <row r="474" spans="1:6">
      <c r="A474" s="88"/>
      <c r="B474" s="98"/>
      <c r="D474" s="99"/>
      <c r="E474" s="90"/>
      <c r="F474" s="90"/>
    </row>
    <row r="475" spans="1:6">
      <c r="A475" s="88"/>
      <c r="B475" s="98"/>
      <c r="D475" s="99"/>
      <c r="E475" s="90"/>
      <c r="F475" s="90"/>
    </row>
    <row r="476" spans="1:6">
      <c r="A476" s="88"/>
      <c r="B476" s="98"/>
      <c r="D476" s="99"/>
      <c r="E476" s="90"/>
      <c r="F476" s="90"/>
    </row>
    <row r="477" spans="1:6">
      <c r="A477" s="88"/>
      <c r="B477" s="98"/>
      <c r="D477" s="99"/>
      <c r="E477" s="90"/>
      <c r="F477" s="90"/>
    </row>
    <row r="478" spans="1:6">
      <c r="A478" s="88"/>
      <c r="B478" s="98"/>
      <c r="D478" s="99"/>
      <c r="E478" s="90"/>
      <c r="F478" s="90"/>
    </row>
    <row r="479" spans="1:6">
      <c r="A479" s="88"/>
      <c r="B479" s="98"/>
      <c r="D479" s="99"/>
      <c r="E479" s="90"/>
      <c r="F479" s="90"/>
    </row>
    <row r="480" spans="1:6">
      <c r="A480" s="88"/>
      <c r="B480" s="98"/>
      <c r="D480" s="99"/>
      <c r="E480" s="90"/>
      <c r="F480" s="90"/>
    </row>
    <row r="481" spans="1:6">
      <c r="A481" s="88"/>
      <c r="B481" s="98"/>
      <c r="D481" s="99"/>
      <c r="E481" s="90"/>
      <c r="F481" s="90"/>
    </row>
    <row r="482" spans="1:6">
      <c r="A482" s="88"/>
      <c r="B482" s="98"/>
      <c r="D482" s="99"/>
      <c r="E482" s="90"/>
      <c r="F482" s="90"/>
    </row>
    <row r="483" spans="1:6">
      <c r="A483" s="88"/>
      <c r="B483" s="98"/>
      <c r="D483" s="99"/>
      <c r="E483" s="90"/>
      <c r="F483" s="90"/>
    </row>
    <row r="484" spans="1:6">
      <c r="A484" s="88"/>
      <c r="B484" s="98"/>
      <c r="D484" s="99"/>
      <c r="E484" s="90"/>
      <c r="F484" s="90"/>
    </row>
    <row r="485" spans="1:6">
      <c r="A485" s="88"/>
      <c r="B485" s="98"/>
      <c r="D485" s="99"/>
      <c r="E485" s="90"/>
      <c r="F485" s="90"/>
    </row>
    <row r="486" spans="1:6">
      <c r="A486" s="88"/>
      <c r="B486" s="98"/>
      <c r="D486" s="99"/>
      <c r="E486" s="90"/>
      <c r="F486" s="90"/>
    </row>
    <row r="487" spans="1:6">
      <c r="A487" s="88"/>
      <c r="B487" s="98"/>
      <c r="D487" s="99"/>
      <c r="E487" s="90"/>
      <c r="F487" s="90"/>
    </row>
    <row r="488" spans="1:6">
      <c r="A488" s="88"/>
      <c r="B488" s="98"/>
      <c r="D488" s="99"/>
      <c r="E488" s="90"/>
      <c r="F488" s="90"/>
    </row>
    <row r="489" spans="1:6">
      <c r="A489" s="88"/>
      <c r="B489" s="98"/>
      <c r="D489" s="99"/>
      <c r="E489" s="90"/>
      <c r="F489" s="90"/>
    </row>
    <row r="490" spans="1:6">
      <c r="A490" s="88"/>
      <c r="B490" s="98"/>
      <c r="D490" s="99"/>
      <c r="E490" s="90"/>
      <c r="F490" s="90"/>
    </row>
    <row r="491" spans="1:6">
      <c r="A491" s="88"/>
      <c r="B491" s="98"/>
      <c r="D491" s="99"/>
      <c r="E491" s="90"/>
      <c r="F491" s="90"/>
    </row>
    <row r="492" spans="1:6">
      <c r="A492" s="88"/>
      <c r="B492" s="98"/>
      <c r="D492" s="99"/>
      <c r="E492" s="90"/>
      <c r="F492" s="90"/>
    </row>
    <row r="493" spans="1:6">
      <c r="A493" s="88"/>
      <c r="B493" s="98"/>
      <c r="D493" s="99"/>
      <c r="E493" s="90"/>
      <c r="F493" s="90"/>
    </row>
    <row r="494" spans="1:6">
      <c r="A494" s="88"/>
      <c r="B494" s="98"/>
      <c r="D494" s="99"/>
      <c r="E494" s="90"/>
      <c r="F494" s="90"/>
    </row>
    <row r="495" spans="1:6">
      <c r="A495" s="88"/>
      <c r="B495" s="98"/>
      <c r="D495" s="99"/>
      <c r="E495" s="90"/>
      <c r="F495" s="90"/>
    </row>
    <row r="496" spans="1:6">
      <c r="A496" s="88"/>
      <c r="B496" s="98"/>
      <c r="D496" s="99"/>
      <c r="E496" s="90"/>
      <c r="F496" s="90"/>
    </row>
    <row r="497" spans="1:6">
      <c r="A497" s="88"/>
      <c r="B497" s="98"/>
      <c r="D497" s="99"/>
      <c r="E497" s="90"/>
      <c r="F497" s="90"/>
    </row>
    <row r="498" spans="1:6">
      <c r="A498" s="88"/>
      <c r="B498" s="98"/>
      <c r="D498" s="99"/>
      <c r="E498" s="90"/>
      <c r="F498" s="90"/>
    </row>
    <row r="499" spans="1:6">
      <c r="A499" s="88"/>
      <c r="B499" s="98"/>
      <c r="D499" s="99"/>
      <c r="E499" s="90"/>
      <c r="F499" s="90"/>
    </row>
    <row r="500" spans="1:6">
      <c r="A500" s="88"/>
      <c r="B500" s="98"/>
      <c r="D500" s="99"/>
      <c r="E500" s="90"/>
      <c r="F500" s="90"/>
    </row>
    <row r="501" spans="1:6">
      <c r="A501" s="88"/>
      <c r="B501" s="98"/>
      <c r="D501" s="99"/>
      <c r="E501" s="90"/>
      <c r="F501" s="90"/>
    </row>
    <row r="502" spans="1:6">
      <c r="A502" s="88"/>
      <c r="B502" s="98"/>
      <c r="D502" s="99"/>
      <c r="E502" s="90"/>
      <c r="F502" s="90"/>
    </row>
    <row r="503" spans="1:6">
      <c r="A503" s="88"/>
      <c r="B503" s="98"/>
      <c r="D503" s="99"/>
      <c r="E503" s="90"/>
      <c r="F503" s="90"/>
    </row>
    <row r="504" spans="1:6">
      <c r="A504" s="88"/>
      <c r="B504" s="98"/>
      <c r="D504" s="99"/>
      <c r="E504" s="90"/>
      <c r="F504" s="90"/>
    </row>
    <row r="505" spans="1:6">
      <c r="A505" s="88"/>
      <c r="B505" s="98"/>
      <c r="D505" s="99"/>
      <c r="E505" s="90"/>
      <c r="F505" s="90"/>
    </row>
    <row r="506" spans="1:6">
      <c r="A506" s="88"/>
      <c r="B506" s="98"/>
      <c r="D506" s="99"/>
      <c r="E506" s="90"/>
      <c r="F506" s="90"/>
    </row>
    <row r="507" spans="1:6">
      <c r="A507" s="88"/>
      <c r="B507" s="98"/>
      <c r="D507" s="99"/>
      <c r="E507" s="90"/>
      <c r="F507" s="90"/>
    </row>
    <row r="508" spans="1:6">
      <c r="A508" s="88"/>
      <c r="B508" s="98"/>
      <c r="D508" s="99"/>
      <c r="E508" s="90"/>
      <c r="F508" s="90"/>
    </row>
    <row r="509" spans="1:6">
      <c r="A509" s="88"/>
      <c r="B509" s="98"/>
      <c r="D509" s="99"/>
      <c r="E509" s="90"/>
      <c r="F509" s="90"/>
    </row>
    <row r="510" spans="1:6">
      <c r="A510" s="88"/>
      <c r="B510" s="98"/>
      <c r="D510" s="99"/>
      <c r="E510" s="90"/>
      <c r="F510" s="90"/>
    </row>
    <row r="511" spans="1:6">
      <c r="A511" s="88"/>
      <c r="B511" s="98"/>
      <c r="D511" s="99"/>
      <c r="E511" s="90"/>
      <c r="F511" s="90"/>
    </row>
    <row r="512" spans="1:6">
      <c r="A512" s="88"/>
      <c r="B512" s="98"/>
      <c r="D512" s="99"/>
      <c r="E512" s="90"/>
      <c r="F512" s="90"/>
    </row>
    <row r="513" spans="1:6">
      <c r="A513" s="88"/>
      <c r="B513" s="98"/>
      <c r="D513" s="99"/>
      <c r="E513" s="90"/>
      <c r="F513" s="90"/>
    </row>
    <row r="514" spans="1:6">
      <c r="A514" s="88"/>
      <c r="B514" s="98"/>
      <c r="D514" s="99"/>
      <c r="E514" s="90"/>
      <c r="F514" s="90"/>
    </row>
    <row r="515" spans="1:6">
      <c r="A515" s="88"/>
      <c r="B515" s="98"/>
      <c r="D515" s="99"/>
      <c r="E515" s="90"/>
      <c r="F515" s="90"/>
    </row>
    <row r="516" spans="1:6">
      <c r="A516" s="88"/>
      <c r="B516" s="98"/>
      <c r="D516" s="99"/>
      <c r="E516" s="90"/>
      <c r="F516" s="90"/>
    </row>
    <row r="517" spans="1:6">
      <c r="A517" s="88"/>
      <c r="B517" s="98"/>
      <c r="D517" s="99"/>
      <c r="E517" s="90"/>
      <c r="F517" s="90"/>
    </row>
    <row r="518" spans="1:6">
      <c r="A518" s="88"/>
      <c r="B518" s="98"/>
      <c r="D518" s="99"/>
      <c r="E518" s="90"/>
      <c r="F518" s="90"/>
    </row>
    <row r="519" spans="1:6">
      <c r="A519" s="88"/>
      <c r="B519" s="98"/>
      <c r="D519" s="99"/>
      <c r="E519" s="90"/>
      <c r="F519" s="90"/>
    </row>
    <row r="520" spans="1:6">
      <c r="A520" s="88"/>
      <c r="B520" s="98"/>
      <c r="D520" s="99"/>
      <c r="E520" s="90"/>
      <c r="F520" s="90"/>
    </row>
    <row r="521" spans="1:6">
      <c r="A521" s="88"/>
      <c r="B521" s="98"/>
      <c r="D521" s="99"/>
      <c r="E521" s="90"/>
      <c r="F521" s="90"/>
    </row>
    <row r="522" spans="1:6">
      <c r="A522" s="88"/>
      <c r="B522" s="98"/>
      <c r="D522" s="99"/>
      <c r="E522" s="90"/>
      <c r="F522" s="90"/>
    </row>
    <row r="523" spans="1:6">
      <c r="A523" s="88"/>
      <c r="B523" s="98"/>
      <c r="D523" s="99"/>
      <c r="E523" s="90"/>
      <c r="F523" s="90"/>
    </row>
    <row r="524" spans="1:6">
      <c r="A524" s="88"/>
      <c r="B524" s="98"/>
      <c r="D524" s="99"/>
      <c r="E524" s="90"/>
      <c r="F524" s="90"/>
    </row>
    <row r="525" spans="1:6">
      <c r="A525" s="88"/>
      <c r="B525" s="98"/>
      <c r="D525" s="99"/>
      <c r="E525" s="90"/>
      <c r="F525" s="90"/>
    </row>
    <row r="526" spans="1:6">
      <c r="A526" s="88"/>
      <c r="B526" s="98"/>
      <c r="D526" s="99"/>
      <c r="E526" s="90"/>
      <c r="F526" s="90"/>
    </row>
    <row r="527" spans="1:6">
      <c r="A527" s="88"/>
      <c r="B527" s="98"/>
      <c r="D527" s="99"/>
      <c r="E527" s="90"/>
      <c r="F527" s="90"/>
    </row>
    <row r="528" spans="1:6">
      <c r="A528" s="88"/>
      <c r="B528" s="98"/>
      <c r="D528" s="99"/>
      <c r="E528" s="90"/>
      <c r="F528" s="90"/>
    </row>
    <row r="529" spans="1:6">
      <c r="A529" s="88"/>
      <c r="B529" s="98"/>
      <c r="D529" s="99"/>
      <c r="E529" s="90"/>
      <c r="F529" s="90"/>
    </row>
    <row r="530" spans="1:6">
      <c r="A530" s="88"/>
      <c r="B530" s="98"/>
      <c r="D530" s="99"/>
      <c r="E530" s="90"/>
      <c r="F530" s="90"/>
    </row>
    <row r="531" spans="1:6">
      <c r="A531" s="88"/>
      <c r="B531" s="98"/>
      <c r="D531" s="99"/>
      <c r="E531" s="90"/>
      <c r="F531" s="90"/>
    </row>
    <row r="532" spans="1:6">
      <c r="A532" s="88"/>
      <c r="B532" s="98"/>
      <c r="D532" s="99"/>
      <c r="E532" s="90"/>
      <c r="F532" s="90"/>
    </row>
    <row r="533" spans="1:6">
      <c r="A533" s="88"/>
      <c r="B533" s="98"/>
      <c r="D533" s="99"/>
      <c r="E533" s="90"/>
      <c r="F533" s="90"/>
    </row>
    <row r="534" spans="1:6">
      <c r="A534" s="88"/>
      <c r="B534" s="98"/>
      <c r="D534" s="99"/>
      <c r="E534" s="90"/>
      <c r="F534" s="90"/>
    </row>
    <row r="535" spans="1:6">
      <c r="A535" s="88"/>
      <c r="B535" s="98"/>
      <c r="D535" s="99"/>
      <c r="E535" s="90"/>
      <c r="F535" s="90"/>
    </row>
    <row r="536" spans="1:6">
      <c r="A536" s="88"/>
      <c r="B536" s="98"/>
      <c r="D536" s="99"/>
      <c r="E536" s="90"/>
      <c r="F536" s="90"/>
    </row>
    <row r="537" spans="1:6">
      <c r="A537" s="88"/>
      <c r="B537" s="98"/>
      <c r="D537" s="99"/>
      <c r="E537" s="90"/>
      <c r="F537" s="90"/>
    </row>
    <row r="538" spans="1:6">
      <c r="A538" s="88"/>
      <c r="B538" s="98"/>
      <c r="D538" s="99"/>
      <c r="E538" s="90"/>
      <c r="F538" s="90"/>
    </row>
    <row r="539" spans="1:6">
      <c r="A539" s="88"/>
      <c r="B539" s="98"/>
      <c r="D539" s="99"/>
      <c r="E539" s="90"/>
      <c r="F539" s="90"/>
    </row>
    <row r="540" spans="1:6">
      <c r="A540" s="88"/>
      <c r="B540" s="98"/>
      <c r="D540" s="99"/>
      <c r="E540" s="90"/>
      <c r="F540" s="90"/>
    </row>
    <row r="541" spans="1:6">
      <c r="A541" s="88"/>
      <c r="B541" s="98"/>
      <c r="D541" s="99"/>
      <c r="E541" s="90"/>
      <c r="F541" s="90"/>
    </row>
    <row r="542" spans="1:6">
      <c r="A542" s="88"/>
      <c r="B542" s="98"/>
      <c r="D542" s="99"/>
      <c r="E542" s="90"/>
      <c r="F542" s="90"/>
    </row>
    <row r="543" spans="1:6">
      <c r="A543" s="88"/>
      <c r="B543" s="98"/>
      <c r="D543" s="99"/>
      <c r="E543" s="90"/>
      <c r="F543" s="90"/>
    </row>
    <row r="544" spans="1:6">
      <c r="A544" s="88"/>
      <c r="B544" s="98"/>
      <c r="D544" s="99"/>
      <c r="E544" s="90"/>
      <c r="F544" s="90"/>
    </row>
    <row r="545" spans="1:6">
      <c r="A545" s="88"/>
      <c r="B545" s="98"/>
      <c r="D545" s="99"/>
      <c r="E545" s="90"/>
      <c r="F545" s="90"/>
    </row>
    <row r="546" spans="1:6">
      <c r="A546" s="88"/>
      <c r="B546" s="98"/>
      <c r="D546" s="99"/>
      <c r="E546" s="90"/>
      <c r="F546" s="90"/>
    </row>
    <row r="547" spans="1:6">
      <c r="A547" s="88"/>
      <c r="B547" s="98"/>
      <c r="D547" s="99"/>
      <c r="E547" s="90"/>
      <c r="F547" s="90"/>
    </row>
    <row r="548" spans="1:6">
      <c r="A548" s="88"/>
      <c r="B548" s="98"/>
      <c r="D548" s="99"/>
      <c r="E548" s="90"/>
      <c r="F548" s="90"/>
    </row>
    <row r="549" spans="1:6">
      <c r="A549" s="88"/>
      <c r="B549" s="98"/>
      <c r="D549" s="99"/>
      <c r="E549" s="90"/>
      <c r="F549" s="90"/>
    </row>
    <row r="550" spans="1:6">
      <c r="A550" s="88"/>
      <c r="B550" s="98"/>
      <c r="D550" s="99"/>
      <c r="E550" s="90"/>
      <c r="F550" s="90"/>
    </row>
    <row r="551" spans="1:6">
      <c r="A551" s="88"/>
      <c r="B551" s="98"/>
      <c r="D551" s="99"/>
      <c r="E551" s="90"/>
      <c r="F551" s="90"/>
    </row>
    <row r="552" spans="1:6">
      <c r="A552" s="88"/>
      <c r="B552" s="98"/>
      <c r="D552" s="99"/>
      <c r="E552" s="90"/>
      <c r="F552" s="90"/>
    </row>
    <row r="553" spans="1:6">
      <c r="A553" s="88"/>
      <c r="B553" s="98"/>
      <c r="D553" s="99"/>
      <c r="E553" s="90"/>
      <c r="F553" s="90"/>
    </row>
    <row r="554" spans="1:6">
      <c r="A554" s="88"/>
      <c r="B554" s="98"/>
      <c r="D554" s="99"/>
      <c r="E554" s="90"/>
      <c r="F554" s="90"/>
    </row>
    <row r="555" spans="1:6">
      <c r="A555" s="88"/>
      <c r="B555" s="98"/>
      <c r="D555" s="99"/>
      <c r="E555" s="90"/>
      <c r="F555" s="90"/>
    </row>
    <row r="556" spans="1:6">
      <c r="A556" s="88"/>
      <c r="B556" s="98"/>
      <c r="D556" s="99"/>
      <c r="E556" s="90"/>
      <c r="F556" s="90"/>
    </row>
    <row r="557" spans="1:6">
      <c r="A557" s="88"/>
      <c r="B557" s="98"/>
      <c r="D557" s="99"/>
      <c r="E557" s="90"/>
      <c r="F557" s="90"/>
    </row>
    <row r="558" spans="1:6">
      <c r="A558" s="88"/>
      <c r="B558" s="98"/>
      <c r="D558" s="99"/>
      <c r="E558" s="90"/>
      <c r="F558" s="90"/>
    </row>
    <row r="559" spans="1:6">
      <c r="A559" s="88"/>
      <c r="B559" s="98"/>
      <c r="D559" s="99"/>
      <c r="E559" s="90"/>
      <c r="F559" s="90"/>
    </row>
    <row r="560" spans="1:6">
      <c r="A560" s="88"/>
      <c r="B560" s="98"/>
      <c r="D560" s="99"/>
      <c r="E560" s="90"/>
      <c r="F560" s="90"/>
    </row>
    <row r="561" spans="1:6">
      <c r="A561" s="88"/>
      <c r="B561" s="98"/>
      <c r="D561" s="99"/>
      <c r="E561" s="90"/>
      <c r="F561" s="90"/>
    </row>
    <row r="562" spans="1:6">
      <c r="A562" s="88"/>
      <c r="B562" s="98"/>
      <c r="D562" s="99"/>
      <c r="E562" s="90"/>
      <c r="F562" s="90"/>
    </row>
    <row r="563" spans="1:6">
      <c r="A563" s="88"/>
      <c r="B563" s="98"/>
      <c r="D563" s="99"/>
      <c r="E563" s="90"/>
      <c r="F563" s="90"/>
    </row>
    <row r="564" spans="1:6">
      <c r="A564" s="88"/>
      <c r="B564" s="98"/>
      <c r="D564" s="99"/>
      <c r="E564" s="90"/>
      <c r="F564" s="90"/>
    </row>
    <row r="565" spans="1:6">
      <c r="A565" s="88"/>
      <c r="B565" s="98"/>
      <c r="D565" s="99"/>
      <c r="E565" s="90"/>
      <c r="F565" s="90"/>
    </row>
    <row r="566" spans="1:6">
      <c r="A566" s="88"/>
      <c r="B566" s="98"/>
      <c r="D566" s="99"/>
      <c r="E566" s="90"/>
      <c r="F566" s="90"/>
    </row>
    <row r="567" spans="1:6">
      <c r="A567" s="88"/>
      <c r="B567" s="98"/>
      <c r="D567" s="99"/>
      <c r="E567" s="90"/>
      <c r="F567" s="90"/>
    </row>
    <row r="568" spans="1:6">
      <c r="A568" s="88"/>
      <c r="B568" s="98"/>
      <c r="D568" s="99"/>
      <c r="E568" s="90"/>
      <c r="F568" s="90"/>
    </row>
    <row r="569" spans="1:6">
      <c r="A569" s="88"/>
      <c r="B569" s="98"/>
      <c r="D569" s="99"/>
      <c r="E569" s="90"/>
      <c r="F569" s="90"/>
    </row>
    <row r="570" spans="1:6">
      <c r="A570" s="88"/>
      <c r="B570" s="98"/>
      <c r="D570" s="99"/>
      <c r="E570" s="90"/>
      <c r="F570" s="90"/>
    </row>
    <row r="571" spans="1:6">
      <c r="A571" s="88"/>
      <c r="B571" s="98"/>
      <c r="D571" s="99"/>
      <c r="E571" s="90"/>
      <c r="F571" s="90"/>
    </row>
    <row r="572" spans="1:6">
      <c r="A572" s="88"/>
      <c r="B572" s="98"/>
      <c r="D572" s="99"/>
      <c r="E572" s="90"/>
      <c r="F572" s="90"/>
    </row>
    <row r="573" spans="1:6">
      <c r="A573" s="88"/>
      <c r="B573" s="98"/>
      <c r="D573" s="99"/>
      <c r="E573" s="90"/>
      <c r="F573" s="90"/>
    </row>
    <row r="574" spans="1:6">
      <c r="A574" s="88"/>
      <c r="B574" s="98"/>
      <c r="D574" s="99"/>
      <c r="E574" s="90"/>
      <c r="F574" s="90"/>
    </row>
    <row r="575" spans="1:6">
      <c r="A575" s="88"/>
      <c r="B575" s="98"/>
      <c r="D575" s="99"/>
      <c r="E575" s="90"/>
      <c r="F575" s="90"/>
    </row>
    <row r="576" spans="1:6">
      <c r="A576" s="88"/>
      <c r="B576" s="98"/>
      <c r="D576" s="99"/>
      <c r="E576" s="90"/>
      <c r="F576" s="90"/>
    </row>
    <row r="577" spans="1:6">
      <c r="A577" s="88"/>
      <c r="B577" s="98"/>
      <c r="D577" s="99"/>
      <c r="E577" s="90"/>
      <c r="F577" s="90"/>
    </row>
    <row r="578" spans="1:6">
      <c r="A578" s="88"/>
      <c r="B578" s="98"/>
      <c r="D578" s="99"/>
      <c r="E578" s="90"/>
      <c r="F578" s="90"/>
    </row>
    <row r="579" spans="1:6">
      <c r="A579" s="88"/>
      <c r="B579" s="98"/>
      <c r="D579" s="99"/>
      <c r="E579" s="90"/>
      <c r="F579" s="90"/>
    </row>
    <row r="580" spans="1:6">
      <c r="A580" s="88"/>
      <c r="B580" s="98"/>
      <c r="D580" s="99"/>
      <c r="E580" s="90"/>
      <c r="F580" s="90"/>
    </row>
    <row r="581" spans="1:6">
      <c r="A581" s="88"/>
      <c r="B581" s="98"/>
      <c r="D581" s="99"/>
      <c r="E581" s="90"/>
      <c r="F581" s="90"/>
    </row>
    <row r="582" spans="1:6">
      <c r="A582" s="88"/>
      <c r="B582" s="98"/>
      <c r="D582" s="99"/>
      <c r="E582" s="90"/>
      <c r="F582" s="90"/>
    </row>
    <row r="583" spans="1:6">
      <c r="A583" s="88"/>
      <c r="B583" s="98"/>
      <c r="D583" s="99"/>
      <c r="E583" s="90"/>
      <c r="F583" s="90"/>
    </row>
    <row r="584" spans="1:6">
      <c r="A584" s="88"/>
      <c r="B584" s="98"/>
      <c r="D584" s="99"/>
      <c r="E584" s="90"/>
      <c r="F584" s="90"/>
    </row>
    <row r="585" spans="1:6">
      <c r="A585" s="88"/>
      <c r="B585" s="98"/>
      <c r="D585" s="99"/>
      <c r="E585" s="90"/>
      <c r="F585" s="90"/>
    </row>
    <row r="586" spans="1:6">
      <c r="A586" s="88"/>
      <c r="B586" s="98"/>
      <c r="D586" s="99"/>
      <c r="E586" s="90"/>
      <c r="F586" s="90"/>
    </row>
    <row r="587" spans="1:6">
      <c r="A587" s="88"/>
      <c r="B587" s="98"/>
      <c r="D587" s="99"/>
      <c r="E587" s="90"/>
      <c r="F587" s="90"/>
    </row>
    <row r="588" spans="1:6">
      <c r="A588" s="88"/>
      <c r="B588" s="98"/>
      <c r="D588" s="99"/>
      <c r="E588" s="90"/>
      <c r="F588" s="90"/>
    </row>
    <row r="589" spans="1:6">
      <c r="A589" s="88"/>
      <c r="B589" s="98"/>
      <c r="D589" s="99"/>
      <c r="E589" s="90"/>
      <c r="F589" s="90"/>
    </row>
    <row r="590" spans="1:6">
      <c r="A590" s="88"/>
      <c r="B590" s="98"/>
      <c r="D590" s="99"/>
      <c r="E590" s="90"/>
      <c r="F590" s="90"/>
    </row>
    <row r="591" spans="1:6">
      <c r="A591" s="88"/>
      <c r="B591" s="98"/>
      <c r="D591" s="99"/>
      <c r="E591" s="90"/>
      <c r="F591" s="90"/>
    </row>
    <row r="592" spans="1:6">
      <c r="A592" s="88"/>
      <c r="B592" s="98"/>
      <c r="D592" s="99"/>
      <c r="E592" s="90"/>
      <c r="F592" s="90"/>
    </row>
    <row r="593" spans="1:6">
      <c r="A593" s="88"/>
      <c r="B593" s="98"/>
      <c r="D593" s="99"/>
      <c r="E593" s="90"/>
      <c r="F593" s="90"/>
    </row>
    <row r="594" spans="1:6">
      <c r="A594" s="88"/>
      <c r="B594" s="98"/>
      <c r="D594" s="99"/>
      <c r="E594" s="90"/>
      <c r="F594" s="90"/>
    </row>
    <row r="595" spans="1:6">
      <c r="A595" s="88"/>
      <c r="B595" s="98"/>
      <c r="D595" s="99"/>
      <c r="E595" s="90"/>
      <c r="F595" s="90"/>
    </row>
    <row r="596" spans="1:6">
      <c r="A596" s="88"/>
      <c r="B596" s="98"/>
      <c r="D596" s="99"/>
      <c r="E596" s="90"/>
      <c r="F596" s="90"/>
    </row>
    <row r="597" spans="1:6">
      <c r="A597" s="88"/>
      <c r="B597" s="98"/>
      <c r="D597" s="99"/>
      <c r="E597" s="90"/>
      <c r="F597" s="90"/>
    </row>
    <row r="598" spans="1:6">
      <c r="A598" s="88"/>
      <c r="B598" s="98"/>
      <c r="D598" s="99"/>
      <c r="E598" s="90"/>
      <c r="F598" s="90"/>
    </row>
    <row r="599" spans="1:6">
      <c r="A599" s="88"/>
      <c r="B599" s="98"/>
      <c r="D599" s="99"/>
      <c r="E599" s="90"/>
      <c r="F599" s="90"/>
    </row>
    <row r="600" spans="1:6">
      <c r="A600" s="88"/>
      <c r="B600" s="98"/>
      <c r="D600" s="99"/>
      <c r="E600" s="90"/>
      <c r="F600" s="90"/>
    </row>
    <row r="601" spans="1:6">
      <c r="A601" s="88"/>
      <c r="B601" s="98"/>
      <c r="D601" s="99"/>
      <c r="E601" s="90"/>
      <c r="F601" s="90"/>
    </row>
    <row r="602" spans="1:6">
      <c r="A602" s="88"/>
      <c r="B602" s="98"/>
      <c r="D602" s="99"/>
      <c r="E602" s="90"/>
      <c r="F602" s="90"/>
    </row>
    <row r="603" spans="1:6">
      <c r="A603" s="88"/>
      <c r="B603" s="98"/>
      <c r="D603" s="99"/>
      <c r="E603" s="90"/>
      <c r="F603" s="90"/>
    </row>
    <row r="604" spans="1:6">
      <c r="A604" s="88"/>
      <c r="B604" s="98"/>
      <c r="D604" s="99"/>
      <c r="E604" s="90"/>
      <c r="F604" s="90"/>
    </row>
    <row r="605" spans="1:6">
      <c r="A605" s="88"/>
      <c r="B605" s="98"/>
      <c r="D605" s="99"/>
      <c r="E605" s="90"/>
      <c r="F605" s="90"/>
    </row>
    <row r="606" spans="1:6">
      <c r="A606" s="88"/>
      <c r="B606" s="98"/>
      <c r="D606" s="99"/>
      <c r="E606" s="90"/>
      <c r="F606" s="90"/>
    </row>
    <row r="607" spans="1:6">
      <c r="A607" s="88"/>
      <c r="B607" s="98"/>
      <c r="D607" s="99"/>
      <c r="E607" s="90"/>
      <c r="F607" s="90"/>
    </row>
    <row r="608" spans="1:6">
      <c r="A608" s="88"/>
      <c r="B608" s="98"/>
      <c r="D608" s="99"/>
      <c r="E608" s="90"/>
      <c r="F608" s="90"/>
    </row>
    <row r="609" spans="1:6">
      <c r="A609" s="88"/>
      <c r="B609" s="98"/>
      <c r="D609" s="99"/>
      <c r="E609" s="90"/>
      <c r="F609" s="90"/>
    </row>
    <row r="610" spans="1:6">
      <c r="A610" s="88"/>
      <c r="B610" s="98"/>
      <c r="D610" s="99"/>
      <c r="E610" s="90"/>
      <c r="F610" s="90"/>
    </row>
    <row r="611" spans="1:6">
      <c r="A611" s="88"/>
      <c r="B611" s="98"/>
      <c r="D611" s="99"/>
      <c r="E611" s="90"/>
      <c r="F611" s="90"/>
    </row>
    <row r="612" spans="1:6">
      <c r="A612" s="88"/>
      <c r="B612" s="98"/>
      <c r="D612" s="99"/>
      <c r="E612" s="90"/>
      <c r="F612" s="90"/>
    </row>
    <row r="613" spans="1:6">
      <c r="A613" s="88"/>
      <c r="B613" s="98"/>
      <c r="D613" s="99"/>
      <c r="E613" s="90"/>
      <c r="F613" s="90"/>
    </row>
    <row r="614" spans="1:6">
      <c r="A614" s="88"/>
      <c r="B614" s="98"/>
      <c r="D614" s="99"/>
      <c r="E614" s="90"/>
      <c r="F614" s="90"/>
    </row>
    <row r="615" spans="1:6">
      <c r="A615" s="88"/>
      <c r="B615" s="98"/>
      <c r="D615" s="99"/>
      <c r="E615" s="90"/>
      <c r="F615" s="90"/>
    </row>
    <row r="616" spans="1:6">
      <c r="A616" s="88"/>
      <c r="B616" s="98"/>
      <c r="D616" s="99"/>
      <c r="E616" s="90"/>
      <c r="F616" s="90"/>
    </row>
    <row r="617" spans="1:6">
      <c r="A617" s="88"/>
      <c r="B617" s="98"/>
      <c r="D617" s="99"/>
      <c r="E617" s="90"/>
      <c r="F617" s="90"/>
    </row>
    <row r="618" spans="1:6">
      <c r="A618" s="88"/>
      <c r="B618" s="98"/>
      <c r="D618" s="99"/>
      <c r="E618" s="90"/>
      <c r="F618" s="90"/>
    </row>
    <row r="619" spans="1:6">
      <c r="A619" s="88"/>
      <c r="B619" s="98"/>
      <c r="D619" s="99"/>
      <c r="E619" s="90"/>
      <c r="F619" s="90"/>
    </row>
    <row r="620" spans="1:6">
      <c r="A620" s="88"/>
      <c r="B620" s="98"/>
      <c r="D620" s="99"/>
      <c r="E620" s="90"/>
      <c r="F620" s="90"/>
    </row>
    <row r="621" spans="1:6">
      <c r="A621" s="88"/>
      <c r="B621" s="98"/>
      <c r="D621" s="99"/>
      <c r="E621" s="90"/>
      <c r="F621" s="90"/>
    </row>
    <row r="622" spans="1:6">
      <c r="A622" s="88"/>
      <c r="B622" s="98"/>
      <c r="D622" s="99"/>
      <c r="E622" s="90"/>
      <c r="F622" s="90"/>
    </row>
    <row r="623" spans="1:6">
      <c r="A623" s="88"/>
      <c r="B623" s="98"/>
      <c r="D623" s="99"/>
      <c r="E623" s="90"/>
      <c r="F623" s="90"/>
    </row>
    <row r="624" spans="1:6">
      <c r="A624" s="88"/>
      <c r="B624" s="98"/>
      <c r="D624" s="99"/>
      <c r="E624" s="90"/>
      <c r="F624" s="90"/>
    </row>
    <row r="625" spans="1:6">
      <c r="A625" s="88"/>
      <c r="B625" s="98"/>
      <c r="D625" s="99"/>
      <c r="E625" s="90"/>
      <c r="F625" s="90"/>
    </row>
    <row r="626" spans="1:6">
      <c r="A626" s="88"/>
      <c r="B626" s="98"/>
      <c r="D626" s="99"/>
      <c r="E626" s="90"/>
      <c r="F626" s="90"/>
    </row>
    <row r="627" spans="1:6">
      <c r="A627" s="88"/>
      <c r="B627" s="98"/>
      <c r="D627" s="99"/>
      <c r="E627" s="90"/>
      <c r="F627" s="90"/>
    </row>
    <row r="628" spans="1:6">
      <c r="A628" s="88"/>
      <c r="B628" s="98"/>
      <c r="D628" s="99"/>
      <c r="E628" s="90"/>
      <c r="F628" s="90"/>
    </row>
    <row r="629" spans="1:6">
      <c r="A629" s="88"/>
      <c r="B629" s="98"/>
      <c r="D629" s="99"/>
      <c r="E629" s="90"/>
      <c r="F629" s="90"/>
    </row>
    <row r="630" spans="1:6">
      <c r="A630" s="88"/>
      <c r="B630" s="98"/>
      <c r="D630" s="99"/>
      <c r="E630" s="90"/>
      <c r="F630" s="90"/>
    </row>
    <row r="631" spans="1:6">
      <c r="A631" s="88"/>
      <c r="B631" s="98"/>
      <c r="D631" s="99"/>
      <c r="E631" s="90"/>
      <c r="F631" s="90"/>
    </row>
    <row r="632" spans="1:6">
      <c r="A632" s="88"/>
      <c r="B632" s="98"/>
      <c r="D632" s="99"/>
      <c r="E632" s="90"/>
      <c r="F632" s="90"/>
    </row>
    <row r="633" spans="1:6">
      <c r="A633" s="88"/>
      <c r="B633" s="98"/>
      <c r="D633" s="99"/>
      <c r="E633" s="90"/>
      <c r="F633" s="90"/>
    </row>
    <row r="634" spans="1:6">
      <c r="A634" s="88"/>
      <c r="B634" s="98"/>
      <c r="D634" s="99"/>
      <c r="E634" s="90"/>
      <c r="F634" s="90"/>
    </row>
    <row r="635" spans="1:6">
      <c r="A635" s="88"/>
      <c r="B635" s="98"/>
      <c r="D635" s="99"/>
      <c r="E635" s="90"/>
      <c r="F635" s="90"/>
    </row>
    <row r="636" spans="1:6">
      <c r="A636" s="88"/>
      <c r="B636" s="98"/>
      <c r="D636" s="99"/>
      <c r="E636" s="90"/>
      <c r="F636" s="90"/>
    </row>
    <row r="637" spans="1:6">
      <c r="A637" s="88"/>
      <c r="B637" s="98"/>
      <c r="D637" s="99"/>
      <c r="E637" s="90"/>
      <c r="F637" s="90"/>
    </row>
    <row r="638" spans="1:6">
      <c r="A638" s="88"/>
      <c r="B638" s="98"/>
      <c r="D638" s="99"/>
      <c r="E638" s="90"/>
      <c r="F638" s="90"/>
    </row>
    <row r="639" spans="1:6">
      <c r="A639" s="88"/>
      <c r="B639" s="98"/>
      <c r="D639" s="99"/>
      <c r="E639" s="90"/>
      <c r="F639" s="90"/>
    </row>
    <row r="640" spans="1:6">
      <c r="A640" s="88"/>
      <c r="B640" s="98"/>
      <c r="D640" s="99"/>
      <c r="E640" s="90"/>
      <c r="F640" s="90"/>
    </row>
    <row r="641" spans="1:6">
      <c r="A641" s="88"/>
      <c r="B641" s="98"/>
      <c r="D641" s="99"/>
      <c r="E641" s="90"/>
      <c r="F641" s="90"/>
    </row>
    <row r="642" spans="1:6">
      <c r="A642" s="88"/>
      <c r="B642" s="98"/>
      <c r="D642" s="99"/>
      <c r="E642" s="90"/>
      <c r="F642" s="90"/>
    </row>
    <row r="643" spans="1:6">
      <c r="A643" s="88"/>
      <c r="B643" s="98"/>
      <c r="D643" s="99"/>
      <c r="E643" s="90"/>
      <c r="F643" s="90"/>
    </row>
    <row r="644" spans="1:6">
      <c r="A644" s="88"/>
      <c r="B644" s="98"/>
      <c r="D644" s="99"/>
      <c r="E644" s="90"/>
      <c r="F644" s="90"/>
    </row>
    <row r="645" spans="1:6">
      <c r="A645" s="88"/>
      <c r="B645" s="98"/>
      <c r="D645" s="99"/>
      <c r="E645" s="90"/>
      <c r="F645" s="90"/>
    </row>
    <row r="646" spans="1:6">
      <c r="A646" s="88"/>
      <c r="B646" s="98"/>
      <c r="D646" s="99"/>
      <c r="E646" s="90"/>
      <c r="F646" s="90"/>
    </row>
    <row r="647" spans="1:6">
      <c r="A647" s="88"/>
      <c r="B647" s="98"/>
      <c r="D647" s="99"/>
      <c r="E647" s="90"/>
      <c r="F647" s="90"/>
    </row>
    <row r="648" spans="1:6">
      <c r="A648" s="88"/>
      <c r="B648" s="98"/>
      <c r="D648" s="99"/>
      <c r="E648" s="90"/>
      <c r="F648" s="90"/>
    </row>
    <row r="649" spans="1:6">
      <c r="A649" s="88"/>
      <c r="B649" s="98"/>
      <c r="D649" s="99"/>
      <c r="E649" s="90"/>
      <c r="F649" s="90"/>
    </row>
    <row r="650" spans="1:6">
      <c r="A650" s="88"/>
      <c r="B650" s="98"/>
      <c r="D650" s="99"/>
      <c r="E650" s="90"/>
      <c r="F650" s="90"/>
    </row>
    <row r="651" spans="1:6">
      <c r="A651" s="88"/>
      <c r="B651" s="98"/>
      <c r="D651" s="99"/>
      <c r="E651" s="90"/>
      <c r="F651" s="90"/>
    </row>
    <row r="652" spans="1:6">
      <c r="A652" s="88"/>
      <c r="B652" s="98"/>
      <c r="D652" s="99"/>
      <c r="E652" s="90"/>
      <c r="F652" s="90"/>
    </row>
    <row r="653" spans="1:6">
      <c r="A653" s="88"/>
      <c r="B653" s="98"/>
      <c r="D653" s="99"/>
      <c r="E653" s="90"/>
      <c r="F653" s="90"/>
    </row>
    <row r="654" spans="1:6">
      <c r="A654" s="88"/>
      <c r="B654" s="98"/>
      <c r="D654" s="99"/>
      <c r="E654" s="90"/>
      <c r="F654" s="90"/>
    </row>
    <row r="655" spans="1:6">
      <c r="A655" s="88"/>
      <c r="B655" s="98"/>
      <c r="D655" s="99"/>
      <c r="E655" s="90"/>
      <c r="F655" s="90"/>
    </row>
    <row r="656" spans="1:6">
      <c r="A656" s="88"/>
      <c r="B656" s="98"/>
      <c r="D656" s="99"/>
      <c r="E656" s="90"/>
      <c r="F656" s="90"/>
    </row>
    <row r="657" spans="1:6">
      <c r="A657" s="88"/>
      <c r="B657" s="98"/>
      <c r="D657" s="99"/>
      <c r="E657" s="90"/>
      <c r="F657" s="90"/>
    </row>
    <row r="658" spans="1:6">
      <c r="A658" s="88"/>
      <c r="B658" s="98"/>
      <c r="D658" s="99"/>
      <c r="E658" s="90"/>
      <c r="F658" s="90"/>
    </row>
    <row r="659" spans="1:6">
      <c r="A659" s="88"/>
      <c r="B659" s="98"/>
      <c r="D659" s="99"/>
      <c r="E659" s="90"/>
      <c r="F659" s="90"/>
    </row>
    <row r="660" spans="1:6">
      <c r="A660" s="88"/>
      <c r="B660" s="98"/>
      <c r="D660" s="99"/>
      <c r="E660" s="90"/>
      <c r="F660" s="90"/>
    </row>
    <row r="661" spans="1:6">
      <c r="A661" s="88"/>
      <c r="B661" s="98"/>
      <c r="D661" s="99"/>
      <c r="E661" s="90"/>
      <c r="F661" s="90"/>
    </row>
    <row r="662" spans="1:6">
      <c r="A662" s="88"/>
      <c r="B662" s="98"/>
      <c r="D662" s="99"/>
      <c r="E662" s="90"/>
      <c r="F662" s="90"/>
    </row>
    <row r="663" spans="1:6">
      <c r="A663" s="88"/>
      <c r="B663" s="98"/>
      <c r="D663" s="99"/>
      <c r="E663" s="90"/>
      <c r="F663" s="90"/>
    </row>
    <row r="664" spans="1:6">
      <c r="A664" s="88"/>
      <c r="B664" s="98"/>
      <c r="D664" s="99"/>
      <c r="E664" s="90"/>
      <c r="F664" s="90"/>
    </row>
    <row r="665" spans="1:6">
      <c r="A665" s="88"/>
      <c r="B665" s="98"/>
      <c r="D665" s="99"/>
      <c r="E665" s="90"/>
      <c r="F665" s="90"/>
    </row>
    <row r="666" spans="1:6">
      <c r="A666" s="88"/>
      <c r="B666" s="98"/>
      <c r="D666" s="99"/>
      <c r="E666" s="90"/>
      <c r="F666" s="90"/>
    </row>
    <row r="667" spans="1:6">
      <c r="A667" s="88"/>
      <c r="B667" s="98"/>
      <c r="D667" s="99"/>
      <c r="E667" s="90"/>
      <c r="F667" s="90"/>
    </row>
    <row r="668" spans="1:6">
      <c r="A668" s="88"/>
      <c r="B668" s="98"/>
      <c r="D668" s="99"/>
      <c r="E668" s="90"/>
      <c r="F668" s="90"/>
    </row>
    <row r="669" spans="1:6">
      <c r="A669" s="88"/>
      <c r="B669" s="98"/>
      <c r="D669" s="99"/>
      <c r="E669" s="90"/>
      <c r="F669" s="90"/>
    </row>
    <row r="670" spans="1:6">
      <c r="A670" s="88"/>
      <c r="B670" s="98"/>
      <c r="D670" s="99"/>
      <c r="E670" s="90"/>
      <c r="F670" s="90"/>
    </row>
    <row r="671" spans="1:6">
      <c r="A671" s="88"/>
      <c r="B671" s="98"/>
      <c r="D671" s="99"/>
      <c r="E671" s="90"/>
      <c r="F671" s="90"/>
    </row>
    <row r="672" spans="1:6">
      <c r="A672" s="88"/>
      <c r="B672" s="98"/>
      <c r="D672" s="99"/>
      <c r="E672" s="90"/>
      <c r="F672" s="90"/>
    </row>
    <row r="673" spans="1:6">
      <c r="A673" s="88"/>
      <c r="B673" s="98"/>
      <c r="D673" s="99"/>
      <c r="E673" s="90"/>
      <c r="F673" s="90"/>
    </row>
    <row r="674" spans="1:6">
      <c r="A674" s="88"/>
      <c r="B674" s="98"/>
      <c r="D674" s="99"/>
      <c r="E674" s="90"/>
      <c r="F674" s="90"/>
    </row>
    <row r="675" spans="1:6">
      <c r="A675" s="88"/>
      <c r="B675" s="98"/>
      <c r="D675" s="99"/>
      <c r="E675" s="90"/>
      <c r="F675" s="90"/>
    </row>
    <row r="676" spans="1:6">
      <c r="A676" s="88"/>
      <c r="B676" s="98"/>
      <c r="D676" s="99"/>
      <c r="E676" s="90"/>
      <c r="F676" s="90"/>
    </row>
    <row r="677" spans="1:6">
      <c r="A677" s="88"/>
      <c r="B677" s="98"/>
      <c r="D677" s="99"/>
      <c r="E677" s="90"/>
      <c r="F677" s="90"/>
    </row>
    <row r="678" spans="1:6">
      <c r="A678" s="88"/>
      <c r="B678" s="98"/>
      <c r="D678" s="99"/>
      <c r="E678" s="90"/>
      <c r="F678" s="90"/>
    </row>
    <row r="679" spans="1:6">
      <c r="A679" s="88"/>
      <c r="B679" s="98"/>
      <c r="D679" s="99"/>
      <c r="E679" s="90"/>
      <c r="F679" s="90"/>
    </row>
    <row r="680" spans="1:6">
      <c r="A680" s="88"/>
      <c r="B680" s="98"/>
      <c r="D680" s="99"/>
      <c r="E680" s="90"/>
      <c r="F680" s="90"/>
    </row>
    <row r="681" spans="1:6">
      <c r="A681" s="88"/>
      <c r="B681" s="98"/>
      <c r="D681" s="99"/>
      <c r="E681" s="90"/>
      <c r="F681" s="90"/>
    </row>
    <row r="682" spans="1:6">
      <c r="A682" s="88"/>
      <c r="B682" s="98"/>
      <c r="D682" s="99"/>
      <c r="E682" s="90"/>
      <c r="F682" s="90"/>
    </row>
    <row r="683" spans="1:6">
      <c r="A683" s="88"/>
      <c r="B683" s="98"/>
      <c r="D683" s="99"/>
      <c r="E683" s="90"/>
      <c r="F683" s="90"/>
    </row>
    <row r="684" spans="1:6">
      <c r="A684" s="88"/>
      <c r="B684" s="98"/>
      <c r="D684" s="99"/>
      <c r="E684" s="90"/>
      <c r="F684" s="90"/>
    </row>
    <row r="685" spans="1:6">
      <c r="A685" s="88"/>
      <c r="B685" s="98"/>
      <c r="D685" s="99"/>
      <c r="E685" s="90"/>
      <c r="F685" s="90"/>
    </row>
    <row r="686" spans="1:6">
      <c r="A686" s="88"/>
      <c r="B686" s="98"/>
      <c r="D686" s="99"/>
      <c r="E686" s="90"/>
      <c r="F686" s="90"/>
    </row>
    <row r="687" spans="1:6">
      <c r="A687" s="88"/>
      <c r="B687" s="98"/>
      <c r="D687" s="99"/>
      <c r="E687" s="90"/>
      <c r="F687" s="90"/>
    </row>
    <row r="688" spans="1:6">
      <c r="A688" s="88"/>
      <c r="B688" s="98"/>
      <c r="D688" s="99"/>
      <c r="E688" s="90"/>
      <c r="F688" s="90"/>
    </row>
    <row r="689" spans="1:6">
      <c r="A689" s="88"/>
      <c r="B689" s="98"/>
      <c r="D689" s="99"/>
      <c r="E689" s="90"/>
      <c r="F689" s="90"/>
    </row>
    <row r="690" spans="1:6">
      <c r="A690" s="88"/>
      <c r="B690" s="98"/>
      <c r="D690" s="99"/>
      <c r="E690" s="90"/>
      <c r="F690" s="90"/>
    </row>
    <row r="691" spans="1:6">
      <c r="A691" s="88"/>
      <c r="B691" s="98"/>
      <c r="D691" s="99"/>
      <c r="E691" s="90"/>
      <c r="F691" s="90"/>
    </row>
    <row r="692" spans="1:6">
      <c r="A692" s="88"/>
      <c r="B692" s="98"/>
      <c r="D692" s="99"/>
      <c r="E692" s="90"/>
      <c r="F692" s="90"/>
    </row>
    <row r="693" spans="1:6">
      <c r="A693" s="88"/>
      <c r="B693" s="98"/>
      <c r="D693" s="99"/>
      <c r="E693" s="90"/>
      <c r="F693" s="90"/>
    </row>
    <row r="694" spans="1:6">
      <c r="A694" s="88"/>
      <c r="B694" s="98"/>
      <c r="D694" s="99"/>
      <c r="E694" s="90"/>
      <c r="F694" s="90"/>
    </row>
    <row r="695" spans="1:6">
      <c r="A695" s="88"/>
      <c r="B695" s="98"/>
      <c r="D695" s="99"/>
      <c r="E695" s="90"/>
      <c r="F695" s="90"/>
    </row>
    <row r="696" spans="1:6">
      <c r="A696" s="88"/>
      <c r="B696" s="98"/>
      <c r="D696" s="99"/>
      <c r="E696" s="90"/>
      <c r="F696" s="90"/>
    </row>
    <row r="697" spans="1:6">
      <c r="A697" s="88"/>
      <c r="B697" s="98"/>
      <c r="D697" s="99"/>
      <c r="E697" s="90"/>
      <c r="F697" s="90"/>
    </row>
    <row r="698" spans="1:6">
      <c r="A698" s="88"/>
      <c r="B698" s="98"/>
      <c r="D698" s="99"/>
      <c r="E698" s="90"/>
      <c r="F698" s="90"/>
    </row>
    <row r="699" spans="1:6">
      <c r="A699" s="88"/>
      <c r="B699" s="98"/>
      <c r="D699" s="99"/>
      <c r="E699" s="90"/>
      <c r="F699" s="90"/>
    </row>
    <row r="700" spans="1:6">
      <c r="A700" s="88"/>
      <c r="B700" s="98"/>
      <c r="D700" s="99"/>
      <c r="E700" s="90"/>
      <c r="F700" s="90"/>
    </row>
    <row r="701" spans="1:6">
      <c r="A701" s="88"/>
      <c r="B701" s="98"/>
      <c r="D701" s="99"/>
      <c r="E701" s="90"/>
      <c r="F701" s="90"/>
    </row>
    <row r="702" spans="1:6">
      <c r="A702" s="88"/>
      <c r="B702" s="98"/>
      <c r="D702" s="99"/>
      <c r="E702" s="90"/>
      <c r="F702" s="90"/>
    </row>
    <row r="703" spans="1:6">
      <c r="A703" s="88"/>
      <c r="B703" s="98"/>
      <c r="D703" s="99"/>
      <c r="E703" s="90"/>
      <c r="F703" s="90"/>
    </row>
    <row r="704" spans="1:6">
      <c r="A704" s="88"/>
      <c r="B704" s="98"/>
      <c r="D704" s="99"/>
      <c r="E704" s="90"/>
      <c r="F704" s="90"/>
    </row>
    <row r="705" spans="1:6">
      <c r="A705" s="88"/>
      <c r="B705" s="98"/>
      <c r="D705" s="99"/>
      <c r="E705" s="90"/>
      <c r="F705" s="90"/>
    </row>
    <row r="706" spans="1:6">
      <c r="A706" s="88"/>
      <c r="B706" s="98"/>
      <c r="D706" s="99"/>
      <c r="E706" s="90"/>
      <c r="F706" s="90"/>
    </row>
    <row r="707" spans="1:6">
      <c r="A707" s="88"/>
      <c r="B707" s="98"/>
      <c r="D707" s="99"/>
      <c r="E707" s="90"/>
      <c r="F707" s="90"/>
    </row>
    <row r="708" spans="1:6">
      <c r="A708" s="88"/>
      <c r="B708" s="98"/>
      <c r="D708" s="99"/>
      <c r="E708" s="90"/>
      <c r="F708" s="90"/>
    </row>
    <row r="709" spans="1:6">
      <c r="A709" s="88"/>
      <c r="B709" s="98"/>
      <c r="D709" s="99"/>
      <c r="E709" s="90"/>
      <c r="F709" s="90"/>
    </row>
    <row r="710" spans="1:6">
      <c r="A710" s="88"/>
      <c r="B710" s="98"/>
      <c r="D710" s="99"/>
      <c r="E710" s="90"/>
      <c r="F710" s="90"/>
    </row>
    <row r="711" spans="1:6">
      <c r="A711" s="88"/>
      <c r="B711" s="98"/>
      <c r="D711" s="99"/>
      <c r="E711" s="90"/>
      <c r="F711" s="90"/>
    </row>
    <row r="712" spans="1:6">
      <c r="A712" s="88"/>
      <c r="B712" s="98"/>
      <c r="D712" s="99"/>
      <c r="E712" s="90"/>
      <c r="F712" s="90"/>
    </row>
    <row r="713" spans="1:6">
      <c r="A713" s="88"/>
      <c r="B713" s="98"/>
      <c r="D713" s="99"/>
      <c r="E713" s="90"/>
      <c r="F713" s="90"/>
    </row>
    <row r="714" spans="1:6">
      <c r="A714" s="88"/>
      <c r="B714" s="98"/>
      <c r="D714" s="99"/>
      <c r="E714" s="90"/>
      <c r="F714" s="90"/>
    </row>
    <row r="715" spans="1:6">
      <c r="A715" s="88"/>
      <c r="B715" s="98"/>
      <c r="D715" s="99"/>
      <c r="E715" s="90"/>
      <c r="F715" s="90"/>
    </row>
    <row r="716" spans="1:6">
      <c r="A716" s="88"/>
      <c r="B716" s="98"/>
      <c r="D716" s="99"/>
      <c r="E716" s="90"/>
      <c r="F716" s="90"/>
    </row>
    <row r="717" spans="1:6">
      <c r="A717" s="88"/>
      <c r="B717" s="98"/>
      <c r="D717" s="99"/>
      <c r="E717" s="90"/>
      <c r="F717" s="90"/>
    </row>
    <row r="718" spans="1:6">
      <c r="A718" s="88"/>
      <c r="B718" s="98"/>
      <c r="D718" s="99"/>
      <c r="E718" s="90"/>
      <c r="F718" s="90"/>
    </row>
    <row r="719" spans="1:6">
      <c r="A719" s="88"/>
      <c r="B719" s="98"/>
      <c r="D719" s="99"/>
      <c r="E719" s="90"/>
      <c r="F719" s="90"/>
    </row>
    <row r="720" spans="1:6">
      <c r="A720" s="88"/>
      <c r="B720" s="98"/>
      <c r="D720" s="99"/>
      <c r="E720" s="90"/>
      <c r="F720" s="90"/>
    </row>
    <row r="721" spans="1:6">
      <c r="A721" s="88"/>
      <c r="B721" s="98"/>
      <c r="D721" s="99"/>
      <c r="E721" s="90"/>
      <c r="F721" s="90"/>
    </row>
    <row r="722" spans="1:6">
      <c r="A722" s="88"/>
      <c r="B722" s="98"/>
      <c r="D722" s="99"/>
      <c r="E722" s="90"/>
      <c r="F722" s="90"/>
    </row>
    <row r="723" spans="1:6">
      <c r="A723" s="88"/>
      <c r="B723" s="98"/>
      <c r="D723" s="99"/>
      <c r="E723" s="90"/>
      <c r="F723" s="90"/>
    </row>
    <row r="724" spans="1:6">
      <c r="A724" s="88"/>
      <c r="B724" s="98"/>
      <c r="D724" s="99"/>
      <c r="E724" s="90"/>
      <c r="F724" s="90"/>
    </row>
    <row r="725" spans="1:6">
      <c r="A725" s="88"/>
      <c r="B725" s="98"/>
      <c r="D725" s="99"/>
      <c r="E725" s="90"/>
      <c r="F725" s="90"/>
    </row>
    <row r="726" spans="1:6">
      <c r="A726" s="88"/>
      <c r="B726" s="98"/>
      <c r="D726" s="99"/>
      <c r="E726" s="90"/>
      <c r="F726" s="90"/>
    </row>
    <row r="727" spans="1:6">
      <c r="A727" s="88"/>
      <c r="B727" s="98"/>
      <c r="D727" s="99"/>
      <c r="E727" s="90"/>
      <c r="F727" s="90"/>
    </row>
    <row r="728" spans="1:6">
      <c r="A728" s="88"/>
      <c r="B728" s="98"/>
      <c r="D728" s="99"/>
      <c r="E728" s="90"/>
      <c r="F728" s="90"/>
    </row>
    <row r="729" spans="1:6">
      <c r="A729" s="88"/>
      <c r="B729" s="98"/>
      <c r="D729" s="99"/>
      <c r="E729" s="90"/>
      <c r="F729" s="90"/>
    </row>
    <row r="730" spans="1:6">
      <c r="A730" s="88"/>
      <c r="B730" s="98"/>
      <c r="D730" s="99"/>
      <c r="E730" s="90"/>
      <c r="F730" s="90"/>
    </row>
    <row r="731" spans="1:6">
      <c r="A731" s="88"/>
      <c r="B731" s="98"/>
      <c r="D731" s="99"/>
      <c r="E731" s="90"/>
      <c r="F731" s="90"/>
    </row>
    <row r="732" spans="1:6">
      <c r="A732" s="88"/>
      <c r="B732" s="98"/>
      <c r="D732" s="99"/>
      <c r="E732" s="90"/>
      <c r="F732" s="90"/>
    </row>
    <row r="733" spans="1:6">
      <c r="A733" s="88"/>
      <c r="B733" s="98"/>
      <c r="D733" s="99"/>
      <c r="E733" s="90"/>
      <c r="F733" s="90"/>
    </row>
    <row r="734" spans="1:6">
      <c r="A734" s="88"/>
      <c r="B734" s="98"/>
      <c r="D734" s="99"/>
      <c r="E734" s="90"/>
      <c r="F734" s="90"/>
    </row>
    <row r="735" spans="1:6">
      <c r="A735" s="88"/>
      <c r="B735" s="98"/>
      <c r="D735" s="99"/>
      <c r="E735" s="90"/>
      <c r="F735" s="90"/>
    </row>
    <row r="736" spans="1:6">
      <c r="A736" s="88"/>
      <c r="B736" s="98"/>
      <c r="D736" s="99"/>
      <c r="E736" s="90"/>
      <c r="F736" s="90"/>
    </row>
    <row r="737" spans="1:6">
      <c r="A737" s="88"/>
      <c r="B737" s="98"/>
      <c r="D737" s="99"/>
      <c r="E737" s="90"/>
      <c r="F737" s="90"/>
    </row>
    <row r="738" spans="1:6">
      <c r="A738" s="88"/>
      <c r="B738" s="98"/>
      <c r="D738" s="99"/>
      <c r="E738" s="90"/>
      <c r="F738" s="90"/>
    </row>
    <row r="739" spans="1:6">
      <c r="A739" s="88"/>
      <c r="B739" s="98"/>
      <c r="D739" s="99"/>
      <c r="E739" s="90"/>
      <c r="F739" s="90"/>
    </row>
    <row r="740" spans="1:6">
      <c r="A740" s="88"/>
      <c r="B740" s="98"/>
      <c r="D740" s="99"/>
      <c r="E740" s="90"/>
      <c r="F740" s="90"/>
    </row>
    <row r="741" spans="1:6">
      <c r="A741" s="88"/>
      <c r="B741" s="98"/>
      <c r="D741" s="99"/>
      <c r="E741" s="90"/>
      <c r="F741" s="90"/>
    </row>
    <row r="742" spans="1:6">
      <c r="A742" s="88"/>
      <c r="B742" s="98"/>
      <c r="D742" s="99"/>
      <c r="E742" s="90"/>
      <c r="F742" s="90"/>
    </row>
    <row r="743" spans="1:6">
      <c r="A743" s="88"/>
      <c r="B743" s="98"/>
      <c r="D743" s="99"/>
      <c r="E743" s="90"/>
      <c r="F743" s="90"/>
    </row>
    <row r="744" spans="1:6">
      <c r="A744" s="88"/>
      <c r="B744" s="98"/>
      <c r="D744" s="99"/>
      <c r="E744" s="90"/>
      <c r="F744" s="90"/>
    </row>
    <row r="745" spans="1:6">
      <c r="A745" s="88"/>
      <c r="B745" s="98"/>
      <c r="D745" s="99"/>
      <c r="E745" s="90"/>
      <c r="F745" s="90"/>
    </row>
    <row r="746" spans="1:6">
      <c r="A746" s="88"/>
      <c r="B746" s="98"/>
      <c r="D746" s="99"/>
      <c r="E746" s="90"/>
      <c r="F746" s="90"/>
    </row>
    <row r="747" spans="1:6">
      <c r="A747" s="88"/>
      <c r="B747" s="98"/>
      <c r="D747" s="99"/>
      <c r="E747" s="90"/>
      <c r="F747" s="90"/>
    </row>
    <row r="748" spans="1:6">
      <c r="A748" s="88"/>
      <c r="B748" s="98"/>
      <c r="D748" s="99"/>
      <c r="E748" s="90"/>
      <c r="F748" s="90"/>
    </row>
    <row r="749" spans="1:6">
      <c r="A749" s="88"/>
      <c r="B749" s="98"/>
      <c r="D749" s="99"/>
      <c r="E749" s="90"/>
      <c r="F749" s="90"/>
    </row>
    <row r="750" spans="1:6">
      <c r="A750" s="88"/>
      <c r="B750" s="98"/>
      <c r="D750" s="99"/>
      <c r="E750" s="90"/>
      <c r="F750" s="90"/>
    </row>
    <row r="751" spans="1:6">
      <c r="A751" s="88"/>
      <c r="B751" s="98"/>
      <c r="D751" s="99"/>
      <c r="E751" s="90"/>
      <c r="F751" s="90"/>
    </row>
    <row r="752" spans="1:6">
      <c r="A752" s="88"/>
      <c r="B752" s="98"/>
      <c r="D752" s="99"/>
      <c r="E752" s="90"/>
      <c r="F752" s="90"/>
    </row>
    <row r="753" spans="1:6">
      <c r="A753" s="88"/>
      <c r="B753" s="98"/>
      <c r="D753" s="99"/>
      <c r="E753" s="90"/>
      <c r="F753" s="90"/>
    </row>
    <row r="754" spans="1:6">
      <c r="A754" s="88"/>
      <c r="B754" s="98"/>
      <c r="D754" s="99"/>
      <c r="E754" s="90"/>
      <c r="F754" s="90"/>
    </row>
    <row r="755" spans="1:6">
      <c r="A755" s="88"/>
      <c r="B755" s="98"/>
      <c r="D755" s="99"/>
      <c r="E755" s="90"/>
      <c r="F755" s="90"/>
    </row>
    <row r="756" spans="1:6">
      <c r="A756" s="88"/>
      <c r="B756" s="98"/>
      <c r="D756" s="99"/>
      <c r="E756" s="90"/>
      <c r="F756" s="90"/>
    </row>
    <row r="757" spans="1:6">
      <c r="A757" s="88"/>
      <c r="B757" s="98"/>
      <c r="D757" s="99"/>
      <c r="E757" s="90"/>
      <c r="F757" s="90"/>
    </row>
    <row r="758" spans="1:6">
      <c r="A758" s="88"/>
      <c r="B758" s="98"/>
      <c r="D758" s="99"/>
      <c r="E758" s="90"/>
      <c r="F758" s="90"/>
    </row>
    <row r="759" spans="1:6">
      <c r="A759" s="88"/>
      <c r="B759" s="98"/>
      <c r="D759" s="99"/>
      <c r="E759" s="90"/>
      <c r="F759" s="90"/>
    </row>
    <row r="760" spans="1:6">
      <c r="A760" s="88"/>
      <c r="B760" s="98"/>
      <c r="D760" s="99"/>
      <c r="E760" s="90"/>
      <c r="F760" s="90"/>
    </row>
    <row r="761" spans="1:6">
      <c r="A761" s="88"/>
      <c r="B761" s="98"/>
      <c r="D761" s="99"/>
      <c r="E761" s="90"/>
      <c r="F761" s="90"/>
    </row>
    <row r="762" spans="1:6">
      <c r="A762" s="88"/>
      <c r="B762" s="98"/>
      <c r="D762" s="99"/>
      <c r="E762" s="90"/>
      <c r="F762" s="90"/>
    </row>
    <row r="763" spans="1:6">
      <c r="A763" s="88"/>
      <c r="B763" s="98"/>
      <c r="D763" s="99"/>
      <c r="E763" s="90"/>
      <c r="F763" s="90"/>
    </row>
    <row r="764" spans="1:6">
      <c r="A764" s="88"/>
      <c r="B764" s="98"/>
      <c r="D764" s="99"/>
      <c r="E764" s="90"/>
      <c r="F764" s="90"/>
    </row>
    <row r="765" spans="1:6">
      <c r="A765" s="88"/>
      <c r="B765" s="98"/>
      <c r="D765" s="99"/>
      <c r="E765" s="90"/>
      <c r="F765" s="90"/>
    </row>
    <row r="766" spans="1:6">
      <c r="A766" s="88"/>
      <c r="B766" s="98"/>
      <c r="D766" s="99"/>
      <c r="E766" s="90"/>
      <c r="F766" s="90"/>
    </row>
    <row r="767" spans="1:6">
      <c r="A767" s="88"/>
      <c r="B767" s="98"/>
      <c r="D767" s="99"/>
      <c r="E767" s="90"/>
      <c r="F767" s="90"/>
    </row>
    <row r="768" spans="1:6">
      <c r="A768" s="88"/>
      <c r="B768" s="98"/>
      <c r="D768" s="99"/>
      <c r="E768" s="90"/>
      <c r="F768" s="90"/>
    </row>
    <row r="769" spans="1:6">
      <c r="A769" s="88"/>
      <c r="B769" s="98"/>
      <c r="D769" s="99"/>
      <c r="E769" s="90"/>
      <c r="F769" s="90"/>
    </row>
    <row r="770" spans="1:6">
      <c r="A770" s="88"/>
      <c r="B770" s="98"/>
      <c r="D770" s="99"/>
      <c r="E770" s="90"/>
      <c r="F770" s="90"/>
    </row>
    <row r="771" spans="1:6">
      <c r="A771" s="88"/>
      <c r="B771" s="98"/>
      <c r="D771" s="99"/>
      <c r="E771" s="90"/>
      <c r="F771" s="90"/>
    </row>
    <row r="772" spans="1:6">
      <c r="A772" s="88"/>
      <c r="B772" s="98"/>
      <c r="D772" s="99"/>
      <c r="E772" s="90"/>
      <c r="F772" s="90"/>
    </row>
    <row r="773" spans="1:6">
      <c r="A773" s="88"/>
      <c r="B773" s="98"/>
      <c r="D773" s="99"/>
      <c r="E773" s="90"/>
      <c r="F773" s="90"/>
    </row>
    <row r="774" spans="1:6">
      <c r="A774" s="88"/>
      <c r="B774" s="98"/>
      <c r="D774" s="99"/>
      <c r="E774" s="90"/>
      <c r="F774" s="90"/>
    </row>
    <row r="775" spans="1:6">
      <c r="A775" s="88"/>
      <c r="B775" s="98"/>
      <c r="D775" s="99"/>
      <c r="E775" s="90"/>
      <c r="F775" s="90"/>
    </row>
    <row r="776" spans="1:6">
      <c r="A776" s="88"/>
      <c r="B776" s="98"/>
      <c r="D776" s="99"/>
      <c r="E776" s="90"/>
      <c r="F776" s="90"/>
    </row>
    <row r="777" spans="1:6">
      <c r="A777" s="88"/>
      <c r="B777" s="98"/>
      <c r="D777" s="99"/>
      <c r="E777" s="90"/>
      <c r="F777" s="90"/>
    </row>
    <row r="778" spans="1:6">
      <c r="A778" s="88"/>
      <c r="B778" s="98"/>
      <c r="D778" s="99"/>
      <c r="E778" s="90"/>
      <c r="F778" s="90"/>
    </row>
    <row r="779" spans="1:6">
      <c r="A779" s="88"/>
      <c r="B779" s="98"/>
      <c r="D779" s="99"/>
      <c r="E779" s="90"/>
      <c r="F779" s="90"/>
    </row>
    <row r="780" spans="1:6">
      <c r="A780" s="88"/>
      <c r="B780" s="98"/>
      <c r="D780" s="99"/>
      <c r="E780" s="90"/>
      <c r="F780" s="90"/>
    </row>
    <row r="781" spans="1:6">
      <c r="A781" s="88"/>
      <c r="B781" s="98"/>
      <c r="D781" s="99"/>
      <c r="E781" s="90"/>
      <c r="F781" s="90"/>
    </row>
    <row r="782" spans="1:6">
      <c r="A782" s="88"/>
      <c r="B782" s="98"/>
      <c r="D782" s="99"/>
      <c r="E782" s="90"/>
      <c r="F782" s="90"/>
    </row>
    <row r="783" spans="1:6">
      <c r="A783" s="88"/>
      <c r="B783" s="98"/>
      <c r="D783" s="99"/>
      <c r="E783" s="90"/>
      <c r="F783" s="90"/>
    </row>
    <row r="784" spans="1:6">
      <c r="A784" s="88"/>
      <c r="B784" s="98"/>
      <c r="D784" s="99"/>
      <c r="E784" s="90"/>
      <c r="F784" s="90"/>
    </row>
    <row r="785" spans="1:6">
      <c r="A785" s="88"/>
      <c r="B785" s="98"/>
      <c r="D785" s="99"/>
      <c r="E785" s="90"/>
      <c r="F785" s="90"/>
    </row>
    <row r="786" spans="1:6">
      <c r="A786" s="88"/>
      <c r="B786" s="98"/>
      <c r="D786" s="99"/>
      <c r="E786" s="90"/>
      <c r="F786" s="90"/>
    </row>
    <row r="787" spans="1:6">
      <c r="A787" s="88"/>
      <c r="B787" s="98"/>
      <c r="D787" s="99"/>
      <c r="E787" s="90"/>
      <c r="F787" s="90"/>
    </row>
    <row r="788" spans="1:6">
      <c r="A788" s="88"/>
      <c r="B788" s="98"/>
      <c r="D788" s="99"/>
      <c r="E788" s="90"/>
      <c r="F788" s="90"/>
    </row>
    <row r="789" spans="1:6">
      <c r="A789" s="88"/>
      <c r="B789" s="98"/>
      <c r="D789" s="99"/>
      <c r="E789" s="90"/>
      <c r="F789" s="90"/>
    </row>
    <row r="790" spans="1:6">
      <c r="A790" s="88"/>
      <c r="B790" s="98"/>
      <c r="D790" s="99"/>
      <c r="E790" s="90"/>
      <c r="F790" s="90"/>
    </row>
    <row r="791" spans="1:6">
      <c r="A791" s="88"/>
      <c r="B791" s="98"/>
      <c r="D791" s="99"/>
      <c r="E791" s="90"/>
      <c r="F791" s="90"/>
    </row>
    <row r="792" spans="1:6">
      <c r="A792" s="88"/>
      <c r="B792" s="98"/>
      <c r="D792" s="99"/>
      <c r="E792" s="90"/>
      <c r="F792" s="90"/>
    </row>
    <row r="793" spans="1:6">
      <c r="A793" s="88"/>
      <c r="B793" s="98"/>
      <c r="D793" s="99"/>
      <c r="E793" s="90"/>
      <c r="F793" s="90"/>
    </row>
    <row r="794" spans="1:6">
      <c r="A794" s="88"/>
      <c r="B794" s="98"/>
      <c r="D794" s="99"/>
      <c r="E794" s="90"/>
      <c r="F794" s="90"/>
    </row>
    <row r="795" spans="1:6">
      <c r="A795" s="88"/>
      <c r="B795" s="98"/>
      <c r="D795" s="99"/>
      <c r="E795" s="90"/>
      <c r="F795" s="90"/>
    </row>
    <row r="796" spans="1:6">
      <c r="A796" s="88"/>
      <c r="B796" s="98"/>
      <c r="D796" s="99"/>
      <c r="E796" s="90"/>
      <c r="F796" s="90"/>
    </row>
    <row r="797" spans="1:6">
      <c r="A797" s="88"/>
      <c r="B797" s="98"/>
      <c r="D797" s="99"/>
      <c r="E797" s="90"/>
      <c r="F797" s="90"/>
    </row>
    <row r="798" spans="1:6">
      <c r="A798" s="88"/>
      <c r="B798" s="98"/>
      <c r="D798" s="99"/>
      <c r="E798" s="90"/>
      <c r="F798" s="90"/>
    </row>
    <row r="799" spans="1:6">
      <c r="A799" s="88"/>
      <c r="B799" s="98"/>
      <c r="D799" s="99"/>
      <c r="E799" s="90"/>
      <c r="F799" s="90"/>
    </row>
    <row r="800" spans="1:6">
      <c r="A800" s="88"/>
      <c r="B800" s="98"/>
      <c r="D800" s="99"/>
      <c r="E800" s="90"/>
      <c r="F800" s="90"/>
    </row>
    <row r="801" spans="1:6">
      <c r="A801" s="88"/>
      <c r="B801" s="98"/>
      <c r="D801" s="99"/>
      <c r="E801" s="90"/>
      <c r="F801" s="90"/>
    </row>
    <row r="802" spans="1:6">
      <c r="A802" s="88"/>
      <c r="B802" s="98"/>
      <c r="D802" s="99"/>
      <c r="E802" s="90"/>
      <c r="F802" s="90"/>
    </row>
    <row r="803" spans="1:6">
      <c r="A803" s="88"/>
      <c r="B803" s="98"/>
      <c r="D803" s="99"/>
      <c r="E803" s="90"/>
      <c r="F803" s="90"/>
    </row>
    <row r="804" spans="1:6">
      <c r="A804" s="88"/>
      <c r="B804" s="98"/>
      <c r="D804" s="99"/>
      <c r="E804" s="90"/>
      <c r="F804" s="90"/>
    </row>
    <row r="805" spans="1:6">
      <c r="A805" s="88"/>
      <c r="B805" s="98"/>
      <c r="D805" s="99"/>
      <c r="E805" s="90"/>
      <c r="F805" s="90"/>
    </row>
    <row r="806" spans="1:6">
      <c r="A806" s="88"/>
      <c r="B806" s="98"/>
      <c r="D806" s="99"/>
      <c r="E806" s="90"/>
      <c r="F806" s="90"/>
    </row>
    <row r="807" spans="1:6">
      <c r="A807" s="88"/>
      <c r="B807" s="98"/>
      <c r="D807" s="99"/>
      <c r="E807" s="90"/>
      <c r="F807" s="90"/>
    </row>
    <row r="808" spans="1:6">
      <c r="A808" s="88"/>
      <c r="B808" s="98"/>
      <c r="D808" s="99"/>
      <c r="E808" s="90"/>
      <c r="F808" s="90"/>
    </row>
    <row r="809" spans="1:6">
      <c r="A809" s="88"/>
      <c r="B809" s="98"/>
      <c r="D809" s="99"/>
      <c r="E809" s="90"/>
      <c r="F809" s="90"/>
    </row>
    <row r="810" spans="1:6">
      <c r="A810" s="88"/>
      <c r="B810" s="98"/>
      <c r="D810" s="99"/>
      <c r="E810" s="90"/>
      <c r="F810" s="90"/>
    </row>
    <row r="811" spans="1:6">
      <c r="A811" s="88"/>
      <c r="B811" s="98"/>
      <c r="D811" s="99"/>
      <c r="E811" s="90"/>
      <c r="F811" s="90"/>
    </row>
    <row r="812" spans="1:6">
      <c r="A812" s="88"/>
      <c r="B812" s="98"/>
      <c r="D812" s="99"/>
      <c r="E812" s="90"/>
      <c r="F812" s="90"/>
    </row>
    <row r="813" spans="1:6">
      <c r="A813" s="88"/>
      <c r="B813" s="98"/>
      <c r="D813" s="99"/>
      <c r="E813" s="90"/>
      <c r="F813" s="90"/>
    </row>
    <row r="814" spans="1:6">
      <c r="A814" s="88"/>
      <c r="B814" s="98"/>
      <c r="D814" s="99"/>
      <c r="E814" s="90"/>
      <c r="F814" s="90"/>
    </row>
    <row r="815" spans="1:6">
      <c r="A815" s="88"/>
      <c r="B815" s="98"/>
      <c r="D815" s="99"/>
      <c r="E815" s="90"/>
      <c r="F815" s="90"/>
    </row>
    <row r="816" spans="1:6">
      <c r="A816" s="88"/>
      <c r="B816" s="98"/>
      <c r="D816" s="99"/>
      <c r="E816" s="90"/>
      <c r="F816" s="90"/>
    </row>
    <row r="817" spans="1:6">
      <c r="A817" s="88"/>
      <c r="B817" s="98"/>
      <c r="D817" s="99"/>
      <c r="E817" s="90"/>
      <c r="F817" s="90"/>
    </row>
    <row r="818" spans="1:6">
      <c r="A818" s="88"/>
      <c r="B818" s="98"/>
      <c r="D818" s="99"/>
      <c r="E818" s="90"/>
      <c r="F818" s="90"/>
    </row>
    <row r="819" spans="1:6">
      <c r="A819" s="88"/>
      <c r="B819" s="98"/>
      <c r="D819" s="99"/>
      <c r="E819" s="90"/>
      <c r="F819" s="90"/>
    </row>
    <row r="820" spans="1:6">
      <c r="A820" s="88"/>
      <c r="B820" s="98"/>
      <c r="D820" s="99"/>
      <c r="E820" s="90"/>
      <c r="F820" s="90"/>
    </row>
    <row r="821" spans="1:6">
      <c r="A821" s="88"/>
      <c r="B821" s="98"/>
      <c r="D821" s="99"/>
      <c r="E821" s="90"/>
      <c r="F821" s="90"/>
    </row>
    <row r="822" spans="1:6">
      <c r="A822" s="88"/>
      <c r="B822" s="98"/>
      <c r="D822" s="99"/>
      <c r="E822" s="90"/>
      <c r="F822" s="90"/>
    </row>
    <row r="823" spans="1:6">
      <c r="A823" s="88"/>
      <c r="B823" s="98"/>
      <c r="D823" s="99"/>
      <c r="E823" s="90"/>
      <c r="F823" s="90"/>
    </row>
    <row r="824" spans="1:6">
      <c r="A824" s="88"/>
      <c r="B824" s="98"/>
      <c r="D824" s="99"/>
      <c r="E824" s="90"/>
      <c r="F824" s="90"/>
    </row>
    <row r="825" spans="1:6">
      <c r="A825" s="88"/>
      <c r="B825" s="98"/>
      <c r="D825" s="99"/>
      <c r="E825" s="90"/>
      <c r="F825" s="90"/>
    </row>
    <row r="826" spans="1:6">
      <c r="A826" s="88"/>
      <c r="B826" s="98"/>
      <c r="D826" s="99"/>
      <c r="E826" s="90"/>
      <c r="F826" s="90"/>
    </row>
    <row r="827" spans="1:6">
      <c r="A827" s="88"/>
      <c r="B827" s="98"/>
      <c r="D827" s="99"/>
      <c r="E827" s="90"/>
      <c r="F827" s="90"/>
    </row>
    <row r="828" spans="1:6">
      <c r="A828" s="88"/>
      <c r="B828" s="98"/>
      <c r="D828" s="99"/>
      <c r="E828" s="90"/>
      <c r="F828" s="90"/>
    </row>
    <row r="829" spans="1:6">
      <c r="A829" s="88"/>
      <c r="B829" s="98"/>
      <c r="D829" s="99"/>
      <c r="E829" s="90"/>
      <c r="F829" s="90"/>
    </row>
    <row r="830" spans="1:6">
      <c r="A830" s="88"/>
      <c r="B830" s="98"/>
      <c r="D830" s="99"/>
      <c r="E830" s="90"/>
      <c r="F830" s="90"/>
    </row>
    <row r="831" spans="1:6">
      <c r="A831" s="88"/>
      <c r="B831" s="98"/>
      <c r="D831" s="99"/>
      <c r="E831" s="90"/>
      <c r="F831" s="90"/>
    </row>
    <row r="832" spans="1:6">
      <c r="A832" s="88"/>
      <c r="B832" s="98"/>
      <c r="D832" s="99"/>
      <c r="E832" s="90"/>
      <c r="F832" s="90"/>
    </row>
    <row r="833" spans="1:6">
      <c r="A833" s="88"/>
      <c r="B833" s="98"/>
      <c r="D833" s="99"/>
      <c r="E833" s="90"/>
      <c r="F833" s="90"/>
    </row>
    <row r="834" spans="1:6">
      <c r="A834" s="88"/>
      <c r="B834" s="98"/>
      <c r="D834" s="99"/>
      <c r="E834" s="90"/>
      <c r="F834" s="90"/>
    </row>
    <row r="835" spans="1:6">
      <c r="A835" s="88"/>
      <c r="B835" s="98"/>
      <c r="D835" s="99"/>
      <c r="E835" s="90"/>
      <c r="F835" s="90"/>
    </row>
    <row r="836" spans="1:6">
      <c r="A836" s="88"/>
      <c r="B836" s="98"/>
      <c r="D836" s="99"/>
      <c r="E836" s="90"/>
      <c r="F836" s="90"/>
    </row>
    <row r="837" spans="1:6">
      <c r="A837" s="88"/>
      <c r="B837" s="98"/>
      <c r="D837" s="99"/>
      <c r="E837" s="90"/>
      <c r="F837" s="90"/>
    </row>
    <row r="838" spans="1:6">
      <c r="A838" s="88"/>
      <c r="B838" s="98"/>
      <c r="D838" s="99"/>
      <c r="E838" s="90"/>
      <c r="F838" s="90"/>
    </row>
    <row r="839" spans="1:6">
      <c r="A839" s="88"/>
      <c r="B839" s="98"/>
      <c r="D839" s="99"/>
      <c r="E839" s="90"/>
      <c r="F839" s="90"/>
    </row>
    <row r="840" spans="1:6">
      <c r="A840" s="88"/>
      <c r="B840" s="98"/>
      <c r="D840" s="99"/>
      <c r="E840" s="90"/>
      <c r="F840" s="90"/>
    </row>
    <row r="841" spans="1:6">
      <c r="A841" s="88"/>
      <c r="B841" s="98"/>
      <c r="D841" s="99"/>
      <c r="E841" s="90"/>
      <c r="F841" s="90"/>
    </row>
    <row r="842" spans="1:6">
      <c r="A842" s="88"/>
      <c r="B842" s="98"/>
      <c r="D842" s="99"/>
      <c r="E842" s="90"/>
      <c r="F842" s="90"/>
    </row>
    <row r="843" spans="1:6">
      <c r="A843" s="88"/>
      <c r="B843" s="98"/>
      <c r="D843" s="99"/>
      <c r="E843" s="90"/>
      <c r="F843" s="90"/>
    </row>
    <row r="844" spans="1:6">
      <c r="A844" s="88"/>
      <c r="B844" s="98"/>
      <c r="D844" s="99"/>
      <c r="E844" s="90"/>
      <c r="F844" s="90"/>
    </row>
    <row r="845" spans="1:6">
      <c r="A845" s="88"/>
      <c r="B845" s="98"/>
      <c r="D845" s="99"/>
      <c r="E845" s="90"/>
      <c r="F845" s="90"/>
    </row>
    <row r="846" spans="1:6">
      <c r="A846" s="88"/>
      <c r="B846" s="98"/>
      <c r="D846" s="99"/>
      <c r="E846" s="90"/>
      <c r="F846" s="90"/>
    </row>
    <row r="847" spans="1:6">
      <c r="A847" s="88"/>
      <c r="B847" s="98"/>
      <c r="D847" s="99"/>
      <c r="E847" s="90"/>
      <c r="F847" s="90"/>
    </row>
    <row r="848" spans="1:6">
      <c r="A848" s="88"/>
      <c r="B848" s="98"/>
      <c r="D848" s="99"/>
      <c r="E848" s="90"/>
      <c r="F848" s="90"/>
    </row>
    <row r="849" spans="1:6">
      <c r="A849" s="88"/>
      <c r="B849" s="98"/>
      <c r="D849" s="99"/>
      <c r="E849" s="90"/>
      <c r="F849" s="90"/>
    </row>
    <row r="850" spans="1:6">
      <c r="A850" s="88"/>
      <c r="B850" s="98"/>
      <c r="D850" s="99"/>
      <c r="E850" s="90"/>
      <c r="F850" s="90"/>
    </row>
    <row r="851" spans="1:6">
      <c r="A851" s="88"/>
      <c r="B851" s="98"/>
      <c r="D851" s="99"/>
      <c r="E851" s="90"/>
      <c r="F851" s="90"/>
    </row>
    <row r="852" spans="1:6">
      <c r="A852" s="88"/>
      <c r="B852" s="98"/>
      <c r="D852" s="99"/>
      <c r="E852" s="90"/>
      <c r="F852" s="90"/>
    </row>
    <row r="853" spans="1:6">
      <c r="A853" s="88"/>
      <c r="B853" s="98"/>
      <c r="D853" s="99"/>
      <c r="E853" s="90"/>
      <c r="F853" s="90"/>
    </row>
    <row r="854" spans="1:6">
      <c r="A854" s="88"/>
      <c r="B854" s="98"/>
      <c r="D854" s="99"/>
      <c r="E854" s="90"/>
      <c r="F854" s="90"/>
    </row>
    <row r="855" spans="1:6">
      <c r="A855" s="88"/>
      <c r="B855" s="98"/>
      <c r="D855" s="99"/>
      <c r="E855" s="90"/>
      <c r="F855" s="90"/>
    </row>
    <row r="856" spans="1:6">
      <c r="A856" s="88"/>
      <c r="B856" s="98"/>
      <c r="D856" s="99"/>
      <c r="E856" s="90"/>
      <c r="F856" s="90"/>
    </row>
    <row r="857" spans="1:6">
      <c r="A857" s="88"/>
      <c r="B857" s="98"/>
      <c r="D857" s="99"/>
      <c r="E857" s="90"/>
      <c r="F857" s="90"/>
    </row>
    <row r="858" spans="1:6">
      <c r="A858" s="88"/>
      <c r="B858" s="98"/>
      <c r="D858" s="99"/>
      <c r="E858" s="90"/>
      <c r="F858" s="90"/>
    </row>
    <row r="859" spans="1:6">
      <c r="A859" s="88"/>
      <c r="B859" s="98"/>
      <c r="D859" s="99"/>
      <c r="E859" s="90"/>
      <c r="F859" s="90"/>
    </row>
    <row r="860" spans="1:6">
      <c r="A860" s="88"/>
      <c r="B860" s="98"/>
      <c r="D860" s="99"/>
      <c r="E860" s="90"/>
      <c r="F860" s="90"/>
    </row>
    <row r="861" spans="1:6">
      <c r="A861" s="88"/>
      <c r="B861" s="98"/>
      <c r="D861" s="99"/>
      <c r="E861" s="90"/>
      <c r="F861" s="90"/>
    </row>
    <row r="862" spans="1:6">
      <c r="A862" s="88"/>
      <c r="B862" s="98"/>
      <c r="D862" s="99"/>
      <c r="E862" s="90"/>
      <c r="F862" s="90"/>
    </row>
    <row r="863" spans="1:6">
      <c r="A863" s="88"/>
      <c r="B863" s="98"/>
      <c r="D863" s="99"/>
      <c r="E863" s="90"/>
      <c r="F863" s="90"/>
    </row>
    <row r="864" spans="1:6">
      <c r="A864" s="88"/>
      <c r="B864" s="98"/>
      <c r="D864" s="99"/>
      <c r="E864" s="90"/>
      <c r="F864" s="90"/>
    </row>
    <row r="865" spans="1:6">
      <c r="A865" s="88"/>
      <c r="B865" s="98"/>
      <c r="D865" s="99"/>
      <c r="E865" s="90"/>
      <c r="F865" s="90"/>
    </row>
    <row r="866" spans="1:6">
      <c r="A866" s="88"/>
      <c r="B866" s="98"/>
      <c r="D866" s="99"/>
      <c r="E866" s="90"/>
      <c r="F866" s="90"/>
    </row>
    <row r="867" spans="1:6">
      <c r="A867" s="88"/>
      <c r="B867" s="98"/>
      <c r="D867" s="99"/>
      <c r="E867" s="90"/>
      <c r="F867" s="90"/>
    </row>
    <row r="868" spans="1:6">
      <c r="A868" s="88"/>
      <c r="B868" s="98"/>
      <c r="D868" s="99"/>
      <c r="E868" s="90"/>
      <c r="F868" s="90"/>
    </row>
    <row r="869" spans="1:6">
      <c r="A869" s="88"/>
      <c r="B869" s="98"/>
      <c r="D869" s="99"/>
      <c r="E869" s="90"/>
      <c r="F869" s="90"/>
    </row>
    <row r="870" spans="1:6">
      <c r="A870" s="88"/>
      <c r="B870" s="98"/>
      <c r="D870" s="99"/>
      <c r="E870" s="90"/>
      <c r="F870" s="90"/>
    </row>
    <row r="871" spans="1:6">
      <c r="A871" s="88"/>
      <c r="B871" s="98"/>
      <c r="D871" s="99"/>
      <c r="E871" s="90"/>
      <c r="F871" s="90"/>
    </row>
    <row r="872" spans="1:6">
      <c r="A872" s="88"/>
      <c r="B872" s="98"/>
      <c r="D872" s="99"/>
      <c r="E872" s="90"/>
      <c r="F872" s="90"/>
    </row>
    <row r="873" spans="1:6">
      <c r="A873" s="88"/>
      <c r="B873" s="98"/>
      <c r="D873" s="99"/>
      <c r="E873" s="90"/>
      <c r="F873" s="90"/>
    </row>
    <row r="874" spans="1:6">
      <c r="A874" s="88"/>
      <c r="B874" s="98"/>
      <c r="D874" s="99"/>
      <c r="E874" s="90"/>
      <c r="F874" s="90"/>
    </row>
    <row r="875" spans="1:6">
      <c r="A875" s="88"/>
      <c r="B875" s="98"/>
      <c r="D875" s="99"/>
      <c r="E875" s="90"/>
      <c r="F875" s="90"/>
    </row>
    <row r="876" spans="1:6">
      <c r="A876" s="88"/>
      <c r="B876" s="98"/>
      <c r="D876" s="99"/>
      <c r="E876" s="90"/>
      <c r="F876" s="90"/>
    </row>
    <row r="877" spans="1:6">
      <c r="A877" s="88"/>
      <c r="B877" s="98"/>
      <c r="D877" s="99"/>
      <c r="E877" s="90"/>
      <c r="F877" s="90"/>
    </row>
    <row r="878" spans="1:6">
      <c r="A878" s="88"/>
      <c r="B878" s="98"/>
      <c r="D878" s="99"/>
      <c r="E878" s="90"/>
      <c r="F878" s="90"/>
    </row>
    <row r="879" spans="1:6">
      <c r="A879" s="88"/>
      <c r="B879" s="98"/>
      <c r="D879" s="99"/>
      <c r="E879" s="90"/>
      <c r="F879" s="90"/>
    </row>
    <row r="880" spans="1:6">
      <c r="A880" s="88"/>
      <c r="B880" s="98"/>
      <c r="D880" s="99"/>
      <c r="E880" s="90"/>
      <c r="F880" s="90"/>
    </row>
    <row r="881" spans="1:6">
      <c r="A881" s="88"/>
      <c r="B881" s="98"/>
      <c r="D881" s="99"/>
      <c r="E881" s="90"/>
      <c r="F881" s="90"/>
    </row>
    <row r="882" spans="1:6">
      <c r="A882" s="88"/>
      <c r="B882" s="98"/>
      <c r="D882" s="99"/>
      <c r="E882" s="90"/>
      <c r="F882" s="90"/>
    </row>
    <row r="883" spans="1:6">
      <c r="A883" s="88"/>
      <c r="B883" s="98"/>
      <c r="D883" s="99"/>
      <c r="E883" s="90"/>
      <c r="F883" s="90"/>
    </row>
    <row r="884" spans="1:6">
      <c r="A884" s="88"/>
      <c r="B884" s="98"/>
      <c r="D884" s="99"/>
      <c r="E884" s="90"/>
      <c r="F884" s="90"/>
    </row>
    <row r="885" spans="1:6">
      <c r="A885" s="88"/>
      <c r="B885" s="98"/>
      <c r="D885" s="99"/>
      <c r="E885" s="90"/>
      <c r="F885" s="90"/>
    </row>
    <row r="886" spans="1:6">
      <c r="A886" s="88"/>
      <c r="B886" s="98"/>
      <c r="D886" s="99"/>
      <c r="E886" s="90"/>
      <c r="F886" s="90"/>
    </row>
    <row r="887" spans="1:6">
      <c r="A887" s="88"/>
      <c r="B887" s="98"/>
      <c r="D887" s="99"/>
      <c r="E887" s="90"/>
      <c r="F887" s="90"/>
    </row>
    <row r="888" spans="1:6">
      <c r="A888" s="88"/>
      <c r="B888" s="98"/>
      <c r="D888" s="99"/>
      <c r="E888" s="90"/>
      <c r="F888" s="90"/>
    </row>
    <row r="889" spans="1:6">
      <c r="A889" s="88"/>
      <c r="B889" s="98"/>
      <c r="D889" s="99"/>
      <c r="E889" s="90"/>
      <c r="F889" s="90"/>
    </row>
    <row r="890" spans="1:6">
      <c r="A890" s="88"/>
      <c r="B890" s="98"/>
      <c r="D890" s="99"/>
      <c r="E890" s="90"/>
      <c r="F890" s="90"/>
    </row>
    <row r="891" spans="1:6">
      <c r="A891" s="88"/>
      <c r="B891" s="98"/>
      <c r="D891" s="99"/>
      <c r="E891" s="90"/>
      <c r="F891" s="90"/>
    </row>
    <row r="892" spans="1:6">
      <c r="A892" s="88"/>
      <c r="B892" s="98"/>
      <c r="D892" s="99"/>
      <c r="E892" s="90"/>
      <c r="F892" s="90"/>
    </row>
    <row r="893" spans="1:6">
      <c r="A893" s="88"/>
      <c r="B893" s="98"/>
      <c r="D893" s="99"/>
      <c r="E893" s="90"/>
      <c r="F893" s="90"/>
    </row>
    <row r="894" spans="1:6">
      <c r="A894" s="88"/>
      <c r="B894" s="98"/>
      <c r="D894" s="99"/>
      <c r="E894" s="90"/>
      <c r="F894" s="90"/>
    </row>
    <row r="895" spans="1:6">
      <c r="A895" s="88"/>
      <c r="B895" s="98"/>
      <c r="D895" s="99"/>
      <c r="E895" s="90"/>
      <c r="F895" s="90"/>
    </row>
    <row r="896" spans="1:6">
      <c r="A896" s="88"/>
      <c r="B896" s="98"/>
      <c r="D896" s="99"/>
      <c r="E896" s="90"/>
      <c r="F896" s="90"/>
    </row>
    <row r="897" spans="1:6">
      <c r="A897" s="88"/>
      <c r="B897" s="98"/>
      <c r="D897" s="99"/>
      <c r="E897" s="90"/>
      <c r="F897" s="90"/>
    </row>
    <row r="898" spans="1:6">
      <c r="A898" s="88"/>
      <c r="B898" s="98"/>
      <c r="D898" s="99"/>
      <c r="E898" s="90"/>
      <c r="F898" s="90"/>
    </row>
    <row r="899" spans="1:6">
      <c r="A899" s="88"/>
      <c r="B899" s="98"/>
      <c r="D899" s="99"/>
      <c r="E899" s="90"/>
      <c r="F899" s="90"/>
    </row>
    <row r="900" spans="1:6">
      <c r="A900" s="88"/>
      <c r="B900" s="98"/>
      <c r="D900" s="99"/>
      <c r="E900" s="90"/>
      <c r="F900" s="90"/>
    </row>
    <row r="901" spans="1:6">
      <c r="A901" s="88"/>
      <c r="B901" s="98"/>
      <c r="D901" s="99"/>
      <c r="E901" s="90"/>
      <c r="F901" s="90"/>
    </row>
    <row r="902" spans="1:6">
      <c r="A902" s="88"/>
      <c r="B902" s="98"/>
      <c r="D902" s="99"/>
      <c r="E902" s="90"/>
      <c r="F902" s="90"/>
    </row>
    <row r="903" spans="1:6">
      <c r="A903" s="88"/>
      <c r="B903" s="98"/>
      <c r="D903" s="99"/>
      <c r="E903" s="90"/>
      <c r="F903" s="90"/>
    </row>
    <row r="904" spans="1:6">
      <c r="A904" s="88"/>
      <c r="B904" s="98"/>
      <c r="D904" s="99"/>
      <c r="E904" s="90"/>
      <c r="F904" s="90"/>
    </row>
    <row r="905" spans="1:6">
      <c r="A905" s="88"/>
      <c r="B905" s="98"/>
      <c r="D905" s="99"/>
      <c r="E905" s="90"/>
      <c r="F905" s="90"/>
    </row>
    <row r="906" spans="1:6">
      <c r="A906" s="88"/>
      <c r="B906" s="98"/>
      <c r="D906" s="99"/>
      <c r="E906" s="90"/>
      <c r="F906" s="90"/>
    </row>
    <row r="907" spans="1:6">
      <c r="A907" s="88"/>
      <c r="B907" s="98"/>
      <c r="D907" s="99"/>
      <c r="E907" s="90"/>
      <c r="F907" s="90"/>
    </row>
    <row r="908" spans="1:6">
      <c r="A908" s="88"/>
      <c r="B908" s="98"/>
      <c r="D908" s="99"/>
      <c r="E908" s="90"/>
      <c r="F908" s="90"/>
    </row>
    <row r="909" spans="1:6">
      <c r="A909" s="88"/>
      <c r="B909" s="98"/>
      <c r="D909" s="99"/>
      <c r="E909" s="90"/>
      <c r="F909" s="90"/>
    </row>
    <row r="910" spans="1:6">
      <c r="A910" s="88"/>
      <c r="B910" s="98"/>
      <c r="D910" s="99"/>
      <c r="E910" s="90"/>
      <c r="F910" s="90"/>
    </row>
    <row r="911" spans="1:6">
      <c r="A911" s="88"/>
      <c r="B911" s="98"/>
      <c r="D911" s="99"/>
      <c r="E911" s="90"/>
      <c r="F911" s="90"/>
    </row>
    <row r="912" spans="1:6">
      <c r="A912" s="88"/>
      <c r="B912" s="98"/>
      <c r="D912" s="99"/>
      <c r="E912" s="90"/>
      <c r="F912" s="90"/>
    </row>
    <row r="913" spans="1:6">
      <c r="A913" s="88"/>
      <c r="B913" s="98"/>
      <c r="D913" s="99"/>
      <c r="E913" s="90"/>
      <c r="F913" s="90"/>
    </row>
    <row r="914" spans="1:6">
      <c r="A914" s="88"/>
      <c r="B914" s="98"/>
      <c r="D914" s="99"/>
      <c r="E914" s="90"/>
      <c r="F914" s="90"/>
    </row>
    <row r="915" spans="1:6">
      <c r="A915" s="88"/>
      <c r="B915" s="98"/>
      <c r="D915" s="99"/>
      <c r="E915" s="90"/>
      <c r="F915" s="90"/>
    </row>
    <row r="916" spans="1:6">
      <c r="A916" s="88"/>
      <c r="B916" s="98"/>
      <c r="D916" s="99"/>
      <c r="E916" s="90"/>
      <c r="F916" s="90"/>
    </row>
    <row r="917" spans="1:6">
      <c r="A917" s="88"/>
      <c r="B917" s="98"/>
      <c r="D917" s="99"/>
      <c r="E917" s="90"/>
      <c r="F917" s="90"/>
    </row>
    <row r="918" spans="1:6">
      <c r="A918" s="88"/>
      <c r="B918" s="98"/>
      <c r="D918" s="99"/>
      <c r="E918" s="90"/>
      <c r="F918" s="90"/>
    </row>
    <row r="919" spans="1:6">
      <c r="A919" s="88"/>
      <c r="B919" s="98"/>
      <c r="D919" s="99"/>
      <c r="E919" s="90"/>
      <c r="F919" s="90"/>
    </row>
    <row r="920" spans="1:6">
      <c r="A920" s="88"/>
      <c r="B920" s="98"/>
      <c r="D920" s="99"/>
      <c r="E920" s="90"/>
      <c r="F920" s="90"/>
    </row>
    <row r="921" spans="1:6">
      <c r="A921" s="88"/>
      <c r="B921" s="98"/>
      <c r="D921" s="99"/>
      <c r="E921" s="90"/>
      <c r="F921" s="90"/>
    </row>
    <row r="922" spans="1:6">
      <c r="A922" s="88"/>
      <c r="B922" s="98"/>
      <c r="D922" s="99"/>
      <c r="E922" s="90"/>
      <c r="F922" s="90"/>
    </row>
    <row r="923" spans="1:6">
      <c r="A923" s="88"/>
      <c r="B923" s="98"/>
      <c r="D923" s="99"/>
      <c r="E923" s="90"/>
      <c r="F923" s="90"/>
    </row>
    <row r="924" spans="1:6">
      <c r="A924" s="88"/>
      <c r="B924" s="98"/>
      <c r="D924" s="99"/>
      <c r="E924" s="90"/>
      <c r="F924" s="90"/>
    </row>
    <row r="925" spans="1:6">
      <c r="A925" s="88"/>
      <c r="B925" s="98"/>
      <c r="D925" s="99"/>
      <c r="E925" s="90"/>
      <c r="F925" s="90"/>
    </row>
    <row r="926" spans="1:6">
      <c r="A926" s="88"/>
      <c r="B926" s="98"/>
      <c r="D926" s="99"/>
      <c r="E926" s="90"/>
      <c r="F926" s="90"/>
    </row>
    <row r="927" spans="1:6">
      <c r="A927" s="88"/>
      <c r="B927" s="98"/>
      <c r="D927" s="99"/>
      <c r="E927" s="90"/>
      <c r="F927" s="90"/>
    </row>
    <row r="928" spans="1:6">
      <c r="A928" s="88"/>
      <c r="B928" s="98"/>
      <c r="D928" s="99"/>
      <c r="E928" s="90"/>
      <c r="F928" s="90"/>
    </row>
    <row r="929" spans="1:6">
      <c r="A929" s="88"/>
      <c r="B929" s="98"/>
      <c r="D929" s="99"/>
      <c r="E929" s="90"/>
      <c r="F929" s="90"/>
    </row>
    <row r="930" spans="1:6">
      <c r="A930" s="88"/>
      <c r="B930" s="98"/>
      <c r="D930" s="99"/>
      <c r="E930" s="90"/>
      <c r="F930" s="90"/>
    </row>
    <row r="931" spans="1:6">
      <c r="A931" s="88"/>
      <c r="B931" s="98"/>
      <c r="D931" s="99"/>
      <c r="E931" s="90"/>
      <c r="F931" s="90"/>
    </row>
    <row r="932" spans="1:6">
      <c r="A932" s="88"/>
      <c r="B932" s="98"/>
      <c r="D932" s="99"/>
      <c r="E932" s="90"/>
      <c r="F932" s="90"/>
    </row>
    <row r="933" spans="1:6">
      <c r="A933" s="88"/>
      <c r="B933" s="98"/>
      <c r="D933" s="99"/>
      <c r="E933" s="90"/>
      <c r="F933" s="90"/>
    </row>
    <row r="934" spans="1:6">
      <c r="A934" s="88"/>
      <c r="B934" s="98"/>
      <c r="D934" s="99"/>
      <c r="E934" s="90"/>
      <c r="F934" s="90"/>
    </row>
    <row r="935" spans="1:6">
      <c r="A935" s="88"/>
      <c r="B935" s="98"/>
      <c r="D935" s="99"/>
      <c r="E935" s="90"/>
      <c r="F935" s="90"/>
    </row>
    <row r="936" spans="1:6">
      <c r="A936" s="88"/>
      <c r="B936" s="98"/>
      <c r="D936" s="99"/>
      <c r="E936" s="90"/>
      <c r="F936" s="90"/>
    </row>
    <row r="937" spans="1:6">
      <c r="A937" s="88"/>
      <c r="B937" s="98"/>
      <c r="D937" s="99"/>
      <c r="E937" s="90"/>
      <c r="F937" s="90"/>
    </row>
    <row r="938" spans="1:6">
      <c r="A938" s="88"/>
      <c r="B938" s="98"/>
      <c r="D938" s="99"/>
      <c r="E938" s="90"/>
      <c r="F938" s="90"/>
    </row>
    <row r="939" spans="1:6">
      <c r="A939" s="88"/>
      <c r="B939" s="98"/>
      <c r="D939" s="99"/>
      <c r="E939" s="90"/>
      <c r="F939" s="90"/>
    </row>
    <row r="940" spans="1:6">
      <c r="A940" s="88"/>
      <c r="B940" s="98"/>
      <c r="D940" s="99"/>
      <c r="E940" s="90"/>
      <c r="F940" s="90"/>
    </row>
    <row r="941" spans="1:6">
      <c r="A941" s="88"/>
      <c r="B941" s="98"/>
      <c r="D941" s="99"/>
      <c r="E941" s="90"/>
      <c r="F941" s="90"/>
    </row>
    <row r="942" spans="1:6">
      <c r="A942" s="88"/>
      <c r="B942" s="98"/>
      <c r="D942" s="99"/>
      <c r="E942" s="90"/>
      <c r="F942" s="90"/>
    </row>
    <row r="943" spans="1:6">
      <c r="A943" s="88"/>
      <c r="B943" s="98"/>
      <c r="D943" s="99"/>
      <c r="E943" s="90"/>
      <c r="F943" s="90"/>
    </row>
    <row r="944" spans="1:6">
      <c r="A944" s="88"/>
      <c r="B944" s="98"/>
      <c r="D944" s="99"/>
      <c r="E944" s="90"/>
      <c r="F944" s="90"/>
    </row>
    <row r="945" spans="1:6">
      <c r="A945" s="88"/>
      <c r="B945" s="98"/>
      <c r="D945" s="99"/>
      <c r="E945" s="90"/>
      <c r="F945" s="90"/>
    </row>
    <row r="946" spans="1:6">
      <c r="A946" s="88"/>
      <c r="B946" s="98"/>
      <c r="D946" s="99"/>
      <c r="E946" s="90"/>
      <c r="F946" s="90"/>
    </row>
    <row r="947" spans="1:6">
      <c r="A947" s="88"/>
      <c r="B947" s="98"/>
      <c r="D947" s="99"/>
      <c r="E947" s="90"/>
      <c r="F947" s="90"/>
    </row>
    <row r="948" spans="1:6">
      <c r="A948" s="88"/>
      <c r="B948" s="98"/>
      <c r="D948" s="99"/>
      <c r="E948" s="90"/>
      <c r="F948" s="90"/>
    </row>
    <row r="949" spans="1:6">
      <c r="A949" s="88"/>
      <c r="B949" s="98"/>
      <c r="D949" s="99"/>
      <c r="E949" s="90"/>
      <c r="F949" s="90"/>
    </row>
    <row r="950" spans="1:6">
      <c r="A950" s="88"/>
      <c r="B950" s="98"/>
      <c r="D950" s="99"/>
      <c r="E950" s="90"/>
      <c r="F950" s="90"/>
    </row>
    <row r="951" spans="1:6">
      <c r="A951" s="88"/>
      <c r="B951" s="98"/>
      <c r="D951" s="99"/>
      <c r="E951" s="90"/>
      <c r="F951" s="90"/>
    </row>
    <row r="952" spans="1:6">
      <c r="A952" s="88"/>
      <c r="B952" s="98"/>
      <c r="D952" s="99"/>
      <c r="E952" s="90"/>
      <c r="F952" s="90"/>
    </row>
    <row r="953" spans="1:6">
      <c r="A953" s="88"/>
      <c r="B953" s="98"/>
      <c r="D953" s="99"/>
      <c r="E953" s="90"/>
      <c r="F953" s="90"/>
    </row>
    <row r="954" spans="1:6">
      <c r="A954" s="88"/>
      <c r="B954" s="98"/>
      <c r="D954" s="99"/>
      <c r="E954" s="90"/>
      <c r="F954" s="90"/>
    </row>
    <row r="955" spans="1:6">
      <c r="A955" s="88"/>
      <c r="B955" s="98"/>
      <c r="D955" s="99"/>
      <c r="E955" s="90"/>
      <c r="F955" s="90"/>
    </row>
    <row r="956" spans="1:6">
      <c r="A956" s="88"/>
      <c r="B956" s="98"/>
      <c r="D956" s="99"/>
      <c r="E956" s="90"/>
      <c r="F956" s="90"/>
    </row>
    <row r="957" spans="1:6">
      <c r="A957" s="88"/>
      <c r="B957" s="98"/>
      <c r="D957" s="99"/>
      <c r="E957" s="90"/>
      <c r="F957" s="90"/>
    </row>
    <row r="958" spans="1:6">
      <c r="A958" s="88"/>
      <c r="B958" s="98"/>
      <c r="D958" s="99"/>
      <c r="E958" s="90"/>
      <c r="F958" s="90"/>
    </row>
    <row r="959" spans="1:6">
      <c r="A959" s="88"/>
      <c r="B959" s="98"/>
      <c r="D959" s="99"/>
      <c r="E959" s="90"/>
      <c r="F959" s="90"/>
    </row>
    <row r="960" spans="1:6">
      <c r="A960" s="88"/>
      <c r="B960" s="98"/>
      <c r="D960" s="99"/>
      <c r="E960" s="90"/>
      <c r="F960" s="90"/>
    </row>
    <row r="961" spans="1:6">
      <c r="A961" s="88"/>
      <c r="B961" s="98"/>
      <c r="D961" s="99"/>
      <c r="E961" s="90"/>
      <c r="F961" s="90"/>
    </row>
    <row r="962" spans="1:6">
      <c r="A962" s="88"/>
      <c r="B962" s="98"/>
      <c r="D962" s="99"/>
      <c r="E962" s="90"/>
      <c r="F962" s="90"/>
    </row>
    <row r="963" spans="1:6">
      <c r="A963" s="88"/>
      <c r="B963" s="98"/>
      <c r="D963" s="99"/>
      <c r="E963" s="90"/>
      <c r="F963" s="90"/>
    </row>
    <row r="964" spans="1:6">
      <c r="A964" s="88"/>
      <c r="B964" s="98"/>
      <c r="D964" s="99"/>
      <c r="E964" s="90"/>
      <c r="F964" s="90"/>
    </row>
    <row r="965" spans="1:6">
      <c r="A965" s="88"/>
      <c r="B965" s="98"/>
      <c r="D965" s="99"/>
      <c r="E965" s="90"/>
      <c r="F965" s="90"/>
    </row>
    <row r="966" spans="1:6">
      <c r="A966" s="88"/>
      <c r="B966" s="98"/>
      <c r="D966" s="99"/>
      <c r="E966" s="90"/>
      <c r="F966" s="90"/>
    </row>
    <row r="967" spans="1:6">
      <c r="A967" s="88"/>
      <c r="B967" s="98"/>
      <c r="D967" s="99"/>
      <c r="E967" s="90"/>
      <c r="F967" s="90"/>
    </row>
    <row r="968" spans="1:6">
      <c r="A968" s="88"/>
      <c r="B968" s="98"/>
      <c r="D968" s="99"/>
      <c r="E968" s="90"/>
      <c r="F968" s="90"/>
    </row>
    <row r="969" spans="1:6">
      <c r="A969" s="88"/>
      <c r="B969" s="98"/>
      <c r="D969" s="99"/>
      <c r="E969" s="90"/>
      <c r="F969" s="90"/>
    </row>
    <row r="970" spans="1:6">
      <c r="A970" s="88"/>
      <c r="B970" s="98"/>
      <c r="D970" s="99"/>
      <c r="E970" s="90"/>
      <c r="F970" s="90"/>
    </row>
    <row r="971" spans="1:6">
      <c r="A971" s="88"/>
      <c r="B971" s="98"/>
      <c r="D971" s="99"/>
      <c r="E971" s="90"/>
      <c r="F971" s="90"/>
    </row>
    <row r="972" spans="1:6">
      <c r="A972" s="88"/>
      <c r="B972" s="98"/>
      <c r="D972" s="99"/>
      <c r="E972" s="90"/>
      <c r="F972" s="90"/>
    </row>
    <row r="973" spans="1:6">
      <c r="A973" s="88"/>
      <c r="B973" s="98"/>
      <c r="D973" s="99"/>
      <c r="E973" s="90"/>
      <c r="F973" s="90"/>
    </row>
    <row r="974" spans="1:6">
      <c r="A974" s="88"/>
      <c r="B974" s="98"/>
      <c r="D974" s="99"/>
      <c r="E974" s="90"/>
      <c r="F974" s="90"/>
    </row>
    <row r="975" spans="1:6">
      <c r="A975" s="88"/>
      <c r="B975" s="98"/>
      <c r="D975" s="99"/>
      <c r="E975" s="90"/>
      <c r="F975" s="90"/>
    </row>
    <row r="976" spans="1:6">
      <c r="A976" s="88"/>
      <c r="B976" s="98"/>
      <c r="D976" s="99"/>
      <c r="E976" s="90"/>
      <c r="F976" s="90"/>
    </row>
    <row r="977" spans="1:6">
      <c r="A977" s="88"/>
      <c r="B977" s="98"/>
      <c r="D977" s="99"/>
      <c r="E977" s="90"/>
      <c r="F977" s="90"/>
    </row>
    <row r="978" spans="1:6">
      <c r="A978" s="88"/>
      <c r="B978" s="98"/>
      <c r="D978" s="99"/>
      <c r="E978" s="90"/>
      <c r="F978" s="90"/>
    </row>
    <row r="979" spans="1:6">
      <c r="A979" s="88"/>
      <c r="B979" s="98"/>
      <c r="D979" s="99"/>
      <c r="E979" s="90"/>
      <c r="F979" s="90"/>
    </row>
    <row r="980" spans="1:6">
      <c r="A980" s="88"/>
      <c r="B980" s="98"/>
      <c r="D980" s="99"/>
      <c r="E980" s="90"/>
      <c r="F980" s="90"/>
    </row>
    <row r="981" spans="1:6">
      <c r="A981" s="88"/>
      <c r="B981" s="98"/>
      <c r="D981" s="99"/>
      <c r="E981" s="90"/>
      <c r="F981" s="90"/>
    </row>
    <row r="982" spans="1:6">
      <c r="A982" s="88"/>
      <c r="B982" s="98"/>
      <c r="D982" s="99"/>
      <c r="E982" s="90"/>
      <c r="F982" s="90"/>
    </row>
    <row r="983" spans="1:6">
      <c r="A983" s="88"/>
      <c r="B983" s="98"/>
      <c r="D983" s="99"/>
      <c r="E983" s="90"/>
      <c r="F983" s="90"/>
    </row>
    <row r="984" spans="1:6">
      <c r="A984" s="88"/>
      <c r="B984" s="98"/>
      <c r="D984" s="99"/>
      <c r="E984" s="90"/>
      <c r="F984" s="90"/>
    </row>
    <row r="985" spans="1:6">
      <c r="A985" s="88"/>
      <c r="B985" s="98"/>
      <c r="D985" s="99"/>
      <c r="E985" s="90"/>
      <c r="F985" s="90"/>
    </row>
    <row r="986" spans="1:6">
      <c r="A986" s="88"/>
      <c r="B986" s="98"/>
      <c r="D986" s="99"/>
      <c r="E986" s="90"/>
      <c r="F986" s="90"/>
    </row>
    <row r="987" spans="1:6">
      <c r="A987" s="88"/>
      <c r="B987" s="98"/>
      <c r="D987" s="99"/>
      <c r="E987" s="90"/>
      <c r="F987" s="90"/>
    </row>
    <row r="988" spans="1:6">
      <c r="A988" s="88"/>
      <c r="B988" s="98"/>
      <c r="D988" s="99"/>
      <c r="E988" s="90"/>
      <c r="F988" s="90"/>
    </row>
    <row r="989" spans="1:6">
      <c r="A989" s="88"/>
      <c r="B989" s="98"/>
      <c r="D989" s="99"/>
      <c r="E989" s="90"/>
      <c r="F989" s="90"/>
    </row>
    <row r="990" spans="1:6">
      <c r="A990" s="88"/>
      <c r="B990" s="98"/>
      <c r="D990" s="99"/>
      <c r="E990" s="90"/>
      <c r="F990" s="90"/>
    </row>
    <row r="991" spans="1:6">
      <c r="A991" s="88"/>
      <c r="B991" s="98"/>
      <c r="D991" s="99"/>
      <c r="E991" s="90"/>
      <c r="F991" s="90"/>
    </row>
    <row r="992" spans="1:6">
      <c r="A992" s="88"/>
      <c r="B992" s="98"/>
      <c r="D992" s="99"/>
      <c r="E992" s="90"/>
      <c r="F992" s="90"/>
    </row>
    <row r="993" spans="1:6">
      <c r="A993" s="88"/>
      <c r="B993" s="98"/>
      <c r="D993" s="99"/>
      <c r="E993" s="90"/>
      <c r="F993" s="90"/>
    </row>
    <row r="994" spans="1:6">
      <c r="A994" s="88"/>
      <c r="B994" s="98"/>
      <c r="D994" s="99"/>
      <c r="E994" s="90"/>
      <c r="F994" s="90"/>
    </row>
    <row r="995" spans="1:6">
      <c r="A995" s="88"/>
      <c r="B995" s="98"/>
      <c r="D995" s="99"/>
      <c r="E995" s="90"/>
      <c r="F995" s="90"/>
    </row>
    <row r="996" spans="1:6">
      <c r="A996" s="88"/>
      <c r="B996" s="98"/>
      <c r="D996" s="99"/>
      <c r="E996" s="90"/>
      <c r="F996" s="90"/>
    </row>
    <row r="997" spans="1:6">
      <c r="A997" s="88"/>
      <c r="B997" s="98"/>
      <c r="D997" s="99"/>
      <c r="E997" s="90"/>
      <c r="F997" s="90"/>
    </row>
    <row r="998" spans="1:6">
      <c r="A998" s="88"/>
      <c r="B998" s="98"/>
      <c r="D998" s="99"/>
      <c r="E998" s="90"/>
      <c r="F998" s="90"/>
    </row>
    <row r="999" spans="1:6">
      <c r="A999" s="88"/>
      <c r="B999" s="98"/>
      <c r="D999" s="99"/>
      <c r="E999" s="90"/>
      <c r="F999" s="90"/>
    </row>
    <row r="1000" spans="1:6">
      <c r="A1000" s="88"/>
      <c r="B1000" s="98"/>
      <c r="D1000" s="99"/>
      <c r="E1000" s="90"/>
      <c r="F1000" s="90"/>
    </row>
    <row r="1001" spans="1:6">
      <c r="A1001" s="88"/>
      <c r="B1001" s="98"/>
      <c r="D1001" s="99"/>
      <c r="E1001" s="90"/>
      <c r="F1001" s="90"/>
    </row>
    <row r="1002" spans="1:6">
      <c r="A1002" s="88"/>
      <c r="B1002" s="98"/>
      <c r="D1002" s="99"/>
      <c r="E1002" s="90"/>
      <c r="F1002" s="90"/>
    </row>
    <row r="1003" spans="1:6">
      <c r="A1003" s="88"/>
      <c r="B1003" s="98"/>
      <c r="D1003" s="99"/>
      <c r="E1003" s="90"/>
      <c r="F1003" s="90"/>
    </row>
    <row r="1004" spans="1:6">
      <c r="A1004" s="88"/>
      <c r="B1004" s="98"/>
      <c r="D1004" s="99"/>
      <c r="E1004" s="90"/>
      <c r="F1004" s="90"/>
    </row>
    <row r="1005" spans="1:6">
      <c r="A1005" s="88"/>
      <c r="B1005" s="98"/>
      <c r="D1005" s="99"/>
      <c r="E1005" s="90"/>
      <c r="F1005" s="90"/>
    </row>
    <row r="1006" spans="1:6">
      <c r="A1006" s="88"/>
      <c r="B1006" s="98"/>
      <c r="D1006" s="99"/>
      <c r="E1006" s="90"/>
      <c r="F1006" s="90"/>
    </row>
    <row r="1007" spans="1:6">
      <c r="A1007" s="88"/>
      <c r="B1007" s="98"/>
      <c r="D1007" s="99"/>
      <c r="E1007" s="90"/>
      <c r="F1007" s="90"/>
    </row>
    <row r="1008" spans="1:6">
      <c r="A1008" s="88"/>
      <c r="B1008" s="98"/>
      <c r="D1008" s="99"/>
      <c r="E1008" s="90"/>
      <c r="F1008" s="90"/>
    </row>
    <row r="1009" spans="1:6">
      <c r="A1009" s="88"/>
      <c r="B1009" s="98"/>
      <c r="D1009" s="99"/>
      <c r="E1009" s="90"/>
      <c r="F1009" s="90"/>
    </row>
    <row r="1010" spans="1:6">
      <c r="A1010" s="88"/>
      <c r="B1010" s="98"/>
      <c r="D1010" s="99"/>
      <c r="E1010" s="90"/>
      <c r="F1010" s="90"/>
    </row>
    <row r="1011" spans="1:6">
      <c r="A1011" s="88"/>
      <c r="B1011" s="98"/>
      <c r="D1011" s="99"/>
      <c r="E1011" s="90"/>
      <c r="F1011" s="90"/>
    </row>
    <row r="1012" spans="1:6">
      <c r="A1012" s="88"/>
      <c r="B1012" s="98"/>
      <c r="D1012" s="99"/>
      <c r="E1012" s="90"/>
      <c r="F1012" s="90"/>
    </row>
    <row r="1013" spans="1:6">
      <c r="A1013" s="88"/>
      <c r="B1013" s="98"/>
      <c r="D1013" s="99"/>
      <c r="E1013" s="90"/>
      <c r="F1013" s="90"/>
    </row>
    <row r="1014" spans="1:6">
      <c r="A1014" s="88"/>
      <c r="B1014" s="98"/>
      <c r="D1014" s="99"/>
      <c r="E1014" s="90"/>
      <c r="F1014" s="90"/>
    </row>
    <row r="1015" spans="1:6">
      <c r="A1015" s="88"/>
      <c r="B1015" s="98"/>
      <c r="D1015" s="99"/>
      <c r="E1015" s="90"/>
      <c r="F1015" s="90"/>
    </row>
    <row r="1016" spans="1:6">
      <c r="A1016" s="88"/>
      <c r="B1016" s="98"/>
      <c r="D1016" s="99"/>
      <c r="E1016" s="90"/>
      <c r="F1016" s="90"/>
    </row>
    <row r="1017" spans="1:6">
      <c r="A1017" s="88"/>
      <c r="B1017" s="98"/>
      <c r="D1017" s="99"/>
      <c r="E1017" s="90"/>
      <c r="F1017" s="90"/>
    </row>
    <row r="1018" spans="1:6">
      <c r="A1018" s="88"/>
      <c r="B1018" s="98"/>
      <c r="D1018" s="99"/>
      <c r="E1018" s="90"/>
      <c r="F1018" s="90"/>
    </row>
    <row r="1019" spans="1:6">
      <c r="A1019" s="88"/>
      <c r="B1019" s="98"/>
      <c r="D1019" s="99"/>
      <c r="E1019" s="90"/>
      <c r="F1019" s="90"/>
    </row>
    <row r="1020" spans="1:6">
      <c r="A1020" s="88"/>
      <c r="B1020" s="98"/>
      <c r="D1020" s="99"/>
      <c r="E1020" s="90"/>
      <c r="F1020" s="90"/>
    </row>
    <row r="1021" spans="1:6">
      <c r="A1021" s="88"/>
      <c r="B1021" s="98"/>
      <c r="D1021" s="99"/>
      <c r="E1021" s="90"/>
      <c r="F1021" s="90"/>
    </row>
    <row r="1022" spans="1:6">
      <c r="A1022" s="88"/>
      <c r="B1022" s="98"/>
      <c r="D1022" s="99"/>
      <c r="E1022" s="90"/>
      <c r="F1022" s="90"/>
    </row>
    <row r="1023" spans="1:6">
      <c r="A1023" s="88"/>
      <c r="B1023" s="98"/>
      <c r="D1023" s="99"/>
      <c r="E1023" s="90"/>
      <c r="F1023" s="90"/>
    </row>
    <row r="1024" spans="1:6">
      <c r="A1024" s="88"/>
      <c r="B1024" s="98"/>
      <c r="D1024" s="99"/>
      <c r="E1024" s="90"/>
      <c r="F1024" s="90"/>
    </row>
    <row r="1025" spans="1:6">
      <c r="A1025" s="88"/>
      <c r="B1025" s="98"/>
      <c r="D1025" s="99"/>
      <c r="E1025" s="90"/>
      <c r="F1025" s="90"/>
    </row>
    <row r="1026" spans="1:6">
      <c r="A1026" s="88"/>
      <c r="B1026" s="98"/>
      <c r="D1026" s="99"/>
      <c r="E1026" s="90"/>
      <c r="F1026" s="90"/>
    </row>
    <row r="1027" spans="1:6">
      <c r="A1027" s="88"/>
      <c r="B1027" s="98"/>
      <c r="D1027" s="99"/>
      <c r="E1027" s="90"/>
      <c r="F1027" s="90"/>
    </row>
    <row r="1028" spans="1:6">
      <c r="A1028" s="88"/>
      <c r="B1028" s="98"/>
      <c r="D1028" s="99"/>
      <c r="E1028" s="90"/>
      <c r="F1028" s="90"/>
    </row>
    <row r="1029" spans="1:6">
      <c r="A1029" s="88"/>
      <c r="B1029" s="98"/>
      <c r="D1029" s="99"/>
      <c r="E1029" s="90"/>
      <c r="F1029" s="90"/>
    </row>
    <row r="1030" spans="1:6">
      <c r="A1030" s="88"/>
      <c r="B1030" s="98"/>
      <c r="D1030" s="99"/>
      <c r="E1030" s="90"/>
      <c r="F1030" s="90"/>
    </row>
    <row r="1031" spans="1:6">
      <c r="A1031" s="88"/>
      <c r="B1031" s="98"/>
      <c r="D1031" s="99"/>
      <c r="E1031" s="90"/>
      <c r="F1031" s="90"/>
    </row>
    <row r="1032" spans="1:6">
      <c r="A1032" s="88"/>
      <c r="B1032" s="98"/>
      <c r="D1032" s="99"/>
      <c r="E1032" s="90"/>
      <c r="F1032" s="90"/>
    </row>
    <row r="1033" spans="1:6">
      <c r="A1033" s="88"/>
      <c r="B1033" s="98"/>
      <c r="D1033" s="99"/>
      <c r="E1033" s="90"/>
      <c r="F1033" s="90"/>
    </row>
    <row r="1034" spans="1:6">
      <c r="A1034" s="88"/>
      <c r="B1034" s="98"/>
      <c r="D1034" s="99"/>
      <c r="E1034" s="90"/>
      <c r="F1034" s="90"/>
    </row>
    <row r="1035" spans="1:6">
      <c r="A1035" s="88"/>
      <c r="B1035" s="98"/>
      <c r="D1035" s="99"/>
      <c r="E1035" s="90"/>
      <c r="F1035" s="90"/>
    </row>
    <row r="1036" spans="1:6">
      <c r="A1036" s="88"/>
      <c r="B1036" s="98"/>
      <c r="D1036" s="99"/>
      <c r="E1036" s="90"/>
      <c r="F1036" s="90"/>
    </row>
    <row r="1037" spans="1:6">
      <c r="A1037" s="88"/>
      <c r="B1037" s="98"/>
      <c r="D1037" s="99"/>
      <c r="E1037" s="90"/>
      <c r="F1037" s="90"/>
    </row>
    <row r="1038" spans="1:6">
      <c r="A1038" s="88"/>
      <c r="B1038" s="98"/>
      <c r="D1038" s="99"/>
      <c r="E1038" s="90"/>
      <c r="F1038" s="90"/>
    </row>
    <row r="1039" spans="1:6">
      <c r="A1039" s="88"/>
      <c r="B1039" s="98"/>
      <c r="D1039" s="99"/>
      <c r="E1039" s="90"/>
      <c r="F1039" s="90"/>
    </row>
    <row r="1040" spans="1:6">
      <c r="A1040" s="88"/>
      <c r="B1040" s="98"/>
      <c r="D1040" s="99"/>
      <c r="E1040" s="90"/>
      <c r="F1040" s="90"/>
    </row>
    <row r="1041" spans="1:6">
      <c r="A1041" s="88"/>
      <c r="B1041" s="98"/>
      <c r="D1041" s="99"/>
      <c r="E1041" s="90"/>
      <c r="F1041" s="90"/>
    </row>
    <row r="1042" spans="1:6">
      <c r="A1042" s="88"/>
      <c r="B1042" s="98"/>
      <c r="D1042" s="99"/>
      <c r="E1042" s="90"/>
      <c r="F1042" s="90"/>
    </row>
    <row r="1043" spans="1:6">
      <c r="A1043" s="88"/>
      <c r="B1043" s="98"/>
      <c r="D1043" s="99"/>
      <c r="E1043" s="90"/>
      <c r="F1043" s="90"/>
    </row>
    <row r="1044" spans="1:6">
      <c r="A1044" s="88"/>
      <c r="B1044" s="98"/>
      <c r="D1044" s="99"/>
      <c r="E1044" s="90"/>
      <c r="F1044" s="90"/>
    </row>
    <row r="1045" spans="1:6">
      <c r="A1045" s="88"/>
      <c r="B1045" s="98"/>
      <c r="D1045" s="99"/>
      <c r="E1045" s="90"/>
      <c r="F1045" s="90"/>
    </row>
    <row r="1046" spans="1:6">
      <c r="A1046" s="88"/>
      <c r="B1046" s="98"/>
      <c r="D1046" s="99"/>
      <c r="E1046" s="90"/>
      <c r="F1046" s="90"/>
    </row>
    <row r="1047" spans="1:6">
      <c r="A1047" s="88"/>
      <c r="B1047" s="98"/>
      <c r="D1047" s="99"/>
      <c r="E1047" s="90"/>
      <c r="F1047" s="90"/>
    </row>
    <row r="1048" spans="1:6">
      <c r="A1048" s="88"/>
      <c r="B1048" s="98"/>
      <c r="D1048" s="99"/>
      <c r="E1048" s="90"/>
      <c r="F1048" s="90"/>
    </row>
    <row r="1049" spans="1:6">
      <c r="A1049" s="88"/>
      <c r="B1049" s="98"/>
      <c r="D1049" s="99"/>
      <c r="E1049" s="90"/>
      <c r="F1049" s="90"/>
    </row>
    <row r="1050" spans="1:6">
      <c r="A1050" s="88"/>
      <c r="B1050" s="98"/>
      <c r="D1050" s="99"/>
      <c r="E1050" s="90"/>
      <c r="F1050" s="90"/>
    </row>
    <row r="1051" spans="1:6">
      <c r="A1051" s="88"/>
      <c r="B1051" s="98"/>
      <c r="D1051" s="99"/>
      <c r="E1051" s="90"/>
      <c r="F1051" s="90"/>
    </row>
    <row r="1052" spans="1:6">
      <c r="A1052" s="88"/>
      <c r="B1052" s="98"/>
      <c r="D1052" s="99"/>
      <c r="E1052" s="90"/>
      <c r="F1052" s="90"/>
    </row>
    <row r="1053" spans="1:6">
      <c r="A1053" s="88"/>
      <c r="B1053" s="98"/>
      <c r="D1053" s="99"/>
      <c r="E1053" s="90"/>
      <c r="F1053" s="90"/>
    </row>
    <row r="1054" spans="1:6">
      <c r="A1054" s="88"/>
      <c r="B1054" s="98"/>
      <c r="D1054" s="99"/>
      <c r="E1054" s="90"/>
      <c r="F1054" s="90"/>
    </row>
    <row r="1055" spans="1:6">
      <c r="A1055" s="88"/>
      <c r="B1055" s="98"/>
      <c r="D1055" s="99"/>
      <c r="E1055" s="90"/>
      <c r="F1055" s="90"/>
    </row>
    <row r="1056" spans="1:6">
      <c r="A1056" s="88"/>
      <c r="B1056" s="98"/>
      <c r="D1056" s="99"/>
      <c r="E1056" s="90"/>
      <c r="F1056" s="90"/>
    </row>
    <row r="1057" spans="1:6">
      <c r="A1057" s="88"/>
      <c r="B1057" s="98"/>
      <c r="D1057" s="99"/>
      <c r="E1057" s="90"/>
      <c r="F1057" s="90"/>
    </row>
    <row r="1058" spans="1:6">
      <c r="A1058" s="88"/>
      <c r="B1058" s="98"/>
      <c r="D1058" s="99"/>
      <c r="E1058" s="90"/>
      <c r="F1058" s="90"/>
    </row>
    <row r="1059" spans="1:6">
      <c r="A1059" s="88"/>
      <c r="B1059" s="98"/>
      <c r="D1059" s="99"/>
      <c r="E1059" s="90"/>
      <c r="F1059" s="90"/>
    </row>
    <row r="1060" spans="1:6">
      <c r="A1060" s="88"/>
      <c r="B1060" s="98"/>
      <c r="D1060" s="99"/>
      <c r="E1060" s="90"/>
      <c r="F1060" s="90"/>
    </row>
    <row r="1061" spans="1:6">
      <c r="A1061" s="88"/>
      <c r="B1061" s="98"/>
      <c r="D1061" s="99"/>
      <c r="E1061" s="90"/>
      <c r="F1061" s="90"/>
    </row>
    <row r="1062" spans="1:6">
      <c r="A1062" s="88"/>
      <c r="B1062" s="98"/>
      <c r="D1062" s="99"/>
      <c r="E1062" s="90"/>
      <c r="F1062" s="90"/>
    </row>
    <row r="1063" spans="1:6">
      <c r="A1063" s="88"/>
      <c r="B1063" s="98"/>
      <c r="D1063" s="99"/>
      <c r="E1063" s="90"/>
      <c r="F1063" s="90"/>
    </row>
    <row r="1064" spans="1:6">
      <c r="A1064" s="88"/>
      <c r="B1064" s="98"/>
      <c r="D1064" s="99"/>
      <c r="E1064" s="90"/>
      <c r="F1064" s="90"/>
    </row>
    <row r="1065" spans="1:6">
      <c r="A1065" s="88"/>
      <c r="B1065" s="98"/>
      <c r="D1065" s="99"/>
      <c r="E1065" s="90"/>
      <c r="F1065" s="90"/>
    </row>
    <row r="1066" spans="1:6">
      <c r="A1066" s="88"/>
      <c r="B1066" s="98"/>
      <c r="D1066" s="99"/>
      <c r="E1066" s="90"/>
      <c r="F1066" s="90"/>
    </row>
    <row r="1067" spans="1:6">
      <c r="A1067" s="88"/>
      <c r="B1067" s="98"/>
      <c r="D1067" s="99"/>
      <c r="E1067" s="90"/>
      <c r="F1067" s="90"/>
    </row>
    <row r="1068" spans="1:6">
      <c r="A1068" s="88"/>
      <c r="B1068" s="98"/>
      <c r="D1068" s="99"/>
      <c r="E1068" s="90"/>
      <c r="F1068" s="90"/>
    </row>
    <row r="1069" spans="1:6">
      <c r="A1069" s="88"/>
      <c r="B1069" s="98"/>
      <c r="D1069" s="99"/>
      <c r="E1069" s="90"/>
      <c r="F1069" s="90"/>
    </row>
    <row r="1070" spans="1:6">
      <c r="A1070" s="88"/>
      <c r="B1070" s="98"/>
      <c r="D1070" s="99"/>
      <c r="E1070" s="90"/>
      <c r="F1070" s="90"/>
    </row>
    <row r="1071" spans="1:6">
      <c r="A1071" s="88"/>
      <c r="B1071" s="98"/>
      <c r="D1071" s="99"/>
      <c r="E1071" s="90"/>
      <c r="F1071" s="90"/>
    </row>
    <row r="1072" spans="1:6">
      <c r="A1072" s="88"/>
      <c r="B1072" s="98"/>
      <c r="D1072" s="99"/>
      <c r="E1072" s="90"/>
      <c r="F1072" s="90"/>
    </row>
    <row r="1073" spans="1:6">
      <c r="A1073" s="88"/>
      <c r="B1073" s="98"/>
      <c r="D1073" s="99"/>
      <c r="E1073" s="90"/>
      <c r="F1073" s="90"/>
    </row>
    <row r="1074" spans="1:6">
      <c r="A1074" s="88"/>
      <c r="B1074" s="98"/>
      <c r="D1074" s="99"/>
      <c r="E1074" s="90"/>
      <c r="F1074" s="90"/>
    </row>
    <row r="1075" spans="1:6">
      <c r="A1075" s="88"/>
      <c r="B1075" s="98"/>
      <c r="D1075" s="99"/>
      <c r="E1075" s="90"/>
      <c r="F1075" s="90"/>
    </row>
    <row r="1076" spans="1:6">
      <c r="A1076" s="88"/>
      <c r="B1076" s="98"/>
      <c r="D1076" s="99"/>
      <c r="E1076" s="90"/>
      <c r="F1076" s="90"/>
    </row>
    <row r="1077" spans="1:6">
      <c r="A1077" s="88"/>
      <c r="B1077" s="98"/>
      <c r="D1077" s="99"/>
      <c r="E1077" s="90"/>
      <c r="F1077" s="90"/>
    </row>
    <row r="1078" spans="1:6">
      <c r="A1078" s="88"/>
      <c r="B1078" s="98"/>
      <c r="D1078" s="99"/>
      <c r="E1078" s="90"/>
      <c r="F1078" s="90"/>
    </row>
    <row r="1079" spans="1:6">
      <c r="A1079" s="88"/>
      <c r="B1079" s="98"/>
      <c r="D1079" s="99"/>
      <c r="E1079" s="90"/>
      <c r="F1079" s="90"/>
    </row>
    <row r="1080" spans="1:6">
      <c r="A1080" s="88"/>
      <c r="B1080" s="98"/>
      <c r="D1080" s="99"/>
      <c r="E1080" s="90"/>
      <c r="F1080" s="90"/>
    </row>
    <row r="1081" spans="1:6">
      <c r="A1081" s="88"/>
      <c r="B1081" s="98"/>
      <c r="D1081" s="99"/>
      <c r="E1081" s="90"/>
      <c r="F1081" s="90"/>
    </row>
    <row r="1082" spans="1:6">
      <c r="A1082" s="88"/>
      <c r="B1082" s="98"/>
      <c r="D1082" s="99"/>
      <c r="E1082" s="90"/>
      <c r="F1082" s="90"/>
    </row>
    <row r="1083" spans="1:6">
      <c r="A1083" s="88"/>
      <c r="B1083" s="98"/>
      <c r="D1083" s="99"/>
      <c r="E1083" s="90"/>
      <c r="F1083" s="90"/>
    </row>
    <row r="1084" spans="1:6">
      <c r="A1084" s="88"/>
      <c r="B1084" s="98"/>
      <c r="D1084" s="99"/>
      <c r="E1084" s="90"/>
      <c r="F1084" s="90"/>
    </row>
    <row r="1085" spans="1:6">
      <c r="A1085" s="88"/>
      <c r="B1085" s="98"/>
      <c r="D1085" s="99"/>
      <c r="E1085" s="90"/>
      <c r="F1085" s="90"/>
    </row>
    <row r="1086" spans="1:6">
      <c r="A1086" s="88"/>
      <c r="B1086" s="98"/>
      <c r="D1086" s="99"/>
      <c r="E1086" s="90"/>
      <c r="F1086" s="90"/>
    </row>
    <row r="1087" spans="1:6">
      <c r="A1087" s="88"/>
      <c r="B1087" s="98"/>
      <c r="D1087" s="99"/>
      <c r="E1087" s="90"/>
      <c r="F1087" s="90"/>
    </row>
    <row r="1088" spans="1:6">
      <c r="A1088" s="88"/>
      <c r="B1088" s="98"/>
      <c r="D1088" s="99"/>
      <c r="E1088" s="90"/>
      <c r="F1088" s="90"/>
    </row>
    <row r="1089" spans="1:6">
      <c r="A1089" s="88"/>
      <c r="B1089" s="98"/>
      <c r="D1089" s="99"/>
      <c r="E1089" s="90"/>
      <c r="F1089" s="90"/>
    </row>
    <row r="1090" spans="1:6">
      <c r="A1090" s="88"/>
      <c r="B1090" s="98"/>
      <c r="D1090" s="99"/>
      <c r="E1090" s="90"/>
      <c r="F1090" s="90"/>
    </row>
    <row r="1091" spans="1:6">
      <c r="A1091" s="88"/>
      <c r="B1091" s="98"/>
      <c r="D1091" s="99"/>
      <c r="E1091" s="90"/>
      <c r="F1091" s="90"/>
    </row>
    <row r="1092" spans="1:6">
      <c r="A1092" s="88"/>
      <c r="B1092" s="98"/>
      <c r="D1092" s="99"/>
      <c r="E1092" s="90"/>
      <c r="F1092" s="90"/>
    </row>
    <row r="1093" spans="1:6">
      <c r="A1093" s="88"/>
      <c r="B1093" s="98"/>
      <c r="D1093" s="99"/>
      <c r="E1093" s="90"/>
      <c r="F1093" s="90"/>
    </row>
    <row r="1094" spans="1:6">
      <c r="A1094" s="88"/>
      <c r="B1094" s="98"/>
      <c r="D1094" s="99"/>
      <c r="E1094" s="90"/>
      <c r="F1094" s="90"/>
    </row>
    <row r="1095" spans="1:6">
      <c r="A1095" s="88"/>
      <c r="B1095" s="98"/>
      <c r="D1095" s="99"/>
      <c r="E1095" s="90"/>
      <c r="F1095" s="90"/>
    </row>
    <row r="1096" spans="1:6">
      <c r="A1096" s="88"/>
      <c r="B1096" s="98"/>
      <c r="D1096" s="99"/>
      <c r="E1096" s="90"/>
      <c r="F1096" s="90"/>
    </row>
    <row r="1097" spans="1:6">
      <c r="A1097" s="88"/>
      <c r="B1097" s="98"/>
      <c r="D1097" s="99"/>
      <c r="E1097" s="90"/>
      <c r="F1097" s="90"/>
    </row>
    <row r="1098" spans="1:6">
      <c r="A1098" s="88"/>
      <c r="B1098" s="98"/>
      <c r="D1098" s="99"/>
      <c r="E1098" s="90"/>
      <c r="F1098" s="90"/>
    </row>
    <row r="1099" spans="1:6">
      <c r="A1099" s="88"/>
      <c r="B1099" s="98"/>
      <c r="D1099" s="99"/>
      <c r="E1099" s="90"/>
      <c r="F1099" s="90"/>
    </row>
    <row r="1100" spans="1:6">
      <c r="A1100" s="88"/>
      <c r="B1100" s="98"/>
      <c r="D1100" s="99"/>
      <c r="E1100" s="90"/>
      <c r="F1100" s="90"/>
    </row>
    <row r="1101" spans="1:6">
      <c r="A1101" s="88"/>
      <c r="B1101" s="98"/>
      <c r="D1101" s="99"/>
      <c r="E1101" s="90"/>
      <c r="F1101" s="90"/>
    </row>
    <row r="1102" spans="1:6">
      <c r="A1102" s="88"/>
      <c r="B1102" s="98"/>
      <c r="D1102" s="99"/>
      <c r="E1102" s="90"/>
      <c r="F1102" s="90"/>
    </row>
    <row r="1103" spans="1:6">
      <c r="A1103" s="88"/>
      <c r="B1103" s="98"/>
      <c r="D1103" s="99"/>
      <c r="E1103" s="90"/>
      <c r="F1103" s="90"/>
    </row>
    <row r="1104" spans="1:6">
      <c r="A1104" s="88"/>
      <c r="B1104" s="98"/>
      <c r="D1104" s="99"/>
      <c r="E1104" s="90"/>
      <c r="F1104" s="90"/>
    </row>
    <row r="1105" spans="1:6">
      <c r="A1105" s="88"/>
      <c r="B1105" s="98"/>
      <c r="D1105" s="99"/>
      <c r="E1105" s="90"/>
      <c r="F1105" s="90"/>
    </row>
    <row r="1106" spans="1:6">
      <c r="A1106" s="88"/>
      <c r="B1106" s="98"/>
      <c r="D1106" s="99"/>
      <c r="E1106" s="90"/>
      <c r="F1106" s="90"/>
    </row>
    <row r="1107" spans="1:6">
      <c r="A1107" s="88"/>
      <c r="B1107" s="98"/>
      <c r="D1107" s="99"/>
      <c r="E1107" s="90"/>
      <c r="F1107" s="90"/>
    </row>
    <row r="1108" spans="1:6">
      <c r="A1108" s="88"/>
      <c r="B1108" s="98"/>
      <c r="D1108" s="99"/>
      <c r="E1108" s="90"/>
      <c r="F1108" s="90"/>
    </row>
    <row r="1109" spans="1:6">
      <c r="A1109" s="88"/>
      <c r="B1109" s="98"/>
      <c r="D1109" s="99"/>
      <c r="E1109" s="90"/>
      <c r="F1109" s="90"/>
    </row>
    <row r="1110" spans="1:6">
      <c r="B1110" s="98"/>
      <c r="D1110" s="99"/>
      <c r="E1110" s="90"/>
      <c r="F1110" s="90"/>
    </row>
    <row r="1111" spans="1:6">
      <c r="B1111" s="98"/>
      <c r="D1111" s="99"/>
      <c r="E1111" s="90"/>
      <c r="F1111" s="90"/>
    </row>
    <row r="1112" spans="1:6">
      <c r="B1112" s="98"/>
      <c r="D1112" s="99"/>
      <c r="E1112" s="90"/>
      <c r="F1112" s="90"/>
    </row>
    <row r="1113" spans="1:6">
      <c r="B1113" s="98"/>
      <c r="D1113" s="99"/>
      <c r="E1113" s="90"/>
      <c r="F1113" s="90"/>
    </row>
    <row r="1114" spans="1:6">
      <c r="B1114" s="98"/>
      <c r="D1114" s="99"/>
      <c r="E1114" s="90"/>
      <c r="F1114" s="90"/>
    </row>
    <row r="1115" spans="1:6">
      <c r="B1115" s="98"/>
      <c r="D1115" s="99"/>
      <c r="E1115" s="90"/>
      <c r="F1115" s="90"/>
    </row>
    <row r="1116" spans="1:6">
      <c r="B1116" s="98"/>
      <c r="D1116" s="99"/>
      <c r="E1116" s="90"/>
      <c r="F1116" s="90"/>
    </row>
    <row r="1117" spans="1:6">
      <c r="B1117" s="98"/>
      <c r="D1117" s="99"/>
      <c r="E1117" s="90"/>
      <c r="F1117" s="90"/>
    </row>
    <row r="1118" spans="1:6">
      <c r="B1118" s="98"/>
      <c r="D1118" s="99"/>
      <c r="E1118" s="90"/>
      <c r="F1118" s="90"/>
    </row>
    <row r="1119" spans="1:6">
      <c r="B1119" s="98"/>
      <c r="D1119" s="99"/>
      <c r="E1119" s="90"/>
      <c r="F1119" s="90"/>
    </row>
    <row r="1120" spans="1:6">
      <c r="B1120" s="98"/>
      <c r="D1120" s="99"/>
      <c r="E1120" s="90"/>
      <c r="F1120" s="90"/>
    </row>
    <row r="1121" spans="2:6">
      <c r="B1121" s="98"/>
      <c r="D1121" s="99"/>
      <c r="E1121" s="90"/>
      <c r="F1121" s="90"/>
    </row>
    <row r="1122" spans="2:6">
      <c r="B1122" s="98"/>
      <c r="D1122" s="99"/>
      <c r="E1122" s="90"/>
      <c r="F1122" s="90"/>
    </row>
    <row r="1123" spans="2:6">
      <c r="B1123" s="98"/>
      <c r="D1123" s="99"/>
      <c r="E1123" s="90"/>
      <c r="F1123" s="90"/>
    </row>
    <row r="1124" spans="2:6">
      <c r="B1124" s="98"/>
      <c r="D1124" s="99"/>
      <c r="E1124" s="90"/>
      <c r="F1124" s="90"/>
    </row>
    <row r="1125" spans="2:6">
      <c r="B1125" s="98"/>
      <c r="D1125" s="99"/>
      <c r="E1125" s="90"/>
      <c r="F1125" s="90"/>
    </row>
    <row r="1126" spans="2:6">
      <c r="B1126" s="98"/>
      <c r="D1126" s="99"/>
      <c r="E1126" s="90"/>
      <c r="F1126" s="90"/>
    </row>
    <row r="1127" spans="2:6">
      <c r="B1127" s="98"/>
      <c r="D1127" s="99"/>
      <c r="E1127" s="90"/>
      <c r="F1127" s="90"/>
    </row>
    <row r="1128" spans="2:6">
      <c r="B1128" s="98"/>
      <c r="D1128" s="99"/>
      <c r="E1128" s="90"/>
      <c r="F1128" s="90"/>
    </row>
    <row r="1129" spans="2:6">
      <c r="B1129" s="98"/>
      <c r="D1129" s="99"/>
      <c r="E1129" s="90"/>
      <c r="F1129" s="90"/>
    </row>
    <row r="1130" spans="2:6">
      <c r="B1130" s="98"/>
      <c r="D1130" s="99"/>
      <c r="E1130" s="90"/>
      <c r="F1130" s="90"/>
    </row>
    <row r="1131" spans="2:6">
      <c r="B1131" s="98"/>
      <c r="D1131" s="99"/>
      <c r="E1131" s="90"/>
      <c r="F1131" s="90"/>
    </row>
    <row r="1132" spans="2:6">
      <c r="B1132" s="98"/>
      <c r="D1132" s="99"/>
      <c r="E1132" s="90"/>
      <c r="F1132" s="90"/>
    </row>
    <row r="1133" spans="2:6">
      <c r="B1133" s="98"/>
      <c r="D1133" s="99"/>
      <c r="E1133" s="90"/>
      <c r="F1133" s="90"/>
    </row>
    <row r="1134" spans="2:6">
      <c r="B1134" s="98"/>
      <c r="D1134" s="99"/>
      <c r="E1134" s="90"/>
      <c r="F1134" s="90"/>
    </row>
    <row r="1135" spans="2:6">
      <c r="B1135" s="98"/>
      <c r="D1135" s="99"/>
      <c r="E1135" s="90"/>
      <c r="F1135" s="90"/>
    </row>
    <row r="1136" spans="2:6">
      <c r="B1136" s="98"/>
      <c r="D1136" s="99"/>
      <c r="E1136" s="90"/>
      <c r="F1136" s="90"/>
    </row>
    <row r="1137" spans="2:6">
      <c r="B1137" s="98"/>
      <c r="D1137" s="99"/>
      <c r="E1137" s="90"/>
      <c r="F1137" s="90"/>
    </row>
    <row r="1138" spans="2:6">
      <c r="B1138" s="98"/>
      <c r="D1138" s="99"/>
      <c r="E1138" s="90"/>
      <c r="F1138" s="90"/>
    </row>
    <row r="1139" spans="2:6">
      <c r="B1139" s="98"/>
      <c r="D1139" s="99"/>
      <c r="E1139" s="90"/>
      <c r="F1139" s="90"/>
    </row>
    <row r="1140" spans="2:6">
      <c r="B1140" s="98"/>
      <c r="D1140" s="99"/>
      <c r="E1140" s="90"/>
      <c r="F1140" s="90"/>
    </row>
    <row r="1141" spans="2:6">
      <c r="B1141" s="98"/>
      <c r="D1141" s="99"/>
      <c r="E1141" s="90"/>
      <c r="F1141" s="90"/>
    </row>
    <row r="1142" spans="2:6">
      <c r="B1142" s="98"/>
      <c r="D1142" s="99"/>
      <c r="E1142" s="90"/>
      <c r="F1142" s="90"/>
    </row>
    <row r="1143" spans="2:6">
      <c r="B1143" s="98"/>
      <c r="D1143" s="99"/>
      <c r="E1143" s="90"/>
      <c r="F1143" s="90"/>
    </row>
    <row r="1144" spans="2:6">
      <c r="B1144" s="98"/>
      <c r="D1144" s="99"/>
      <c r="E1144" s="90"/>
      <c r="F1144" s="90"/>
    </row>
    <row r="1145" spans="2:6">
      <c r="B1145" s="98"/>
      <c r="D1145" s="99"/>
      <c r="E1145" s="90"/>
      <c r="F1145" s="90"/>
    </row>
    <row r="1146" spans="2:6">
      <c r="B1146" s="98"/>
      <c r="D1146" s="99"/>
      <c r="E1146" s="90"/>
      <c r="F1146" s="90"/>
    </row>
    <row r="1147" spans="2:6">
      <c r="B1147" s="98"/>
      <c r="D1147" s="99"/>
      <c r="E1147" s="90"/>
      <c r="F1147" s="90"/>
    </row>
    <row r="1148" spans="2:6">
      <c r="B1148" s="98"/>
      <c r="D1148" s="99"/>
      <c r="E1148" s="90"/>
      <c r="F1148" s="90"/>
    </row>
    <row r="1149" spans="2:6">
      <c r="B1149" s="98"/>
      <c r="D1149" s="99"/>
      <c r="E1149" s="90"/>
      <c r="F1149" s="90"/>
    </row>
    <row r="1150" spans="2:6">
      <c r="B1150" s="98"/>
      <c r="D1150" s="99"/>
      <c r="E1150" s="90"/>
      <c r="F1150" s="90"/>
    </row>
    <row r="1151" spans="2:6">
      <c r="B1151" s="98"/>
      <c r="D1151" s="99"/>
      <c r="E1151" s="90"/>
      <c r="F1151" s="90"/>
    </row>
    <row r="1152" spans="2:6">
      <c r="B1152" s="98"/>
      <c r="D1152" s="99"/>
      <c r="E1152" s="90"/>
      <c r="F1152" s="90"/>
    </row>
    <row r="1153" spans="2:6">
      <c r="B1153" s="98"/>
      <c r="D1153" s="99"/>
      <c r="E1153" s="90"/>
      <c r="F1153" s="90"/>
    </row>
    <row r="1154" spans="2:6">
      <c r="B1154" s="98"/>
      <c r="D1154" s="99"/>
      <c r="E1154" s="90"/>
      <c r="F1154" s="90"/>
    </row>
    <row r="1155" spans="2:6">
      <c r="B1155" s="98"/>
      <c r="D1155" s="99"/>
      <c r="E1155" s="90"/>
      <c r="F1155" s="90"/>
    </row>
    <row r="1156" spans="2:6">
      <c r="B1156" s="98"/>
      <c r="D1156" s="99"/>
      <c r="E1156" s="90"/>
      <c r="F1156" s="90"/>
    </row>
    <row r="1157" spans="2:6">
      <c r="B1157" s="98"/>
      <c r="D1157" s="99"/>
      <c r="E1157" s="90"/>
      <c r="F1157" s="90"/>
    </row>
    <row r="1158" spans="2:6">
      <c r="B1158" s="98"/>
      <c r="D1158" s="99"/>
      <c r="E1158" s="90"/>
      <c r="F1158" s="90"/>
    </row>
    <row r="1159" spans="2:6">
      <c r="B1159" s="98"/>
      <c r="D1159" s="99"/>
      <c r="E1159" s="90"/>
      <c r="F1159" s="90"/>
    </row>
    <row r="1160" spans="2:6">
      <c r="B1160" s="98"/>
      <c r="D1160" s="99"/>
      <c r="E1160" s="90"/>
      <c r="F1160" s="90"/>
    </row>
    <row r="1161" spans="2:6">
      <c r="B1161" s="98"/>
      <c r="D1161" s="99"/>
      <c r="E1161" s="90"/>
      <c r="F1161" s="90"/>
    </row>
    <row r="1162" spans="2:6">
      <c r="B1162" s="98"/>
      <c r="D1162" s="99"/>
      <c r="E1162" s="90"/>
      <c r="F1162" s="90"/>
    </row>
    <row r="1163" spans="2:6">
      <c r="B1163" s="98"/>
      <c r="D1163" s="99"/>
      <c r="E1163" s="90"/>
      <c r="F1163" s="90"/>
    </row>
    <row r="1164" spans="2:6">
      <c r="B1164" s="98"/>
      <c r="D1164" s="99"/>
      <c r="E1164" s="90"/>
      <c r="F1164" s="90"/>
    </row>
    <row r="1165" spans="2:6">
      <c r="B1165" s="98"/>
      <c r="D1165" s="99"/>
      <c r="E1165" s="90"/>
      <c r="F1165" s="90"/>
    </row>
    <row r="1166" spans="2:6">
      <c r="B1166" s="98"/>
      <c r="D1166" s="99"/>
      <c r="E1166" s="90"/>
      <c r="F1166" s="90"/>
    </row>
    <row r="1167" spans="2:6">
      <c r="B1167" s="98"/>
      <c r="D1167" s="99"/>
      <c r="E1167" s="90"/>
      <c r="F1167" s="90"/>
    </row>
    <row r="1168" spans="2:6">
      <c r="B1168" s="98"/>
      <c r="D1168" s="99"/>
      <c r="E1168" s="90"/>
      <c r="F1168" s="90"/>
    </row>
    <row r="1169" spans="2:6">
      <c r="B1169" s="98"/>
      <c r="D1169" s="99"/>
      <c r="E1169" s="90"/>
      <c r="F1169" s="90"/>
    </row>
    <row r="1170" spans="2:6">
      <c r="B1170" s="98"/>
      <c r="D1170" s="99"/>
      <c r="E1170" s="90"/>
      <c r="F1170" s="90"/>
    </row>
    <row r="1171" spans="2:6">
      <c r="B1171" s="98"/>
      <c r="D1171" s="99"/>
      <c r="E1171" s="90"/>
      <c r="F1171" s="90"/>
    </row>
    <row r="1172" spans="2:6">
      <c r="B1172" s="98"/>
      <c r="D1172" s="99"/>
      <c r="E1172" s="90"/>
      <c r="F1172" s="90"/>
    </row>
    <row r="1173" spans="2:6">
      <c r="B1173" s="98"/>
      <c r="D1173" s="99"/>
      <c r="E1173" s="90"/>
      <c r="F1173" s="90"/>
    </row>
    <row r="1174" spans="2:6">
      <c r="B1174" s="98"/>
      <c r="D1174" s="99"/>
      <c r="E1174" s="90"/>
      <c r="F1174" s="90"/>
    </row>
    <row r="1175" spans="2:6">
      <c r="B1175" s="98"/>
      <c r="D1175" s="99"/>
      <c r="E1175" s="90"/>
      <c r="F1175" s="90"/>
    </row>
    <row r="1176" spans="2:6">
      <c r="B1176" s="98"/>
      <c r="D1176" s="99"/>
      <c r="E1176" s="90"/>
      <c r="F1176" s="90"/>
    </row>
    <row r="1177" spans="2:6">
      <c r="B1177" s="98"/>
      <c r="D1177" s="99"/>
      <c r="E1177" s="90"/>
      <c r="F1177" s="90"/>
    </row>
    <row r="1178" spans="2:6">
      <c r="B1178" s="98"/>
      <c r="D1178" s="99"/>
      <c r="E1178" s="90"/>
      <c r="F1178" s="90"/>
    </row>
    <row r="1179" spans="2:6">
      <c r="B1179" s="98"/>
      <c r="D1179" s="99"/>
      <c r="E1179" s="90"/>
      <c r="F1179" s="90"/>
    </row>
    <row r="1180" spans="2:6">
      <c r="B1180" s="98"/>
      <c r="D1180" s="99"/>
      <c r="E1180" s="90"/>
      <c r="F1180" s="90"/>
    </row>
    <row r="1181" spans="2:6">
      <c r="B1181" s="98"/>
      <c r="D1181" s="99"/>
      <c r="E1181" s="90"/>
      <c r="F1181" s="90"/>
    </row>
    <row r="1182" spans="2:6">
      <c r="B1182" s="98"/>
      <c r="D1182" s="99"/>
      <c r="E1182" s="90"/>
      <c r="F1182" s="90"/>
    </row>
    <row r="1183" spans="2:6">
      <c r="B1183" s="98"/>
      <c r="D1183" s="99"/>
      <c r="E1183" s="90"/>
      <c r="F1183" s="90"/>
    </row>
    <row r="1184" spans="2:6">
      <c r="B1184" s="98"/>
      <c r="D1184" s="99"/>
      <c r="E1184" s="90"/>
      <c r="F1184" s="90"/>
    </row>
    <row r="1185" spans="2:6">
      <c r="B1185" s="98"/>
      <c r="D1185" s="99"/>
      <c r="E1185" s="90"/>
      <c r="F1185" s="90"/>
    </row>
    <row r="1186" spans="2:6">
      <c r="B1186" s="98"/>
      <c r="D1186" s="99"/>
      <c r="E1186" s="90"/>
      <c r="F1186" s="90"/>
    </row>
    <row r="1187" spans="2:6">
      <c r="B1187" s="98"/>
      <c r="D1187" s="99"/>
      <c r="E1187" s="90"/>
      <c r="F1187" s="90"/>
    </row>
    <row r="1188" spans="2:6">
      <c r="B1188" s="98"/>
      <c r="D1188" s="99"/>
      <c r="E1188" s="90"/>
      <c r="F1188" s="90"/>
    </row>
    <row r="1189" spans="2:6">
      <c r="B1189" s="98"/>
      <c r="D1189" s="99"/>
      <c r="E1189" s="90"/>
      <c r="F1189" s="90"/>
    </row>
    <row r="1190" spans="2:6">
      <c r="B1190" s="98"/>
      <c r="D1190" s="99"/>
      <c r="E1190" s="90"/>
      <c r="F1190" s="90"/>
    </row>
    <row r="1191" spans="2:6">
      <c r="B1191" s="98"/>
      <c r="D1191" s="99"/>
      <c r="E1191" s="90"/>
      <c r="F1191" s="90"/>
    </row>
    <row r="1192" spans="2:6">
      <c r="B1192" s="98"/>
      <c r="D1192" s="99"/>
      <c r="E1192" s="90"/>
      <c r="F1192" s="90"/>
    </row>
    <row r="1193" spans="2:6">
      <c r="B1193" s="98"/>
      <c r="D1193" s="99"/>
      <c r="E1193" s="90"/>
      <c r="F1193" s="90"/>
    </row>
    <row r="1194" spans="2:6">
      <c r="B1194" s="98"/>
      <c r="D1194" s="99"/>
      <c r="E1194" s="90"/>
      <c r="F1194" s="90"/>
    </row>
    <row r="1195" spans="2:6">
      <c r="B1195" s="98"/>
      <c r="D1195" s="99"/>
      <c r="E1195" s="90"/>
      <c r="F1195" s="90"/>
    </row>
    <row r="1196" spans="2:6">
      <c r="B1196" s="98"/>
      <c r="D1196" s="99"/>
      <c r="E1196" s="90"/>
      <c r="F1196" s="90"/>
    </row>
    <row r="1197" spans="2:6">
      <c r="B1197" s="98"/>
      <c r="D1197" s="99"/>
      <c r="E1197" s="90"/>
      <c r="F1197" s="90"/>
    </row>
    <row r="1198" spans="2:6">
      <c r="B1198" s="98"/>
      <c r="D1198" s="99"/>
      <c r="E1198" s="90"/>
      <c r="F1198" s="90"/>
    </row>
    <row r="1199" spans="2:6">
      <c r="B1199" s="98"/>
      <c r="D1199" s="99"/>
      <c r="E1199" s="90"/>
      <c r="F1199" s="90"/>
    </row>
    <row r="1200" spans="2:6">
      <c r="B1200" s="98"/>
      <c r="D1200" s="99"/>
      <c r="E1200" s="90"/>
      <c r="F1200" s="90"/>
    </row>
    <row r="1201" spans="2:6">
      <c r="B1201" s="98"/>
      <c r="D1201" s="99"/>
      <c r="E1201" s="90"/>
      <c r="F1201" s="90"/>
    </row>
    <row r="1202" spans="2:6">
      <c r="B1202" s="98"/>
      <c r="D1202" s="99"/>
      <c r="E1202" s="90"/>
      <c r="F1202" s="90"/>
    </row>
    <row r="1203" spans="2:6">
      <c r="B1203" s="98"/>
      <c r="D1203" s="99"/>
      <c r="E1203" s="90"/>
      <c r="F1203" s="90"/>
    </row>
    <row r="1204" spans="2:6">
      <c r="B1204" s="98"/>
      <c r="D1204" s="99"/>
      <c r="E1204" s="90"/>
      <c r="F1204" s="90"/>
    </row>
    <row r="1205" spans="2:6">
      <c r="B1205" s="98"/>
      <c r="D1205" s="99"/>
      <c r="E1205" s="90"/>
      <c r="F1205" s="90"/>
    </row>
    <row r="1206" spans="2:6">
      <c r="B1206" s="98"/>
      <c r="D1206" s="99"/>
      <c r="E1206" s="90"/>
      <c r="F1206" s="90"/>
    </row>
    <row r="1207" spans="2:6">
      <c r="B1207" s="98"/>
      <c r="D1207" s="99"/>
      <c r="E1207" s="90"/>
      <c r="F1207" s="90"/>
    </row>
    <row r="1208" spans="2:6">
      <c r="B1208" s="98"/>
      <c r="D1208" s="99"/>
      <c r="E1208" s="90"/>
      <c r="F1208" s="90"/>
    </row>
    <row r="1209" spans="2:6">
      <c r="B1209" s="98"/>
      <c r="D1209" s="99"/>
      <c r="E1209" s="90"/>
      <c r="F1209" s="90"/>
    </row>
    <row r="1210" spans="2:6">
      <c r="B1210" s="98"/>
      <c r="D1210" s="99"/>
      <c r="E1210" s="90"/>
      <c r="F1210" s="90"/>
    </row>
    <row r="1211" spans="2:6">
      <c r="B1211" s="98"/>
      <c r="D1211" s="99"/>
      <c r="E1211" s="90"/>
      <c r="F1211" s="90"/>
    </row>
    <row r="1212" spans="2:6">
      <c r="B1212" s="98"/>
      <c r="D1212" s="99"/>
      <c r="E1212" s="90"/>
      <c r="F1212" s="90"/>
    </row>
    <row r="1213" spans="2:6">
      <c r="B1213" s="98"/>
      <c r="D1213" s="99"/>
      <c r="E1213" s="90"/>
      <c r="F1213" s="90"/>
    </row>
    <row r="1214" spans="2:6">
      <c r="B1214" s="98"/>
      <c r="D1214" s="99"/>
      <c r="E1214" s="90"/>
      <c r="F1214" s="90"/>
    </row>
    <row r="1215" spans="2:6">
      <c r="B1215" s="98"/>
      <c r="D1215" s="99"/>
      <c r="E1215" s="90"/>
      <c r="F1215" s="90"/>
    </row>
    <row r="1216" spans="2:6">
      <c r="B1216" s="98"/>
      <c r="D1216" s="99"/>
      <c r="E1216" s="90"/>
      <c r="F1216" s="90"/>
    </row>
    <row r="1217" spans="2:6">
      <c r="B1217" s="98"/>
      <c r="D1217" s="99"/>
      <c r="E1217" s="90"/>
      <c r="F1217" s="90"/>
    </row>
    <row r="1218" spans="2:6">
      <c r="B1218" s="98"/>
      <c r="D1218" s="99"/>
      <c r="E1218" s="90"/>
      <c r="F1218" s="90"/>
    </row>
    <row r="1219" spans="2:6">
      <c r="B1219" s="98"/>
      <c r="D1219" s="99"/>
      <c r="E1219" s="90"/>
      <c r="F1219" s="90"/>
    </row>
    <row r="1220" spans="2:6">
      <c r="B1220" s="98"/>
      <c r="D1220" s="99"/>
      <c r="E1220" s="90"/>
      <c r="F1220" s="90"/>
    </row>
    <row r="1221" spans="2:6">
      <c r="B1221" s="98"/>
      <c r="D1221" s="99"/>
      <c r="E1221" s="90"/>
      <c r="F1221" s="90"/>
    </row>
    <row r="1222" spans="2:6">
      <c r="B1222" s="98"/>
      <c r="D1222" s="99"/>
      <c r="E1222" s="90"/>
      <c r="F1222" s="90"/>
    </row>
    <row r="1223" spans="2:6">
      <c r="B1223" s="98"/>
      <c r="D1223" s="99"/>
      <c r="E1223" s="90"/>
      <c r="F1223" s="90"/>
    </row>
    <row r="1224" spans="2:6">
      <c r="B1224" s="98"/>
      <c r="D1224" s="99"/>
      <c r="E1224" s="90"/>
      <c r="F1224" s="90"/>
    </row>
    <row r="1225" spans="2:6">
      <c r="B1225" s="98"/>
      <c r="D1225" s="99"/>
      <c r="E1225" s="90"/>
      <c r="F1225" s="90"/>
    </row>
    <row r="1226" spans="2:6">
      <c r="B1226" s="98"/>
      <c r="D1226" s="99"/>
      <c r="E1226" s="90"/>
      <c r="F1226" s="90"/>
    </row>
    <row r="1227" spans="2:6">
      <c r="B1227" s="98"/>
      <c r="D1227" s="99"/>
      <c r="E1227" s="90"/>
      <c r="F1227" s="90"/>
    </row>
    <row r="1228" spans="2:6">
      <c r="B1228" s="98"/>
      <c r="D1228" s="99"/>
      <c r="E1228" s="90"/>
      <c r="F1228" s="90"/>
    </row>
    <row r="1229" spans="2:6">
      <c r="B1229" s="98"/>
      <c r="D1229" s="99"/>
      <c r="E1229" s="90"/>
      <c r="F1229" s="90"/>
    </row>
    <row r="1230" spans="2:6">
      <c r="B1230" s="98"/>
      <c r="D1230" s="99"/>
      <c r="E1230" s="90"/>
      <c r="F1230" s="90"/>
    </row>
    <row r="1231" spans="2:6">
      <c r="B1231" s="98"/>
      <c r="D1231" s="99"/>
      <c r="E1231" s="90"/>
      <c r="F1231" s="90"/>
    </row>
    <row r="1232" spans="2:6">
      <c r="B1232" s="98"/>
      <c r="D1232" s="99"/>
      <c r="E1232" s="90"/>
      <c r="F1232" s="90"/>
    </row>
    <row r="1233" spans="2:6">
      <c r="B1233" s="98"/>
      <c r="D1233" s="99"/>
      <c r="E1233" s="90"/>
      <c r="F1233" s="90"/>
    </row>
    <row r="1234" spans="2:6">
      <c r="B1234" s="98"/>
      <c r="D1234" s="99"/>
      <c r="E1234" s="90"/>
      <c r="F1234" s="90"/>
    </row>
    <row r="1235" spans="2:6">
      <c r="B1235" s="98"/>
      <c r="D1235" s="99"/>
      <c r="E1235" s="90"/>
      <c r="F1235" s="90"/>
    </row>
    <row r="1236" spans="2:6">
      <c r="B1236" s="98"/>
      <c r="D1236" s="99"/>
      <c r="E1236" s="90"/>
      <c r="F1236" s="90"/>
    </row>
    <row r="1237" spans="2:6">
      <c r="B1237" s="98"/>
      <c r="D1237" s="99"/>
      <c r="E1237" s="90"/>
      <c r="F1237" s="90"/>
    </row>
    <row r="1238" spans="2:6">
      <c r="B1238" s="98"/>
      <c r="D1238" s="99"/>
      <c r="E1238" s="90"/>
      <c r="F1238" s="90"/>
    </row>
    <row r="1239" spans="2:6">
      <c r="B1239" s="98"/>
      <c r="D1239" s="99"/>
      <c r="E1239" s="90"/>
      <c r="F1239" s="90"/>
    </row>
    <row r="1240" spans="2:6">
      <c r="B1240" s="98"/>
      <c r="D1240" s="99"/>
      <c r="E1240" s="90"/>
      <c r="F1240" s="90"/>
    </row>
    <row r="1241" spans="2:6">
      <c r="B1241" s="98"/>
      <c r="D1241" s="99"/>
      <c r="E1241" s="90"/>
      <c r="F1241" s="90"/>
    </row>
    <row r="1242" spans="2:6">
      <c r="B1242" s="98"/>
      <c r="D1242" s="99"/>
      <c r="E1242" s="90"/>
      <c r="F1242" s="90"/>
    </row>
    <row r="1243" spans="2:6">
      <c r="B1243" s="98"/>
      <c r="D1243" s="99"/>
      <c r="E1243" s="90"/>
      <c r="F1243" s="90"/>
    </row>
    <row r="1244" spans="2:6">
      <c r="B1244" s="98"/>
      <c r="D1244" s="99"/>
      <c r="E1244" s="90"/>
      <c r="F1244" s="90"/>
    </row>
    <row r="1245" spans="2:6">
      <c r="B1245" s="98"/>
      <c r="D1245" s="99"/>
      <c r="E1245" s="90"/>
      <c r="F1245" s="90"/>
    </row>
    <row r="1246" spans="2:6">
      <c r="B1246" s="98"/>
      <c r="D1246" s="99"/>
      <c r="E1246" s="90"/>
      <c r="F1246" s="90"/>
    </row>
    <row r="1247" spans="2:6">
      <c r="B1247" s="98"/>
      <c r="D1247" s="99"/>
      <c r="E1247" s="90"/>
      <c r="F1247" s="90"/>
    </row>
    <row r="1248" spans="2:6">
      <c r="B1248" s="98"/>
      <c r="D1248" s="99"/>
      <c r="E1248" s="90"/>
      <c r="F1248" s="90"/>
    </row>
    <row r="1249" spans="2:6">
      <c r="B1249" s="98"/>
      <c r="D1249" s="99"/>
      <c r="E1249" s="90"/>
      <c r="F1249" s="90"/>
    </row>
    <row r="1250" spans="2:6">
      <c r="B1250" s="98"/>
      <c r="D1250" s="99"/>
      <c r="E1250" s="90"/>
      <c r="F1250" s="90"/>
    </row>
  </sheetData>
  <pageMargins left="0.78740157480314965" right="0.39370078740157483" top="0.78740157480314965" bottom="0.78740157480314965" header="0.39370078740157483" footer="0.39370078740157483"/>
  <pageSetup paperSize="9" orientation="portrait" horizontalDpi="4294967295" r:id="rId1"/>
  <headerFooter alignWithMargins="0">
    <oddHeader>&amp;L&amp;"Arial,Poševno"&amp;9Načrt  vodovoda, popis del
&amp;R&amp;"Arial,Poševno"&amp;9Stran &amp;P od &amp;N</oddHeader>
    <oddFooter>&amp;L&amp;"Arial,Navadno"&amp;9Kanalizacija Čohi, PZI&amp;R&amp;"Bookman Old Style,Regular"HYDROTECH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opLeftCell="A91" workbookViewId="0">
      <selection activeCell="A117" sqref="A117"/>
    </sheetView>
  </sheetViews>
  <sheetFormatPr defaultRowHeight="14.25"/>
  <cols>
    <col min="1" max="1" width="5.140625" style="193" customWidth="1"/>
    <col min="2" max="2" width="39" style="193" customWidth="1"/>
    <col min="3" max="3" width="5.85546875" style="193" customWidth="1"/>
    <col min="4" max="4" width="8.85546875" style="193" customWidth="1"/>
    <col min="5" max="5" width="8.42578125" style="198" customWidth="1"/>
    <col min="6" max="6" width="11" style="193" customWidth="1"/>
    <col min="7" max="256" width="9.140625" style="193"/>
    <col min="257" max="257" width="5.140625" style="193" customWidth="1"/>
    <col min="258" max="258" width="39" style="193" customWidth="1"/>
    <col min="259" max="259" width="5.85546875" style="193" customWidth="1"/>
    <col min="260" max="260" width="8.85546875" style="193" customWidth="1"/>
    <col min="261" max="261" width="8.42578125" style="193" customWidth="1"/>
    <col min="262" max="262" width="11" style="193" customWidth="1"/>
    <col min="263" max="512" width="9.140625" style="193"/>
    <col min="513" max="513" width="5.140625" style="193" customWidth="1"/>
    <col min="514" max="514" width="39" style="193" customWidth="1"/>
    <col min="515" max="515" width="5.85546875" style="193" customWidth="1"/>
    <col min="516" max="516" width="8.85546875" style="193" customWidth="1"/>
    <col min="517" max="517" width="8.42578125" style="193" customWidth="1"/>
    <col min="518" max="518" width="11" style="193" customWidth="1"/>
    <col min="519" max="768" width="9.140625" style="193"/>
    <col min="769" max="769" width="5.140625" style="193" customWidth="1"/>
    <col min="770" max="770" width="39" style="193" customWidth="1"/>
    <col min="771" max="771" width="5.85546875" style="193" customWidth="1"/>
    <col min="772" max="772" width="8.85546875" style="193" customWidth="1"/>
    <col min="773" max="773" width="8.42578125" style="193" customWidth="1"/>
    <col min="774" max="774" width="11" style="193" customWidth="1"/>
    <col min="775" max="1024" width="9.140625" style="193"/>
    <col min="1025" max="1025" width="5.140625" style="193" customWidth="1"/>
    <col min="1026" max="1026" width="39" style="193" customWidth="1"/>
    <col min="1027" max="1027" width="5.85546875" style="193" customWidth="1"/>
    <col min="1028" max="1028" width="8.85546875" style="193" customWidth="1"/>
    <col min="1029" max="1029" width="8.42578125" style="193" customWidth="1"/>
    <col min="1030" max="1030" width="11" style="193" customWidth="1"/>
    <col min="1031" max="1280" width="9.140625" style="193"/>
    <col min="1281" max="1281" width="5.140625" style="193" customWidth="1"/>
    <col min="1282" max="1282" width="39" style="193" customWidth="1"/>
    <col min="1283" max="1283" width="5.85546875" style="193" customWidth="1"/>
    <col min="1284" max="1284" width="8.85546875" style="193" customWidth="1"/>
    <col min="1285" max="1285" width="8.42578125" style="193" customWidth="1"/>
    <col min="1286" max="1286" width="11" style="193" customWidth="1"/>
    <col min="1287" max="1536" width="9.140625" style="193"/>
    <col min="1537" max="1537" width="5.140625" style="193" customWidth="1"/>
    <col min="1538" max="1538" width="39" style="193" customWidth="1"/>
    <col min="1539" max="1539" width="5.85546875" style="193" customWidth="1"/>
    <col min="1540" max="1540" width="8.85546875" style="193" customWidth="1"/>
    <col min="1541" max="1541" width="8.42578125" style="193" customWidth="1"/>
    <col min="1542" max="1542" width="11" style="193" customWidth="1"/>
    <col min="1543" max="1792" width="9.140625" style="193"/>
    <col min="1793" max="1793" width="5.140625" style="193" customWidth="1"/>
    <col min="1794" max="1794" width="39" style="193" customWidth="1"/>
    <col min="1795" max="1795" width="5.85546875" style="193" customWidth="1"/>
    <col min="1796" max="1796" width="8.85546875" style="193" customWidth="1"/>
    <col min="1797" max="1797" width="8.42578125" style="193" customWidth="1"/>
    <col min="1798" max="1798" width="11" style="193" customWidth="1"/>
    <col min="1799" max="2048" width="9.140625" style="193"/>
    <col min="2049" max="2049" width="5.140625" style="193" customWidth="1"/>
    <col min="2050" max="2050" width="39" style="193" customWidth="1"/>
    <col min="2051" max="2051" width="5.85546875" style="193" customWidth="1"/>
    <col min="2052" max="2052" width="8.85546875" style="193" customWidth="1"/>
    <col min="2053" max="2053" width="8.42578125" style="193" customWidth="1"/>
    <col min="2054" max="2054" width="11" style="193" customWidth="1"/>
    <col min="2055" max="2304" width="9.140625" style="193"/>
    <col min="2305" max="2305" width="5.140625" style="193" customWidth="1"/>
    <col min="2306" max="2306" width="39" style="193" customWidth="1"/>
    <col min="2307" max="2307" width="5.85546875" style="193" customWidth="1"/>
    <col min="2308" max="2308" width="8.85546875" style="193" customWidth="1"/>
    <col min="2309" max="2309" width="8.42578125" style="193" customWidth="1"/>
    <col min="2310" max="2310" width="11" style="193" customWidth="1"/>
    <col min="2311" max="2560" width="9.140625" style="193"/>
    <col min="2561" max="2561" width="5.140625" style="193" customWidth="1"/>
    <col min="2562" max="2562" width="39" style="193" customWidth="1"/>
    <col min="2563" max="2563" width="5.85546875" style="193" customWidth="1"/>
    <col min="2564" max="2564" width="8.85546875" style="193" customWidth="1"/>
    <col min="2565" max="2565" width="8.42578125" style="193" customWidth="1"/>
    <col min="2566" max="2566" width="11" style="193" customWidth="1"/>
    <col min="2567" max="2816" width="9.140625" style="193"/>
    <col min="2817" max="2817" width="5.140625" style="193" customWidth="1"/>
    <col min="2818" max="2818" width="39" style="193" customWidth="1"/>
    <col min="2819" max="2819" width="5.85546875" style="193" customWidth="1"/>
    <col min="2820" max="2820" width="8.85546875" style="193" customWidth="1"/>
    <col min="2821" max="2821" width="8.42578125" style="193" customWidth="1"/>
    <col min="2822" max="2822" width="11" style="193" customWidth="1"/>
    <col min="2823" max="3072" width="9.140625" style="193"/>
    <col min="3073" max="3073" width="5.140625" style="193" customWidth="1"/>
    <col min="3074" max="3074" width="39" style="193" customWidth="1"/>
    <col min="3075" max="3075" width="5.85546875" style="193" customWidth="1"/>
    <col min="3076" max="3076" width="8.85546875" style="193" customWidth="1"/>
    <col min="3077" max="3077" width="8.42578125" style="193" customWidth="1"/>
    <col min="3078" max="3078" width="11" style="193" customWidth="1"/>
    <col min="3079" max="3328" width="9.140625" style="193"/>
    <col min="3329" max="3329" width="5.140625" style="193" customWidth="1"/>
    <col min="3330" max="3330" width="39" style="193" customWidth="1"/>
    <col min="3331" max="3331" width="5.85546875" style="193" customWidth="1"/>
    <col min="3332" max="3332" width="8.85546875" style="193" customWidth="1"/>
    <col min="3333" max="3333" width="8.42578125" style="193" customWidth="1"/>
    <col min="3334" max="3334" width="11" style="193" customWidth="1"/>
    <col min="3335" max="3584" width="9.140625" style="193"/>
    <col min="3585" max="3585" width="5.140625" style="193" customWidth="1"/>
    <col min="3586" max="3586" width="39" style="193" customWidth="1"/>
    <col min="3587" max="3587" width="5.85546875" style="193" customWidth="1"/>
    <col min="3588" max="3588" width="8.85546875" style="193" customWidth="1"/>
    <col min="3589" max="3589" width="8.42578125" style="193" customWidth="1"/>
    <col min="3590" max="3590" width="11" style="193" customWidth="1"/>
    <col min="3591" max="3840" width="9.140625" style="193"/>
    <col min="3841" max="3841" width="5.140625" style="193" customWidth="1"/>
    <col min="3842" max="3842" width="39" style="193" customWidth="1"/>
    <col min="3843" max="3843" width="5.85546875" style="193" customWidth="1"/>
    <col min="3844" max="3844" width="8.85546875" style="193" customWidth="1"/>
    <col min="3845" max="3845" width="8.42578125" style="193" customWidth="1"/>
    <col min="3846" max="3846" width="11" style="193" customWidth="1"/>
    <col min="3847" max="4096" width="9.140625" style="193"/>
    <col min="4097" max="4097" width="5.140625" style="193" customWidth="1"/>
    <col min="4098" max="4098" width="39" style="193" customWidth="1"/>
    <col min="4099" max="4099" width="5.85546875" style="193" customWidth="1"/>
    <col min="4100" max="4100" width="8.85546875" style="193" customWidth="1"/>
    <col min="4101" max="4101" width="8.42578125" style="193" customWidth="1"/>
    <col min="4102" max="4102" width="11" style="193" customWidth="1"/>
    <col min="4103" max="4352" width="9.140625" style="193"/>
    <col min="4353" max="4353" width="5.140625" style="193" customWidth="1"/>
    <col min="4354" max="4354" width="39" style="193" customWidth="1"/>
    <col min="4355" max="4355" width="5.85546875" style="193" customWidth="1"/>
    <col min="4356" max="4356" width="8.85546875" style="193" customWidth="1"/>
    <col min="4357" max="4357" width="8.42578125" style="193" customWidth="1"/>
    <col min="4358" max="4358" width="11" style="193" customWidth="1"/>
    <col min="4359" max="4608" width="9.140625" style="193"/>
    <col min="4609" max="4609" width="5.140625" style="193" customWidth="1"/>
    <col min="4610" max="4610" width="39" style="193" customWidth="1"/>
    <col min="4611" max="4611" width="5.85546875" style="193" customWidth="1"/>
    <col min="4612" max="4612" width="8.85546875" style="193" customWidth="1"/>
    <col min="4613" max="4613" width="8.42578125" style="193" customWidth="1"/>
    <col min="4614" max="4614" width="11" style="193" customWidth="1"/>
    <col min="4615" max="4864" width="9.140625" style="193"/>
    <col min="4865" max="4865" width="5.140625" style="193" customWidth="1"/>
    <col min="4866" max="4866" width="39" style="193" customWidth="1"/>
    <col min="4867" max="4867" width="5.85546875" style="193" customWidth="1"/>
    <col min="4868" max="4868" width="8.85546875" style="193" customWidth="1"/>
    <col min="4869" max="4869" width="8.42578125" style="193" customWidth="1"/>
    <col min="4870" max="4870" width="11" style="193" customWidth="1"/>
    <col min="4871" max="5120" width="9.140625" style="193"/>
    <col min="5121" max="5121" width="5.140625" style="193" customWidth="1"/>
    <col min="5122" max="5122" width="39" style="193" customWidth="1"/>
    <col min="5123" max="5123" width="5.85546875" style="193" customWidth="1"/>
    <col min="5124" max="5124" width="8.85546875" style="193" customWidth="1"/>
    <col min="5125" max="5125" width="8.42578125" style="193" customWidth="1"/>
    <col min="5126" max="5126" width="11" style="193" customWidth="1"/>
    <col min="5127" max="5376" width="9.140625" style="193"/>
    <col min="5377" max="5377" width="5.140625" style="193" customWidth="1"/>
    <col min="5378" max="5378" width="39" style="193" customWidth="1"/>
    <col min="5379" max="5379" width="5.85546875" style="193" customWidth="1"/>
    <col min="5380" max="5380" width="8.85546875" style="193" customWidth="1"/>
    <col min="5381" max="5381" width="8.42578125" style="193" customWidth="1"/>
    <col min="5382" max="5382" width="11" style="193" customWidth="1"/>
    <col min="5383" max="5632" width="9.140625" style="193"/>
    <col min="5633" max="5633" width="5.140625" style="193" customWidth="1"/>
    <col min="5634" max="5634" width="39" style="193" customWidth="1"/>
    <col min="5635" max="5635" width="5.85546875" style="193" customWidth="1"/>
    <col min="5636" max="5636" width="8.85546875" style="193" customWidth="1"/>
    <col min="5637" max="5637" width="8.42578125" style="193" customWidth="1"/>
    <col min="5638" max="5638" width="11" style="193" customWidth="1"/>
    <col min="5639" max="5888" width="9.140625" style="193"/>
    <col min="5889" max="5889" width="5.140625" style="193" customWidth="1"/>
    <col min="5890" max="5890" width="39" style="193" customWidth="1"/>
    <col min="5891" max="5891" width="5.85546875" style="193" customWidth="1"/>
    <col min="5892" max="5892" width="8.85546875" style="193" customWidth="1"/>
    <col min="5893" max="5893" width="8.42578125" style="193" customWidth="1"/>
    <col min="5894" max="5894" width="11" style="193" customWidth="1"/>
    <col min="5895" max="6144" width="9.140625" style="193"/>
    <col min="6145" max="6145" width="5.140625" style="193" customWidth="1"/>
    <col min="6146" max="6146" width="39" style="193" customWidth="1"/>
    <col min="6147" max="6147" width="5.85546875" style="193" customWidth="1"/>
    <col min="6148" max="6148" width="8.85546875" style="193" customWidth="1"/>
    <col min="6149" max="6149" width="8.42578125" style="193" customWidth="1"/>
    <col min="6150" max="6150" width="11" style="193" customWidth="1"/>
    <col min="6151" max="6400" width="9.140625" style="193"/>
    <col min="6401" max="6401" width="5.140625" style="193" customWidth="1"/>
    <col min="6402" max="6402" width="39" style="193" customWidth="1"/>
    <col min="6403" max="6403" width="5.85546875" style="193" customWidth="1"/>
    <col min="6404" max="6404" width="8.85546875" style="193" customWidth="1"/>
    <col min="6405" max="6405" width="8.42578125" style="193" customWidth="1"/>
    <col min="6406" max="6406" width="11" style="193" customWidth="1"/>
    <col min="6407" max="6656" width="9.140625" style="193"/>
    <col min="6657" max="6657" width="5.140625" style="193" customWidth="1"/>
    <col min="6658" max="6658" width="39" style="193" customWidth="1"/>
    <col min="6659" max="6659" width="5.85546875" style="193" customWidth="1"/>
    <col min="6660" max="6660" width="8.85546875" style="193" customWidth="1"/>
    <col min="6661" max="6661" width="8.42578125" style="193" customWidth="1"/>
    <col min="6662" max="6662" width="11" style="193" customWidth="1"/>
    <col min="6663" max="6912" width="9.140625" style="193"/>
    <col min="6913" max="6913" width="5.140625" style="193" customWidth="1"/>
    <col min="6914" max="6914" width="39" style="193" customWidth="1"/>
    <col min="6915" max="6915" width="5.85546875" style="193" customWidth="1"/>
    <col min="6916" max="6916" width="8.85546875" style="193" customWidth="1"/>
    <col min="6917" max="6917" width="8.42578125" style="193" customWidth="1"/>
    <col min="6918" max="6918" width="11" style="193" customWidth="1"/>
    <col min="6919" max="7168" width="9.140625" style="193"/>
    <col min="7169" max="7169" width="5.140625" style="193" customWidth="1"/>
    <col min="7170" max="7170" width="39" style="193" customWidth="1"/>
    <col min="7171" max="7171" width="5.85546875" style="193" customWidth="1"/>
    <col min="7172" max="7172" width="8.85546875" style="193" customWidth="1"/>
    <col min="7173" max="7173" width="8.42578125" style="193" customWidth="1"/>
    <col min="7174" max="7174" width="11" style="193" customWidth="1"/>
    <col min="7175" max="7424" width="9.140625" style="193"/>
    <col min="7425" max="7425" width="5.140625" style="193" customWidth="1"/>
    <col min="7426" max="7426" width="39" style="193" customWidth="1"/>
    <col min="7427" max="7427" width="5.85546875" style="193" customWidth="1"/>
    <col min="7428" max="7428" width="8.85546875" style="193" customWidth="1"/>
    <col min="7429" max="7429" width="8.42578125" style="193" customWidth="1"/>
    <col min="7430" max="7430" width="11" style="193" customWidth="1"/>
    <col min="7431" max="7680" width="9.140625" style="193"/>
    <col min="7681" max="7681" width="5.140625" style="193" customWidth="1"/>
    <col min="7682" max="7682" width="39" style="193" customWidth="1"/>
    <col min="7683" max="7683" width="5.85546875" style="193" customWidth="1"/>
    <col min="7684" max="7684" width="8.85546875" style="193" customWidth="1"/>
    <col min="7685" max="7685" width="8.42578125" style="193" customWidth="1"/>
    <col min="7686" max="7686" width="11" style="193" customWidth="1"/>
    <col min="7687" max="7936" width="9.140625" style="193"/>
    <col min="7937" max="7937" width="5.140625" style="193" customWidth="1"/>
    <col min="7938" max="7938" width="39" style="193" customWidth="1"/>
    <col min="7939" max="7939" width="5.85546875" style="193" customWidth="1"/>
    <col min="7940" max="7940" width="8.85546875" style="193" customWidth="1"/>
    <col min="7941" max="7941" width="8.42578125" style="193" customWidth="1"/>
    <col min="7942" max="7942" width="11" style="193" customWidth="1"/>
    <col min="7943" max="8192" width="9.140625" style="193"/>
    <col min="8193" max="8193" width="5.140625" style="193" customWidth="1"/>
    <col min="8194" max="8194" width="39" style="193" customWidth="1"/>
    <col min="8195" max="8195" width="5.85546875" style="193" customWidth="1"/>
    <col min="8196" max="8196" width="8.85546875" style="193" customWidth="1"/>
    <col min="8197" max="8197" width="8.42578125" style="193" customWidth="1"/>
    <col min="8198" max="8198" width="11" style="193" customWidth="1"/>
    <col min="8199" max="8448" width="9.140625" style="193"/>
    <col min="8449" max="8449" width="5.140625" style="193" customWidth="1"/>
    <col min="8450" max="8450" width="39" style="193" customWidth="1"/>
    <col min="8451" max="8451" width="5.85546875" style="193" customWidth="1"/>
    <col min="8452" max="8452" width="8.85546875" style="193" customWidth="1"/>
    <col min="8453" max="8453" width="8.42578125" style="193" customWidth="1"/>
    <col min="8454" max="8454" width="11" style="193" customWidth="1"/>
    <col min="8455" max="8704" width="9.140625" style="193"/>
    <col min="8705" max="8705" width="5.140625" style="193" customWidth="1"/>
    <col min="8706" max="8706" width="39" style="193" customWidth="1"/>
    <col min="8707" max="8707" width="5.85546875" style="193" customWidth="1"/>
    <col min="8708" max="8708" width="8.85546875" style="193" customWidth="1"/>
    <col min="8709" max="8709" width="8.42578125" style="193" customWidth="1"/>
    <col min="8710" max="8710" width="11" style="193" customWidth="1"/>
    <col min="8711" max="8960" width="9.140625" style="193"/>
    <col min="8961" max="8961" width="5.140625" style="193" customWidth="1"/>
    <col min="8962" max="8962" width="39" style="193" customWidth="1"/>
    <col min="8963" max="8963" width="5.85546875" style="193" customWidth="1"/>
    <col min="8964" max="8964" width="8.85546875" style="193" customWidth="1"/>
    <col min="8965" max="8965" width="8.42578125" style="193" customWidth="1"/>
    <col min="8966" max="8966" width="11" style="193" customWidth="1"/>
    <col min="8967" max="9216" width="9.140625" style="193"/>
    <col min="9217" max="9217" width="5.140625" style="193" customWidth="1"/>
    <col min="9218" max="9218" width="39" style="193" customWidth="1"/>
    <col min="9219" max="9219" width="5.85546875" style="193" customWidth="1"/>
    <col min="9220" max="9220" width="8.85546875" style="193" customWidth="1"/>
    <col min="9221" max="9221" width="8.42578125" style="193" customWidth="1"/>
    <col min="9222" max="9222" width="11" style="193" customWidth="1"/>
    <col min="9223" max="9472" width="9.140625" style="193"/>
    <col min="9473" max="9473" width="5.140625" style="193" customWidth="1"/>
    <col min="9474" max="9474" width="39" style="193" customWidth="1"/>
    <col min="9475" max="9475" width="5.85546875" style="193" customWidth="1"/>
    <col min="9476" max="9476" width="8.85546875" style="193" customWidth="1"/>
    <col min="9477" max="9477" width="8.42578125" style="193" customWidth="1"/>
    <col min="9478" max="9478" width="11" style="193" customWidth="1"/>
    <col min="9479" max="9728" width="9.140625" style="193"/>
    <col min="9729" max="9729" width="5.140625" style="193" customWidth="1"/>
    <col min="9730" max="9730" width="39" style="193" customWidth="1"/>
    <col min="9731" max="9731" width="5.85546875" style="193" customWidth="1"/>
    <col min="9732" max="9732" width="8.85546875" style="193" customWidth="1"/>
    <col min="9733" max="9733" width="8.42578125" style="193" customWidth="1"/>
    <col min="9734" max="9734" width="11" style="193" customWidth="1"/>
    <col min="9735" max="9984" width="9.140625" style="193"/>
    <col min="9985" max="9985" width="5.140625" style="193" customWidth="1"/>
    <col min="9986" max="9986" width="39" style="193" customWidth="1"/>
    <col min="9987" max="9987" width="5.85546875" style="193" customWidth="1"/>
    <col min="9988" max="9988" width="8.85546875" style="193" customWidth="1"/>
    <col min="9989" max="9989" width="8.42578125" style="193" customWidth="1"/>
    <col min="9990" max="9990" width="11" style="193" customWidth="1"/>
    <col min="9991" max="10240" width="9.140625" style="193"/>
    <col min="10241" max="10241" width="5.140625" style="193" customWidth="1"/>
    <col min="10242" max="10242" width="39" style="193" customWidth="1"/>
    <col min="10243" max="10243" width="5.85546875" style="193" customWidth="1"/>
    <col min="10244" max="10244" width="8.85546875" style="193" customWidth="1"/>
    <col min="10245" max="10245" width="8.42578125" style="193" customWidth="1"/>
    <col min="10246" max="10246" width="11" style="193" customWidth="1"/>
    <col min="10247" max="10496" width="9.140625" style="193"/>
    <col min="10497" max="10497" width="5.140625" style="193" customWidth="1"/>
    <col min="10498" max="10498" width="39" style="193" customWidth="1"/>
    <col min="10499" max="10499" width="5.85546875" style="193" customWidth="1"/>
    <col min="10500" max="10500" width="8.85546875" style="193" customWidth="1"/>
    <col min="10501" max="10501" width="8.42578125" style="193" customWidth="1"/>
    <col min="10502" max="10502" width="11" style="193" customWidth="1"/>
    <col min="10503" max="10752" width="9.140625" style="193"/>
    <col min="10753" max="10753" width="5.140625" style="193" customWidth="1"/>
    <col min="10754" max="10754" width="39" style="193" customWidth="1"/>
    <col min="10755" max="10755" width="5.85546875" style="193" customWidth="1"/>
    <col min="10756" max="10756" width="8.85546875" style="193" customWidth="1"/>
    <col min="10757" max="10757" width="8.42578125" style="193" customWidth="1"/>
    <col min="10758" max="10758" width="11" style="193" customWidth="1"/>
    <col min="10759" max="11008" width="9.140625" style="193"/>
    <col min="11009" max="11009" width="5.140625" style="193" customWidth="1"/>
    <col min="11010" max="11010" width="39" style="193" customWidth="1"/>
    <col min="11011" max="11011" width="5.85546875" style="193" customWidth="1"/>
    <col min="11012" max="11012" width="8.85546875" style="193" customWidth="1"/>
    <col min="11013" max="11013" width="8.42578125" style="193" customWidth="1"/>
    <col min="11014" max="11014" width="11" style="193" customWidth="1"/>
    <col min="11015" max="11264" width="9.140625" style="193"/>
    <col min="11265" max="11265" width="5.140625" style="193" customWidth="1"/>
    <col min="11266" max="11266" width="39" style="193" customWidth="1"/>
    <col min="11267" max="11267" width="5.85546875" style="193" customWidth="1"/>
    <col min="11268" max="11268" width="8.85546875" style="193" customWidth="1"/>
    <col min="11269" max="11269" width="8.42578125" style="193" customWidth="1"/>
    <col min="11270" max="11270" width="11" style="193" customWidth="1"/>
    <col min="11271" max="11520" width="9.140625" style="193"/>
    <col min="11521" max="11521" width="5.140625" style="193" customWidth="1"/>
    <col min="11522" max="11522" width="39" style="193" customWidth="1"/>
    <col min="11523" max="11523" width="5.85546875" style="193" customWidth="1"/>
    <col min="11524" max="11524" width="8.85546875" style="193" customWidth="1"/>
    <col min="11525" max="11525" width="8.42578125" style="193" customWidth="1"/>
    <col min="11526" max="11526" width="11" style="193" customWidth="1"/>
    <col min="11527" max="11776" width="9.140625" style="193"/>
    <col min="11777" max="11777" width="5.140625" style="193" customWidth="1"/>
    <col min="11778" max="11778" width="39" style="193" customWidth="1"/>
    <col min="11779" max="11779" width="5.85546875" style="193" customWidth="1"/>
    <col min="11780" max="11780" width="8.85546875" style="193" customWidth="1"/>
    <col min="11781" max="11781" width="8.42578125" style="193" customWidth="1"/>
    <col min="11782" max="11782" width="11" style="193" customWidth="1"/>
    <col min="11783" max="12032" width="9.140625" style="193"/>
    <col min="12033" max="12033" width="5.140625" style="193" customWidth="1"/>
    <col min="12034" max="12034" width="39" style="193" customWidth="1"/>
    <col min="12035" max="12035" width="5.85546875" style="193" customWidth="1"/>
    <col min="12036" max="12036" width="8.85546875" style="193" customWidth="1"/>
    <col min="12037" max="12037" width="8.42578125" style="193" customWidth="1"/>
    <col min="12038" max="12038" width="11" style="193" customWidth="1"/>
    <col min="12039" max="12288" width="9.140625" style="193"/>
    <col min="12289" max="12289" width="5.140625" style="193" customWidth="1"/>
    <col min="12290" max="12290" width="39" style="193" customWidth="1"/>
    <col min="12291" max="12291" width="5.85546875" style="193" customWidth="1"/>
    <col min="12292" max="12292" width="8.85546875" style="193" customWidth="1"/>
    <col min="12293" max="12293" width="8.42578125" style="193" customWidth="1"/>
    <col min="12294" max="12294" width="11" style="193" customWidth="1"/>
    <col min="12295" max="12544" width="9.140625" style="193"/>
    <col min="12545" max="12545" width="5.140625" style="193" customWidth="1"/>
    <col min="12546" max="12546" width="39" style="193" customWidth="1"/>
    <col min="12547" max="12547" width="5.85546875" style="193" customWidth="1"/>
    <col min="12548" max="12548" width="8.85546875" style="193" customWidth="1"/>
    <col min="12549" max="12549" width="8.42578125" style="193" customWidth="1"/>
    <col min="12550" max="12550" width="11" style="193" customWidth="1"/>
    <col min="12551" max="12800" width="9.140625" style="193"/>
    <col min="12801" max="12801" width="5.140625" style="193" customWidth="1"/>
    <col min="12802" max="12802" width="39" style="193" customWidth="1"/>
    <col min="12803" max="12803" width="5.85546875" style="193" customWidth="1"/>
    <col min="12804" max="12804" width="8.85546875" style="193" customWidth="1"/>
    <col min="12805" max="12805" width="8.42578125" style="193" customWidth="1"/>
    <col min="12806" max="12806" width="11" style="193" customWidth="1"/>
    <col min="12807" max="13056" width="9.140625" style="193"/>
    <col min="13057" max="13057" width="5.140625" style="193" customWidth="1"/>
    <col min="13058" max="13058" width="39" style="193" customWidth="1"/>
    <col min="13059" max="13059" width="5.85546875" style="193" customWidth="1"/>
    <col min="13060" max="13060" width="8.85546875" style="193" customWidth="1"/>
    <col min="13061" max="13061" width="8.42578125" style="193" customWidth="1"/>
    <col min="13062" max="13062" width="11" style="193" customWidth="1"/>
    <col min="13063" max="13312" width="9.140625" style="193"/>
    <col min="13313" max="13313" width="5.140625" style="193" customWidth="1"/>
    <col min="13314" max="13314" width="39" style="193" customWidth="1"/>
    <col min="13315" max="13315" width="5.85546875" style="193" customWidth="1"/>
    <col min="13316" max="13316" width="8.85546875" style="193" customWidth="1"/>
    <col min="13317" max="13317" width="8.42578125" style="193" customWidth="1"/>
    <col min="13318" max="13318" width="11" style="193" customWidth="1"/>
    <col min="13319" max="13568" width="9.140625" style="193"/>
    <col min="13569" max="13569" width="5.140625" style="193" customWidth="1"/>
    <col min="13570" max="13570" width="39" style="193" customWidth="1"/>
    <col min="13571" max="13571" width="5.85546875" style="193" customWidth="1"/>
    <col min="13572" max="13572" width="8.85546875" style="193" customWidth="1"/>
    <col min="13573" max="13573" width="8.42578125" style="193" customWidth="1"/>
    <col min="13574" max="13574" width="11" style="193" customWidth="1"/>
    <col min="13575" max="13824" width="9.140625" style="193"/>
    <col min="13825" max="13825" width="5.140625" style="193" customWidth="1"/>
    <col min="13826" max="13826" width="39" style="193" customWidth="1"/>
    <col min="13827" max="13827" width="5.85546875" style="193" customWidth="1"/>
    <col min="13828" max="13828" width="8.85546875" style="193" customWidth="1"/>
    <col min="13829" max="13829" width="8.42578125" style="193" customWidth="1"/>
    <col min="13830" max="13830" width="11" style="193" customWidth="1"/>
    <col min="13831" max="14080" width="9.140625" style="193"/>
    <col min="14081" max="14081" width="5.140625" style="193" customWidth="1"/>
    <col min="14082" max="14082" width="39" style="193" customWidth="1"/>
    <col min="14083" max="14083" width="5.85546875" style="193" customWidth="1"/>
    <col min="14084" max="14084" width="8.85546875" style="193" customWidth="1"/>
    <col min="14085" max="14085" width="8.42578125" style="193" customWidth="1"/>
    <col min="14086" max="14086" width="11" style="193" customWidth="1"/>
    <col min="14087" max="14336" width="9.140625" style="193"/>
    <col min="14337" max="14337" width="5.140625" style="193" customWidth="1"/>
    <col min="14338" max="14338" width="39" style="193" customWidth="1"/>
    <col min="14339" max="14339" width="5.85546875" style="193" customWidth="1"/>
    <col min="14340" max="14340" width="8.85546875" style="193" customWidth="1"/>
    <col min="14341" max="14341" width="8.42578125" style="193" customWidth="1"/>
    <col min="14342" max="14342" width="11" style="193" customWidth="1"/>
    <col min="14343" max="14592" width="9.140625" style="193"/>
    <col min="14593" max="14593" width="5.140625" style="193" customWidth="1"/>
    <col min="14594" max="14594" width="39" style="193" customWidth="1"/>
    <col min="14595" max="14595" width="5.85546875" style="193" customWidth="1"/>
    <col min="14596" max="14596" width="8.85546875" style="193" customWidth="1"/>
    <col min="14597" max="14597" width="8.42578125" style="193" customWidth="1"/>
    <col min="14598" max="14598" width="11" style="193" customWidth="1"/>
    <col min="14599" max="14848" width="9.140625" style="193"/>
    <col min="14849" max="14849" width="5.140625" style="193" customWidth="1"/>
    <col min="14850" max="14850" width="39" style="193" customWidth="1"/>
    <col min="14851" max="14851" width="5.85546875" style="193" customWidth="1"/>
    <col min="14852" max="14852" width="8.85546875" style="193" customWidth="1"/>
    <col min="14853" max="14853" width="8.42578125" style="193" customWidth="1"/>
    <col min="14854" max="14854" width="11" style="193" customWidth="1"/>
    <col min="14855" max="15104" width="9.140625" style="193"/>
    <col min="15105" max="15105" width="5.140625" style="193" customWidth="1"/>
    <col min="15106" max="15106" width="39" style="193" customWidth="1"/>
    <col min="15107" max="15107" width="5.85546875" style="193" customWidth="1"/>
    <col min="15108" max="15108" width="8.85546875" style="193" customWidth="1"/>
    <col min="15109" max="15109" width="8.42578125" style="193" customWidth="1"/>
    <col min="15110" max="15110" width="11" style="193" customWidth="1"/>
    <col min="15111" max="15360" width="9.140625" style="193"/>
    <col min="15361" max="15361" width="5.140625" style="193" customWidth="1"/>
    <col min="15362" max="15362" width="39" style="193" customWidth="1"/>
    <col min="15363" max="15363" width="5.85546875" style="193" customWidth="1"/>
    <col min="15364" max="15364" width="8.85546875" style="193" customWidth="1"/>
    <col min="15365" max="15365" width="8.42578125" style="193" customWidth="1"/>
    <col min="15366" max="15366" width="11" style="193" customWidth="1"/>
    <col min="15367" max="15616" width="9.140625" style="193"/>
    <col min="15617" max="15617" width="5.140625" style="193" customWidth="1"/>
    <col min="15618" max="15618" width="39" style="193" customWidth="1"/>
    <col min="15619" max="15619" width="5.85546875" style="193" customWidth="1"/>
    <col min="15620" max="15620" width="8.85546875" style="193" customWidth="1"/>
    <col min="15621" max="15621" width="8.42578125" style="193" customWidth="1"/>
    <col min="15622" max="15622" width="11" style="193" customWidth="1"/>
    <col min="15623" max="15872" width="9.140625" style="193"/>
    <col min="15873" max="15873" width="5.140625" style="193" customWidth="1"/>
    <col min="15874" max="15874" width="39" style="193" customWidth="1"/>
    <col min="15875" max="15875" width="5.85546875" style="193" customWidth="1"/>
    <col min="15876" max="15876" width="8.85546875" style="193" customWidth="1"/>
    <col min="15877" max="15877" width="8.42578125" style="193" customWidth="1"/>
    <col min="15878" max="15878" width="11" style="193" customWidth="1"/>
    <col min="15879" max="16128" width="9.140625" style="193"/>
    <col min="16129" max="16129" width="5.140625" style="193" customWidth="1"/>
    <col min="16130" max="16130" width="39" style="193" customWidth="1"/>
    <col min="16131" max="16131" width="5.85546875" style="193" customWidth="1"/>
    <col min="16132" max="16132" width="8.85546875" style="193" customWidth="1"/>
    <col min="16133" max="16133" width="8.42578125" style="193" customWidth="1"/>
    <col min="16134" max="16134" width="11" style="193" customWidth="1"/>
    <col min="16135" max="16384" width="9.140625" style="193"/>
  </cols>
  <sheetData>
    <row r="1" spans="1:6" ht="120" customHeight="1">
      <c r="B1" s="230" t="str">
        <f>[1]REKAPITULACIJA!A1</f>
        <v>VODOVOD ČN HUBELJ - LOKAVEC   (ČOHI)</v>
      </c>
      <c r="C1" s="231"/>
      <c r="D1" s="231"/>
      <c r="E1" s="231"/>
    </row>
    <row r="2" spans="1:6" ht="15">
      <c r="B2" s="232"/>
      <c r="C2" s="232"/>
      <c r="D2" s="232"/>
      <c r="E2" s="232"/>
    </row>
    <row r="3" spans="1:6" ht="15">
      <c r="B3" s="194" t="s">
        <v>37</v>
      </c>
      <c r="C3" s="228">
        <f>F25</f>
        <v>0</v>
      </c>
      <c r="D3" s="228"/>
      <c r="E3" s="228"/>
    </row>
    <row r="4" spans="1:6" ht="15">
      <c r="B4" s="194" t="s">
        <v>117</v>
      </c>
      <c r="C4" s="228">
        <f>F30</f>
        <v>0</v>
      </c>
      <c r="D4" s="228"/>
      <c r="E4" s="228"/>
    </row>
    <row r="5" spans="1:6" ht="15">
      <c r="B5" s="194" t="s">
        <v>38</v>
      </c>
      <c r="C5" s="228">
        <f>F74</f>
        <v>0</v>
      </c>
      <c r="D5" s="228"/>
      <c r="E5" s="228"/>
    </row>
    <row r="6" spans="1:6" ht="30">
      <c r="B6" s="195" t="s">
        <v>118</v>
      </c>
      <c r="C6" s="228">
        <f>F129</f>
        <v>0</v>
      </c>
      <c r="D6" s="228"/>
      <c r="E6" s="228"/>
    </row>
    <row r="7" spans="1:6" ht="15.75" thickBot="1">
      <c r="B7" s="196" t="s">
        <v>119</v>
      </c>
      <c r="C7" s="227">
        <f>F151</f>
        <v>0</v>
      </c>
      <c r="D7" s="227"/>
      <c r="E7" s="227"/>
    </row>
    <row r="8" spans="1:6" ht="15.75" thickTop="1">
      <c r="B8" s="194" t="s">
        <v>120</v>
      </c>
      <c r="C8" s="228">
        <f>SUM(C3:D7)</f>
        <v>0</v>
      </c>
      <c r="D8" s="228"/>
      <c r="E8" s="228"/>
    </row>
    <row r="9" spans="1:6" ht="15">
      <c r="A9" s="197" t="s">
        <v>39</v>
      </c>
      <c r="B9" s="195" t="s">
        <v>37</v>
      </c>
      <c r="C9" s="198"/>
      <c r="D9" s="199"/>
      <c r="E9" s="199"/>
      <c r="F9" s="199"/>
    </row>
    <row r="10" spans="1:6" ht="15" customHeight="1">
      <c r="A10" s="200" t="s">
        <v>39</v>
      </c>
      <c r="B10" s="201" t="s">
        <v>121</v>
      </c>
      <c r="C10" s="202"/>
      <c r="D10" s="203"/>
      <c r="E10" s="203"/>
      <c r="F10" s="203"/>
    </row>
    <row r="11" spans="1:6" ht="15" customHeight="1">
      <c r="A11" s="200"/>
      <c r="B11" s="201" t="s">
        <v>122</v>
      </c>
      <c r="C11" s="202" t="s">
        <v>4</v>
      </c>
      <c r="D11" s="203">
        <v>0</v>
      </c>
      <c r="E11" s="203"/>
      <c r="F11" s="203">
        <f>+E11*$D11</f>
        <v>0</v>
      </c>
    </row>
    <row r="12" spans="1:6" ht="15" customHeight="1">
      <c r="A12" s="200"/>
      <c r="B12" s="201" t="s">
        <v>123</v>
      </c>
      <c r="C12" s="202" t="s">
        <v>4</v>
      </c>
      <c r="D12" s="203">
        <v>860</v>
      </c>
      <c r="E12" s="203"/>
      <c r="F12" s="203">
        <f t="shared" ref="F12:F19" si="0">+E12*$D12</f>
        <v>0</v>
      </c>
    </row>
    <row r="13" spans="1:6" ht="15" customHeight="1">
      <c r="A13" s="200"/>
      <c r="B13" s="201" t="s">
        <v>124</v>
      </c>
      <c r="C13" s="202" t="s">
        <v>4</v>
      </c>
      <c r="D13" s="203">
        <v>715</v>
      </c>
      <c r="E13" s="203"/>
      <c r="F13" s="203">
        <f t="shared" si="0"/>
        <v>0</v>
      </c>
    </row>
    <row r="14" spans="1:6" ht="15" customHeight="1">
      <c r="A14" s="200"/>
      <c r="B14" s="201" t="s">
        <v>125</v>
      </c>
      <c r="C14" s="202" t="s">
        <v>4</v>
      </c>
      <c r="D14" s="203">
        <v>0</v>
      </c>
      <c r="E14" s="203"/>
      <c r="F14" s="203">
        <f t="shared" si="0"/>
        <v>0</v>
      </c>
    </row>
    <row r="15" spans="1:6" ht="15" customHeight="1">
      <c r="A15" s="200" t="s">
        <v>40</v>
      </c>
      <c r="B15" s="201" t="s">
        <v>126</v>
      </c>
      <c r="C15" s="202"/>
      <c r="D15" s="203"/>
      <c r="E15" s="203"/>
      <c r="F15" s="203"/>
    </row>
    <row r="16" spans="1:6" ht="15" customHeight="1">
      <c r="A16" s="200"/>
      <c r="B16" s="201" t="str">
        <f>B11</f>
        <v>V1</v>
      </c>
      <c r="C16" s="202" t="s">
        <v>0</v>
      </c>
      <c r="D16" s="203">
        <v>0</v>
      </c>
      <c r="E16" s="203"/>
      <c r="F16" s="203">
        <f t="shared" si="0"/>
        <v>0</v>
      </c>
    </row>
    <row r="17" spans="1:6" ht="15" customHeight="1">
      <c r="A17" s="200"/>
      <c r="B17" s="201" t="str">
        <f>B12</f>
        <v>V2</v>
      </c>
      <c r="C17" s="202" t="s">
        <v>0</v>
      </c>
      <c r="D17" s="203">
        <v>45</v>
      </c>
      <c r="E17" s="203"/>
      <c r="F17" s="203">
        <f t="shared" si="0"/>
        <v>0</v>
      </c>
    </row>
    <row r="18" spans="1:6" ht="15" customHeight="1">
      <c r="A18" s="200"/>
      <c r="B18" s="201" t="str">
        <f>B13</f>
        <v>V3</v>
      </c>
      <c r="C18" s="202" t="s">
        <v>0</v>
      </c>
      <c r="D18" s="203">
        <v>43</v>
      </c>
      <c r="E18" s="203"/>
      <c r="F18" s="203">
        <f t="shared" si="0"/>
        <v>0</v>
      </c>
    </row>
    <row r="19" spans="1:6" ht="15" customHeight="1">
      <c r="A19" s="200"/>
      <c r="B19" s="201" t="str">
        <f>B14</f>
        <v>P</v>
      </c>
      <c r="C19" s="202" t="s">
        <v>0</v>
      </c>
      <c r="D19" s="203">
        <v>0</v>
      </c>
      <c r="E19" s="203"/>
      <c r="F19" s="203">
        <f t="shared" si="0"/>
        <v>0</v>
      </c>
    </row>
    <row r="20" spans="1:6" ht="42.75">
      <c r="A20" s="200" t="s">
        <v>41</v>
      </c>
      <c r="B20" s="201" t="s">
        <v>127</v>
      </c>
      <c r="C20" s="202"/>
      <c r="D20" s="203"/>
      <c r="E20" s="203"/>
      <c r="F20" s="203"/>
    </row>
    <row r="21" spans="1:6">
      <c r="A21" s="200"/>
      <c r="B21" s="201" t="str">
        <f>B11</f>
        <v>V1</v>
      </c>
      <c r="C21" s="202" t="s">
        <v>0</v>
      </c>
      <c r="D21" s="203">
        <v>0</v>
      </c>
      <c r="E21" s="203"/>
      <c r="F21" s="203">
        <f>+E21*$D21</f>
        <v>0</v>
      </c>
    </row>
    <row r="22" spans="1:6">
      <c r="A22" s="200"/>
      <c r="B22" s="201" t="str">
        <f>B12</f>
        <v>V2</v>
      </c>
      <c r="C22" s="202" t="s">
        <v>0</v>
      </c>
      <c r="D22" s="203">
        <v>45</v>
      </c>
      <c r="E22" s="203"/>
      <c r="F22" s="203">
        <f>+E22*$D22</f>
        <v>0</v>
      </c>
    </row>
    <row r="23" spans="1:6">
      <c r="A23" s="200"/>
      <c r="B23" s="201" t="str">
        <f>B13</f>
        <v>V3</v>
      </c>
      <c r="C23" s="202" t="s">
        <v>0</v>
      </c>
      <c r="D23" s="203">
        <v>43</v>
      </c>
      <c r="E23" s="203"/>
      <c r="F23" s="203">
        <f>+E23*$D23</f>
        <v>0</v>
      </c>
    </row>
    <row r="24" spans="1:6" ht="15" thickBot="1">
      <c r="A24" s="200"/>
      <c r="B24" s="204" t="str">
        <f>B14</f>
        <v>P</v>
      </c>
      <c r="C24" s="205" t="s">
        <v>0</v>
      </c>
      <c r="D24" s="206">
        <v>4</v>
      </c>
      <c r="E24" s="206"/>
      <c r="F24" s="206">
        <f>+E24*$D24</f>
        <v>0</v>
      </c>
    </row>
    <row r="25" spans="1:6" ht="15.75" thickTop="1">
      <c r="A25" s="200"/>
      <c r="B25" s="195" t="s">
        <v>128</v>
      </c>
      <c r="C25" s="202"/>
      <c r="D25" s="203"/>
      <c r="E25" s="203"/>
      <c r="F25" s="207">
        <f>SUM(F11:F24)</f>
        <v>0</v>
      </c>
    </row>
    <row r="26" spans="1:6">
      <c r="A26" s="200"/>
      <c r="B26" s="201"/>
      <c r="C26" s="202"/>
      <c r="D26" s="203"/>
      <c r="E26" s="203"/>
      <c r="F26" s="203"/>
    </row>
    <row r="27" spans="1:6" ht="15">
      <c r="A27" s="197" t="s">
        <v>40</v>
      </c>
      <c r="B27" s="195" t="s">
        <v>117</v>
      </c>
      <c r="C27" s="202"/>
      <c r="D27" s="203"/>
      <c r="E27" s="203"/>
      <c r="F27" s="203"/>
    </row>
    <row r="28" spans="1:6" ht="15" customHeight="1">
      <c r="A28" s="200" t="s">
        <v>39</v>
      </c>
      <c r="B28" s="201" t="s">
        <v>129</v>
      </c>
      <c r="C28" s="202" t="s">
        <v>4</v>
      </c>
      <c r="D28" s="203">
        <f>D12+D13</f>
        <v>1575</v>
      </c>
      <c r="E28" s="203"/>
      <c r="F28" s="203">
        <f>+E28*$D28</f>
        <v>0</v>
      </c>
    </row>
    <row r="29" spans="1:6" ht="114.75" thickBot="1">
      <c r="A29" s="200" t="s">
        <v>40</v>
      </c>
      <c r="B29" s="208" t="s">
        <v>130</v>
      </c>
      <c r="C29" s="205" t="s">
        <v>209</v>
      </c>
      <c r="D29" s="206">
        <f>D28*1</f>
        <v>1575</v>
      </c>
      <c r="E29" s="206"/>
      <c r="F29" s="206">
        <f>+E29*$D29</f>
        <v>0</v>
      </c>
    </row>
    <row r="30" spans="1:6" ht="15.75" thickTop="1">
      <c r="A30" s="200"/>
      <c r="B30" s="195" t="s">
        <v>131</v>
      </c>
      <c r="C30" s="202"/>
      <c r="D30" s="203"/>
      <c r="E30" s="203"/>
      <c r="F30" s="207">
        <f>SUM(F28:F29)</f>
        <v>0</v>
      </c>
    </row>
    <row r="31" spans="1:6">
      <c r="A31" s="200"/>
      <c r="B31" s="209"/>
      <c r="C31" s="202"/>
      <c r="D31" s="203"/>
      <c r="E31" s="203"/>
      <c r="F31" s="203"/>
    </row>
    <row r="32" spans="1:6" ht="15">
      <c r="A32" s="197" t="s">
        <v>41</v>
      </c>
      <c r="B32" s="195" t="s">
        <v>38</v>
      </c>
      <c r="C32" s="198"/>
      <c r="D32" s="198"/>
      <c r="F32" s="199"/>
    </row>
    <row r="33" spans="1:6" ht="28.5">
      <c r="A33" s="200" t="s">
        <v>39</v>
      </c>
      <c r="B33" s="210" t="s">
        <v>132</v>
      </c>
      <c r="C33" s="198"/>
      <c r="D33" s="198"/>
      <c r="F33" s="199"/>
    </row>
    <row r="34" spans="1:6" ht="16.5">
      <c r="A34" s="197"/>
      <c r="B34" s="210" t="str">
        <f>B21</f>
        <v>V1</v>
      </c>
      <c r="C34" s="198" t="s">
        <v>210</v>
      </c>
      <c r="D34" s="199">
        <v>0</v>
      </c>
      <c r="E34" s="199"/>
      <c r="F34" s="199">
        <f t="shared" ref="F34:F47" si="1">D34*E34</f>
        <v>0</v>
      </c>
    </row>
    <row r="35" spans="1:6" ht="16.5">
      <c r="A35" s="197"/>
      <c r="B35" s="210" t="str">
        <f>B22</f>
        <v>V2</v>
      </c>
      <c r="C35" s="198" t="s">
        <v>210</v>
      </c>
      <c r="D35" s="199">
        <v>0</v>
      </c>
      <c r="E35" s="199"/>
      <c r="F35" s="199">
        <f t="shared" si="1"/>
        <v>0</v>
      </c>
    </row>
    <row r="36" spans="1:6" ht="16.5">
      <c r="A36" s="197"/>
      <c r="B36" s="210" t="str">
        <f>B23</f>
        <v>V3</v>
      </c>
      <c r="C36" s="198" t="s">
        <v>210</v>
      </c>
      <c r="D36" s="199">
        <v>0</v>
      </c>
      <c r="E36" s="199"/>
      <c r="F36" s="199">
        <f t="shared" si="1"/>
        <v>0</v>
      </c>
    </row>
    <row r="37" spans="1:6" ht="68.25">
      <c r="A37" s="200" t="s">
        <v>40</v>
      </c>
      <c r="B37" s="210" t="s">
        <v>133</v>
      </c>
      <c r="C37" s="198"/>
      <c r="D37" s="199"/>
      <c r="F37" s="199"/>
    </row>
    <row r="38" spans="1:6">
      <c r="A38" s="200"/>
      <c r="B38" s="210" t="s">
        <v>134</v>
      </c>
      <c r="C38" s="198"/>
      <c r="D38" s="199"/>
      <c r="F38" s="199"/>
    </row>
    <row r="39" spans="1:6" ht="16.5">
      <c r="A39" s="197"/>
      <c r="B39" s="210" t="str">
        <f>B21</f>
        <v>V1</v>
      </c>
      <c r="C39" s="198" t="s">
        <v>210</v>
      </c>
      <c r="D39" s="199">
        <v>0</v>
      </c>
      <c r="E39" s="199"/>
      <c r="F39" s="199">
        <f t="shared" si="1"/>
        <v>0</v>
      </c>
    </row>
    <row r="40" spans="1:6" ht="16.5">
      <c r="A40" s="197"/>
      <c r="B40" s="210" t="str">
        <f>B22</f>
        <v>V2</v>
      </c>
      <c r="C40" s="198" t="s">
        <v>210</v>
      </c>
      <c r="D40" s="199">
        <f>D12*3*0.8</f>
        <v>2064</v>
      </c>
      <c r="E40" s="199"/>
      <c r="F40" s="199">
        <f t="shared" si="1"/>
        <v>0</v>
      </c>
    </row>
    <row r="41" spans="1:6" ht="16.5">
      <c r="A41" s="197"/>
      <c r="B41" s="210" t="str">
        <f>B23</f>
        <v>V3</v>
      </c>
      <c r="C41" s="198" t="s">
        <v>210</v>
      </c>
      <c r="D41" s="199">
        <f>D13*3*0.8</f>
        <v>1716</v>
      </c>
      <c r="E41" s="199"/>
      <c r="F41" s="199">
        <f t="shared" si="1"/>
        <v>0</v>
      </c>
    </row>
    <row r="42" spans="1:6" ht="16.5">
      <c r="A42" s="197"/>
      <c r="B42" s="210" t="str">
        <f>B24</f>
        <v>P</v>
      </c>
      <c r="C42" s="198" t="s">
        <v>210</v>
      </c>
      <c r="D42" s="199">
        <v>400</v>
      </c>
      <c r="E42" s="199"/>
      <c r="F42" s="199">
        <f t="shared" si="1"/>
        <v>0</v>
      </c>
    </row>
    <row r="43" spans="1:6" ht="15">
      <c r="A43" s="197"/>
      <c r="B43" s="210" t="s">
        <v>135</v>
      </c>
      <c r="C43" s="198"/>
      <c r="D43" s="199"/>
      <c r="E43" s="199"/>
      <c r="F43" s="199"/>
    </row>
    <row r="44" spans="1:6" ht="16.5">
      <c r="A44" s="197"/>
      <c r="B44" s="210" t="str">
        <f>B39</f>
        <v>V1</v>
      </c>
      <c r="C44" s="198" t="s">
        <v>210</v>
      </c>
      <c r="D44" s="199">
        <v>0</v>
      </c>
      <c r="E44" s="199"/>
      <c r="F44" s="199">
        <f t="shared" si="1"/>
        <v>0</v>
      </c>
    </row>
    <row r="45" spans="1:6" ht="16.5">
      <c r="A45" s="197"/>
      <c r="B45" s="210" t="str">
        <f>B40</f>
        <v>V2</v>
      </c>
      <c r="C45" s="198" t="s">
        <v>210</v>
      </c>
      <c r="D45" s="199">
        <f>D12*3*0.2</f>
        <v>516</v>
      </c>
      <c r="E45" s="199"/>
      <c r="F45" s="199">
        <f t="shared" si="1"/>
        <v>0</v>
      </c>
    </row>
    <row r="46" spans="1:6" ht="16.5">
      <c r="A46" s="197"/>
      <c r="B46" s="210" t="str">
        <f>B41</f>
        <v>V3</v>
      </c>
      <c r="C46" s="198" t="s">
        <v>210</v>
      </c>
      <c r="D46" s="199">
        <f>D13*3*0.2</f>
        <v>429</v>
      </c>
      <c r="E46" s="199"/>
      <c r="F46" s="199">
        <f t="shared" si="1"/>
        <v>0</v>
      </c>
    </row>
    <row r="47" spans="1:6" ht="16.5">
      <c r="A47" s="197"/>
      <c r="B47" s="210" t="str">
        <f>B42</f>
        <v>P</v>
      </c>
      <c r="C47" s="198" t="s">
        <v>210</v>
      </c>
      <c r="D47" s="199">
        <v>0</v>
      </c>
      <c r="E47" s="199"/>
      <c r="F47" s="199">
        <f t="shared" si="1"/>
        <v>0</v>
      </c>
    </row>
    <row r="48" spans="1:6" ht="28.5">
      <c r="A48" s="200" t="s">
        <v>41</v>
      </c>
      <c r="B48" s="210" t="s">
        <v>136</v>
      </c>
      <c r="C48" s="198" t="s">
        <v>210</v>
      </c>
      <c r="D48" s="199">
        <f>55*0.5</f>
        <v>27.5</v>
      </c>
      <c r="E48" s="199"/>
      <c r="F48" s="199">
        <f>D48*E48</f>
        <v>0</v>
      </c>
    </row>
    <row r="49" spans="1:6" ht="28.5">
      <c r="A49" s="200" t="s">
        <v>42</v>
      </c>
      <c r="B49" s="210" t="s">
        <v>137</v>
      </c>
      <c r="C49" s="198"/>
      <c r="D49" s="199"/>
      <c r="E49" s="199"/>
      <c r="F49" s="199"/>
    </row>
    <row r="50" spans="1:6" ht="16.5">
      <c r="A50" s="200"/>
      <c r="B50" s="210" t="str">
        <f>B39</f>
        <v>V1</v>
      </c>
      <c r="C50" s="198" t="s">
        <v>209</v>
      </c>
      <c r="D50" s="199">
        <f>0.5*D11</f>
        <v>0</v>
      </c>
      <c r="E50" s="199"/>
      <c r="F50" s="199">
        <f>D50*E50</f>
        <v>0</v>
      </c>
    </row>
    <row r="51" spans="1:6" ht="16.5">
      <c r="A51" s="200"/>
      <c r="B51" s="210" t="str">
        <f>B40</f>
        <v>V2</v>
      </c>
      <c r="C51" s="198" t="s">
        <v>209</v>
      </c>
      <c r="D51" s="199">
        <f>0.8*D12</f>
        <v>688</v>
      </c>
      <c r="E51" s="199"/>
      <c r="F51" s="199">
        <f>D51*E51</f>
        <v>0</v>
      </c>
    </row>
    <row r="52" spans="1:6" ht="16.5">
      <c r="A52" s="200"/>
      <c r="B52" s="210" t="str">
        <f>B41</f>
        <v>V3</v>
      </c>
      <c r="C52" s="198" t="s">
        <v>209</v>
      </c>
      <c r="D52" s="199">
        <f>0.8*D13</f>
        <v>572</v>
      </c>
      <c r="E52" s="199"/>
      <c r="F52" s="199">
        <f>D52*E52</f>
        <v>0</v>
      </c>
    </row>
    <row r="53" spans="1:6" ht="16.5">
      <c r="A53" s="200"/>
      <c r="B53" s="210" t="str">
        <f>B42</f>
        <v>P</v>
      </c>
      <c r="C53" s="198" t="s">
        <v>209</v>
      </c>
      <c r="D53" s="199">
        <v>400</v>
      </c>
      <c r="E53" s="199"/>
      <c r="F53" s="199">
        <f>D53*E53</f>
        <v>0</v>
      </c>
    </row>
    <row r="54" spans="1:6" ht="57">
      <c r="A54" s="200" t="s">
        <v>79</v>
      </c>
      <c r="B54" s="210" t="s">
        <v>138</v>
      </c>
      <c r="C54" s="198"/>
      <c r="D54" s="199"/>
      <c r="E54" s="199"/>
      <c r="F54" s="199"/>
    </row>
    <row r="55" spans="1:6" ht="16.5">
      <c r="A55" s="200"/>
      <c r="B55" s="210" t="str">
        <f>B50</f>
        <v>V1</v>
      </c>
      <c r="C55" s="198" t="s">
        <v>210</v>
      </c>
      <c r="D55" s="199">
        <v>0</v>
      </c>
      <c r="E55" s="199"/>
      <c r="F55" s="199">
        <f t="shared" ref="F55:F73" si="2">D55*E55</f>
        <v>0</v>
      </c>
    </row>
    <row r="56" spans="1:6" ht="16.5">
      <c r="A56" s="200"/>
      <c r="B56" s="210" t="str">
        <f>B51</f>
        <v>V2</v>
      </c>
      <c r="C56" s="198" t="s">
        <v>210</v>
      </c>
      <c r="E56" s="199"/>
      <c r="F56" s="199">
        <v>0</v>
      </c>
    </row>
    <row r="57" spans="1:6" ht="16.5">
      <c r="A57" s="200"/>
      <c r="B57" s="210" t="str">
        <f>B52</f>
        <v>V3</v>
      </c>
      <c r="C57" s="198" t="s">
        <v>210</v>
      </c>
      <c r="E57" s="199"/>
      <c r="F57" s="199">
        <v>0</v>
      </c>
    </row>
    <row r="58" spans="1:6" ht="16.5">
      <c r="A58" s="200"/>
      <c r="B58" s="210" t="str">
        <f>B53</f>
        <v>P</v>
      </c>
      <c r="C58" s="198" t="s">
        <v>210</v>
      </c>
      <c r="D58" s="199">
        <v>0</v>
      </c>
      <c r="E58" s="199"/>
      <c r="F58" s="199">
        <f t="shared" si="2"/>
        <v>0</v>
      </c>
    </row>
    <row r="59" spans="1:6" ht="71.25">
      <c r="A59" s="200" t="s">
        <v>139</v>
      </c>
      <c r="B59" s="210" t="s">
        <v>140</v>
      </c>
      <c r="C59" s="198"/>
      <c r="D59" s="199"/>
      <c r="E59" s="199"/>
      <c r="F59" s="199"/>
    </row>
    <row r="60" spans="1:6" ht="16.5">
      <c r="A60" s="200"/>
      <c r="B60" s="210" t="str">
        <f>B55</f>
        <v>V1</v>
      </c>
      <c r="C60" s="198" t="s">
        <v>210</v>
      </c>
      <c r="D60" s="199">
        <v>0</v>
      </c>
      <c r="E60" s="199"/>
      <c r="F60" s="199">
        <f t="shared" si="2"/>
        <v>0</v>
      </c>
    </row>
    <row r="61" spans="1:6" ht="16.5">
      <c r="A61" s="200"/>
      <c r="B61" s="210" t="str">
        <f>B56</f>
        <v>V2</v>
      </c>
      <c r="C61" s="198" t="s">
        <v>210</v>
      </c>
      <c r="D61" s="199">
        <f>(D40+D45)</f>
        <v>2580</v>
      </c>
      <c r="E61" s="199"/>
      <c r="F61" s="199">
        <f>D61*E61</f>
        <v>0</v>
      </c>
    </row>
    <row r="62" spans="1:6" ht="16.5">
      <c r="A62" s="200"/>
      <c r="B62" s="210" t="str">
        <f>B57</f>
        <v>V3</v>
      </c>
      <c r="C62" s="198" t="s">
        <v>210</v>
      </c>
      <c r="D62" s="199">
        <f>(D41+D46)</f>
        <v>2145</v>
      </c>
      <c r="E62" s="199"/>
      <c r="F62" s="199">
        <f>D62*E62</f>
        <v>0</v>
      </c>
    </row>
    <row r="63" spans="1:6" ht="16.5">
      <c r="A63" s="200"/>
      <c r="B63" s="210" t="str">
        <f>B58</f>
        <v>P</v>
      </c>
      <c r="C63" s="198" t="s">
        <v>210</v>
      </c>
      <c r="D63" s="199">
        <f>(D42+D47)</f>
        <v>400</v>
      </c>
      <c r="E63" s="199"/>
      <c r="F63" s="199">
        <f>D63*E63</f>
        <v>0</v>
      </c>
    </row>
    <row r="64" spans="1:6" ht="81.75" customHeight="1">
      <c r="A64" s="200" t="s">
        <v>141</v>
      </c>
      <c r="B64" s="210" t="s">
        <v>142</v>
      </c>
      <c r="C64" s="198"/>
      <c r="D64" s="199"/>
      <c r="E64" s="199"/>
      <c r="F64" s="199"/>
    </row>
    <row r="65" spans="1:6" ht="16.5">
      <c r="A65" s="200"/>
      <c r="B65" s="210" t="str">
        <f>B60</f>
        <v>V1</v>
      </c>
      <c r="C65" s="198" t="s">
        <v>210</v>
      </c>
      <c r="D65" s="199">
        <v>0</v>
      </c>
      <c r="E65" s="199"/>
      <c r="F65" s="199">
        <f t="shared" si="2"/>
        <v>0</v>
      </c>
    </row>
    <row r="66" spans="1:6" ht="16.5">
      <c r="A66" s="200"/>
      <c r="B66" s="210" t="str">
        <f>B61</f>
        <v>V2</v>
      </c>
      <c r="C66" s="198" t="s">
        <v>210</v>
      </c>
      <c r="D66" s="199">
        <f>D61*0.1</f>
        <v>258</v>
      </c>
      <c r="E66" s="199"/>
      <c r="F66" s="199">
        <f>D66*E66</f>
        <v>0</v>
      </c>
    </row>
    <row r="67" spans="1:6" ht="16.5">
      <c r="A67" s="200"/>
      <c r="B67" s="210" t="str">
        <f>B62</f>
        <v>V3</v>
      </c>
      <c r="C67" s="198" t="s">
        <v>210</v>
      </c>
      <c r="D67" s="199">
        <f>D62*0.1</f>
        <v>214.5</v>
      </c>
      <c r="E67" s="199"/>
      <c r="F67" s="199">
        <f>D67*E67</f>
        <v>0</v>
      </c>
    </row>
    <row r="68" spans="1:6" ht="28.5">
      <c r="A68" s="200" t="s">
        <v>143</v>
      </c>
      <c r="B68" s="210" t="s">
        <v>144</v>
      </c>
      <c r="C68" s="198" t="s">
        <v>210</v>
      </c>
      <c r="D68" s="199">
        <f>SUM(D34:D36)</f>
        <v>0</v>
      </c>
      <c r="E68" s="199"/>
      <c r="F68" s="199">
        <f t="shared" si="2"/>
        <v>0</v>
      </c>
    </row>
    <row r="69" spans="1:6" ht="61.5">
      <c r="A69" s="200" t="s">
        <v>145</v>
      </c>
      <c r="B69" s="210" t="s">
        <v>211</v>
      </c>
      <c r="C69" s="198"/>
      <c r="D69" s="199"/>
      <c r="E69" s="199"/>
      <c r="F69" s="199"/>
    </row>
    <row r="70" spans="1:6" ht="16.5">
      <c r="A70" s="200"/>
      <c r="B70" s="210" t="str">
        <f>B65</f>
        <v>V1</v>
      </c>
      <c r="C70" s="198" t="s">
        <v>209</v>
      </c>
      <c r="D70" s="199">
        <v>0</v>
      </c>
      <c r="E70" s="199"/>
      <c r="F70" s="199">
        <f t="shared" si="2"/>
        <v>0</v>
      </c>
    </row>
    <row r="71" spans="1:6" ht="16.5">
      <c r="A71" s="200"/>
      <c r="B71" s="210" t="str">
        <f>B66</f>
        <v>V2</v>
      </c>
      <c r="C71" s="198" t="s">
        <v>209</v>
      </c>
      <c r="D71" s="199">
        <v>0</v>
      </c>
      <c r="E71" s="199"/>
      <c r="F71" s="199">
        <f t="shared" si="2"/>
        <v>0</v>
      </c>
    </row>
    <row r="72" spans="1:6" ht="16.5">
      <c r="A72" s="200"/>
      <c r="B72" s="210" t="str">
        <f>B67</f>
        <v>V3</v>
      </c>
      <c r="C72" s="198" t="s">
        <v>209</v>
      </c>
      <c r="D72" s="199">
        <v>0</v>
      </c>
      <c r="E72" s="199"/>
      <c r="F72" s="199">
        <f t="shared" si="2"/>
        <v>0</v>
      </c>
    </row>
    <row r="73" spans="1:6" ht="64.5" customHeight="1" thickBot="1">
      <c r="A73" s="200" t="s">
        <v>146</v>
      </c>
      <c r="B73" s="211" t="s">
        <v>147</v>
      </c>
      <c r="C73" s="205" t="s">
        <v>210</v>
      </c>
      <c r="D73" s="206">
        <v>300</v>
      </c>
      <c r="E73" s="206"/>
      <c r="F73" s="206">
        <f t="shared" si="2"/>
        <v>0</v>
      </c>
    </row>
    <row r="74" spans="1:6" ht="15.75" thickTop="1">
      <c r="A74" s="200"/>
      <c r="B74" s="195" t="s">
        <v>148</v>
      </c>
      <c r="C74" s="198"/>
      <c r="D74" s="199"/>
      <c r="E74" s="199"/>
      <c r="F74" s="207">
        <f>SUM(F34:F73)</f>
        <v>0</v>
      </c>
    </row>
    <row r="75" spans="1:6" ht="15">
      <c r="A75" s="200"/>
      <c r="B75" s="195"/>
      <c r="C75" s="198"/>
      <c r="D75" s="199"/>
      <c r="E75" s="199"/>
      <c r="F75" s="199"/>
    </row>
    <row r="76" spans="1:6" ht="30">
      <c r="A76" s="197" t="s">
        <v>41</v>
      </c>
      <c r="B76" s="195" t="s">
        <v>118</v>
      </c>
      <c r="C76" s="198"/>
      <c r="D76" s="199"/>
      <c r="E76" s="199"/>
      <c r="F76" s="199"/>
    </row>
    <row r="77" spans="1:6" ht="15">
      <c r="A77" s="197"/>
      <c r="B77" s="195"/>
      <c r="C77" s="198"/>
      <c r="D77" s="199"/>
      <c r="E77" s="199"/>
      <c r="F77" s="199"/>
    </row>
    <row r="78" spans="1:6" ht="15">
      <c r="A78" s="197" t="s">
        <v>149</v>
      </c>
      <c r="B78" s="195" t="s">
        <v>150</v>
      </c>
      <c r="C78" s="198"/>
      <c r="D78" s="199"/>
      <c r="E78" s="199"/>
      <c r="F78" s="199"/>
    </row>
    <row r="79" spans="1:6" ht="27" customHeight="1">
      <c r="A79" s="200" t="s">
        <v>39</v>
      </c>
      <c r="B79" s="212" t="s">
        <v>151</v>
      </c>
      <c r="C79" s="198"/>
      <c r="D79" s="199"/>
      <c r="E79" s="199"/>
      <c r="F79" s="199"/>
    </row>
    <row r="80" spans="1:6" ht="15">
      <c r="A80" s="197"/>
      <c r="B80" s="213"/>
      <c r="C80" s="198" t="s">
        <v>4</v>
      </c>
      <c r="D80" s="199">
        <f>394+100</f>
        <v>494</v>
      </c>
      <c r="E80" s="199"/>
      <c r="F80" s="199">
        <f t="shared" ref="F80:F128" si="3">E80*D80</f>
        <v>0</v>
      </c>
    </row>
    <row r="81" spans="1:6" ht="86.25" customHeight="1">
      <c r="A81" s="200" t="s">
        <v>40</v>
      </c>
      <c r="B81" s="214" t="s">
        <v>212</v>
      </c>
      <c r="C81" s="198"/>
      <c r="D81" s="199"/>
      <c r="E81" s="199"/>
      <c r="F81" s="199"/>
    </row>
    <row r="82" spans="1:6" ht="15">
      <c r="A82" s="197"/>
      <c r="B82" s="213" t="str">
        <f>B55</f>
        <v>V1</v>
      </c>
      <c r="C82" s="198" t="s">
        <v>4</v>
      </c>
      <c r="D82" s="199">
        <v>0</v>
      </c>
      <c r="E82" s="199"/>
      <c r="F82" s="199">
        <f t="shared" si="3"/>
        <v>0</v>
      </c>
    </row>
    <row r="83" spans="1:6" ht="15">
      <c r="A83" s="197"/>
      <c r="B83" s="213" t="str">
        <f>B56</f>
        <v>V2</v>
      </c>
      <c r="C83" s="198" t="s">
        <v>4</v>
      </c>
      <c r="D83" s="199">
        <f>D12</f>
        <v>860</v>
      </c>
      <c r="E83" s="199"/>
      <c r="F83" s="199">
        <f t="shared" si="3"/>
        <v>0</v>
      </c>
    </row>
    <row r="84" spans="1:6" ht="15">
      <c r="A84" s="197"/>
      <c r="B84" s="213" t="str">
        <f>B57</f>
        <v>V3</v>
      </c>
      <c r="C84" s="198" t="s">
        <v>4</v>
      </c>
      <c r="D84" s="199">
        <f>D13</f>
        <v>715</v>
      </c>
      <c r="E84" s="199"/>
      <c r="F84" s="199">
        <f t="shared" si="3"/>
        <v>0</v>
      </c>
    </row>
    <row r="85" spans="1:6" ht="15">
      <c r="A85" s="197"/>
      <c r="B85" s="213"/>
      <c r="C85" s="198"/>
      <c r="D85" s="199"/>
      <c r="E85" s="199"/>
      <c r="F85" s="199"/>
    </row>
    <row r="86" spans="1:6" ht="15">
      <c r="A86" s="197" t="s">
        <v>152</v>
      </c>
      <c r="B86" s="195" t="s">
        <v>153</v>
      </c>
      <c r="C86" s="198"/>
      <c r="D86" s="199"/>
      <c r="E86" s="199"/>
      <c r="F86" s="199"/>
    </row>
    <row r="87" spans="1:6" ht="63.75" customHeight="1">
      <c r="A87" s="197"/>
      <c r="B87" s="210" t="s">
        <v>154</v>
      </c>
      <c r="C87" s="198"/>
      <c r="D87" s="199"/>
      <c r="E87" s="199"/>
      <c r="F87" s="199"/>
    </row>
    <row r="88" spans="1:6">
      <c r="A88" s="200" t="s">
        <v>39</v>
      </c>
      <c r="B88" s="213" t="s">
        <v>213</v>
      </c>
      <c r="C88" s="198" t="s">
        <v>0</v>
      </c>
      <c r="D88" s="199">
        <v>20</v>
      </c>
      <c r="E88" s="199"/>
      <c r="F88" s="199">
        <f t="shared" si="3"/>
        <v>0</v>
      </c>
    </row>
    <row r="89" spans="1:6">
      <c r="A89" s="200" t="s">
        <v>40</v>
      </c>
      <c r="B89" s="213" t="s">
        <v>214</v>
      </c>
      <c r="C89" s="198" t="s">
        <v>0</v>
      </c>
      <c r="D89" s="199">
        <v>20</v>
      </c>
      <c r="E89" s="199"/>
      <c r="F89" s="199">
        <f t="shared" si="3"/>
        <v>0</v>
      </c>
    </row>
    <row r="90" spans="1:6">
      <c r="A90" s="200" t="s">
        <v>41</v>
      </c>
      <c r="B90" s="213" t="s">
        <v>215</v>
      </c>
      <c r="C90" s="198" t="s">
        <v>0</v>
      </c>
      <c r="D90" s="199">
        <v>6</v>
      </c>
      <c r="E90" s="199"/>
      <c r="F90" s="199">
        <f t="shared" si="3"/>
        <v>0</v>
      </c>
    </row>
    <row r="91" spans="1:6" ht="28.5">
      <c r="A91" s="200" t="s">
        <v>42</v>
      </c>
      <c r="B91" s="213" t="s">
        <v>155</v>
      </c>
      <c r="C91" s="198" t="s">
        <v>0</v>
      </c>
      <c r="D91" s="199">
        <v>1</v>
      </c>
      <c r="E91" s="199"/>
      <c r="F91" s="199">
        <f t="shared" si="3"/>
        <v>0</v>
      </c>
    </row>
    <row r="92" spans="1:6">
      <c r="A92" s="200"/>
      <c r="B92" s="213"/>
      <c r="C92" s="198"/>
      <c r="D92" s="199"/>
      <c r="E92" s="199"/>
      <c r="F92" s="199"/>
    </row>
    <row r="93" spans="1:6">
      <c r="A93" s="200" t="s">
        <v>79</v>
      </c>
      <c r="B93" s="213" t="s">
        <v>156</v>
      </c>
      <c r="C93" s="198" t="s">
        <v>0</v>
      </c>
      <c r="D93" s="199">
        <v>1</v>
      </c>
      <c r="E93" s="199"/>
      <c r="F93" s="199">
        <f t="shared" si="3"/>
        <v>0</v>
      </c>
    </row>
    <row r="94" spans="1:6">
      <c r="A94" s="200"/>
      <c r="B94" s="213"/>
      <c r="C94" s="198"/>
      <c r="D94" s="199"/>
      <c r="E94" s="199"/>
      <c r="F94" s="199"/>
    </row>
    <row r="95" spans="1:6">
      <c r="A95" s="200" t="s">
        <v>139</v>
      </c>
      <c r="B95" s="213" t="s">
        <v>157</v>
      </c>
      <c r="C95" s="198" t="s">
        <v>0</v>
      </c>
      <c r="D95" s="199">
        <v>1</v>
      </c>
      <c r="E95" s="199"/>
      <c r="F95" s="199">
        <f t="shared" si="3"/>
        <v>0</v>
      </c>
    </row>
    <row r="96" spans="1:6">
      <c r="A96" s="200" t="s">
        <v>141</v>
      </c>
      <c r="B96" s="213" t="s">
        <v>158</v>
      </c>
      <c r="C96" s="198" t="s">
        <v>0</v>
      </c>
      <c r="D96" s="199">
        <v>4</v>
      </c>
      <c r="E96" s="199"/>
      <c r="F96" s="199">
        <f t="shared" si="3"/>
        <v>0</v>
      </c>
    </row>
    <row r="97" spans="1:6">
      <c r="A97" s="200"/>
      <c r="B97" s="213"/>
      <c r="C97" s="198"/>
      <c r="D97" s="199"/>
      <c r="E97" s="199"/>
      <c r="F97" s="199"/>
    </row>
    <row r="98" spans="1:6">
      <c r="A98" s="200" t="s">
        <v>143</v>
      </c>
      <c r="B98" s="213" t="s">
        <v>159</v>
      </c>
      <c r="C98" s="198" t="s">
        <v>0</v>
      </c>
      <c r="D98" s="199">
        <f>25-1</f>
        <v>24</v>
      </c>
      <c r="E98" s="199"/>
      <c r="F98" s="199">
        <f t="shared" si="3"/>
        <v>0</v>
      </c>
    </row>
    <row r="99" spans="1:6">
      <c r="A99" s="200">
        <v>9</v>
      </c>
      <c r="B99" s="213" t="s">
        <v>160</v>
      </c>
      <c r="C99" s="198" t="s">
        <v>0</v>
      </c>
      <c r="D99" s="199">
        <v>4</v>
      </c>
      <c r="E99" s="199"/>
      <c r="F99" s="199">
        <f t="shared" si="3"/>
        <v>0</v>
      </c>
    </row>
    <row r="100" spans="1:6">
      <c r="A100" s="200">
        <v>10</v>
      </c>
      <c r="B100" s="213" t="s">
        <v>161</v>
      </c>
      <c r="C100" s="198" t="s">
        <v>0</v>
      </c>
      <c r="D100" s="199">
        <v>1</v>
      </c>
      <c r="E100" s="199"/>
      <c r="F100" s="199">
        <f t="shared" si="3"/>
        <v>0</v>
      </c>
    </row>
    <row r="101" spans="1:6">
      <c r="A101" s="200">
        <v>11</v>
      </c>
      <c r="B101" s="213" t="s">
        <v>162</v>
      </c>
      <c r="C101" s="198" t="s">
        <v>0</v>
      </c>
      <c r="D101" s="199">
        <v>1</v>
      </c>
      <c r="E101" s="199"/>
      <c r="F101" s="199">
        <f t="shared" si="3"/>
        <v>0</v>
      </c>
    </row>
    <row r="102" spans="1:6">
      <c r="A102" s="200">
        <v>12</v>
      </c>
      <c r="B102" s="213" t="s">
        <v>163</v>
      </c>
      <c r="C102" s="198" t="s">
        <v>0</v>
      </c>
      <c r="D102" s="199">
        <v>7</v>
      </c>
      <c r="E102" s="199"/>
      <c r="F102" s="199">
        <f t="shared" si="3"/>
        <v>0</v>
      </c>
    </row>
    <row r="103" spans="1:6">
      <c r="A103" s="200">
        <v>13</v>
      </c>
      <c r="B103" s="213" t="s">
        <v>164</v>
      </c>
      <c r="C103" s="198" t="s">
        <v>0</v>
      </c>
      <c r="D103" s="199">
        <v>1</v>
      </c>
      <c r="E103" s="199"/>
      <c r="F103" s="199">
        <f t="shared" si="3"/>
        <v>0</v>
      </c>
    </row>
    <row r="104" spans="1:6">
      <c r="A104" s="200">
        <v>14</v>
      </c>
      <c r="B104" s="213" t="s">
        <v>165</v>
      </c>
      <c r="C104" s="198" t="s">
        <v>0</v>
      </c>
      <c r="D104" s="199">
        <v>2</v>
      </c>
      <c r="E104" s="199"/>
      <c r="F104" s="199">
        <f t="shared" si="3"/>
        <v>0</v>
      </c>
    </row>
    <row r="105" spans="1:6">
      <c r="A105" s="200">
        <v>15</v>
      </c>
      <c r="B105" s="213" t="s">
        <v>166</v>
      </c>
      <c r="C105" s="198" t="s">
        <v>0</v>
      </c>
      <c r="D105" s="199">
        <v>5</v>
      </c>
      <c r="E105" s="199"/>
      <c r="F105" s="199">
        <f t="shared" si="3"/>
        <v>0</v>
      </c>
    </row>
    <row r="106" spans="1:6">
      <c r="A106" s="200">
        <v>16</v>
      </c>
      <c r="B106" s="213" t="s">
        <v>216</v>
      </c>
      <c r="C106" s="198" t="s">
        <v>0</v>
      </c>
      <c r="D106" s="199">
        <v>2</v>
      </c>
      <c r="E106" s="199"/>
      <c r="F106" s="199">
        <f t="shared" si="3"/>
        <v>0</v>
      </c>
    </row>
    <row r="107" spans="1:6">
      <c r="A107" s="200">
        <v>17</v>
      </c>
      <c r="B107" s="213" t="s">
        <v>217</v>
      </c>
      <c r="C107" s="198" t="s">
        <v>0</v>
      </c>
      <c r="D107" s="199">
        <v>3</v>
      </c>
      <c r="E107" s="199"/>
      <c r="F107" s="199">
        <f t="shared" si="3"/>
        <v>0</v>
      </c>
    </row>
    <row r="108" spans="1:6">
      <c r="A108" s="200">
        <v>18</v>
      </c>
      <c r="B108" s="213" t="s">
        <v>218</v>
      </c>
      <c r="C108" s="198" t="s">
        <v>0</v>
      </c>
      <c r="D108" s="199">
        <v>3</v>
      </c>
      <c r="E108" s="199"/>
      <c r="F108" s="199">
        <f t="shared" si="3"/>
        <v>0</v>
      </c>
    </row>
    <row r="109" spans="1:6">
      <c r="A109" s="200">
        <v>19</v>
      </c>
      <c r="B109" s="213" t="s">
        <v>219</v>
      </c>
      <c r="C109" s="198" t="s">
        <v>0</v>
      </c>
      <c r="D109" s="199">
        <f>35-15</f>
        <v>20</v>
      </c>
      <c r="E109" s="199"/>
      <c r="F109" s="199">
        <f t="shared" si="3"/>
        <v>0</v>
      </c>
    </row>
    <row r="110" spans="1:6">
      <c r="A110" s="200">
        <v>20</v>
      </c>
      <c r="B110" s="213" t="s">
        <v>220</v>
      </c>
      <c r="C110" s="198" t="s">
        <v>0</v>
      </c>
      <c r="D110" s="199">
        <f>23-10</f>
        <v>13</v>
      </c>
      <c r="E110" s="199"/>
      <c r="F110" s="199">
        <f t="shared" si="3"/>
        <v>0</v>
      </c>
    </row>
    <row r="111" spans="1:6">
      <c r="A111" s="200">
        <v>21</v>
      </c>
      <c r="B111" s="213" t="s">
        <v>221</v>
      </c>
      <c r="C111" s="198" t="s">
        <v>0</v>
      </c>
      <c r="D111" s="199">
        <v>5</v>
      </c>
      <c r="E111" s="199"/>
      <c r="F111" s="199">
        <f t="shared" si="3"/>
        <v>0</v>
      </c>
    </row>
    <row r="112" spans="1:6">
      <c r="A112" s="200">
        <v>22</v>
      </c>
      <c r="B112" s="213" t="s">
        <v>222</v>
      </c>
      <c r="C112" s="198" t="s">
        <v>0</v>
      </c>
      <c r="D112" s="199">
        <v>10</v>
      </c>
      <c r="E112" s="199"/>
      <c r="F112" s="199">
        <f t="shared" si="3"/>
        <v>0</v>
      </c>
    </row>
    <row r="113" spans="1:6">
      <c r="A113" s="200">
        <v>23</v>
      </c>
      <c r="B113" s="213" t="s">
        <v>167</v>
      </c>
      <c r="C113" s="198" t="s">
        <v>0</v>
      </c>
      <c r="D113" s="199">
        <v>1</v>
      </c>
      <c r="E113" s="199"/>
      <c r="F113" s="199">
        <f t="shared" si="3"/>
        <v>0</v>
      </c>
    </row>
    <row r="114" spans="1:6">
      <c r="A114" s="200">
        <v>24</v>
      </c>
      <c r="B114" s="213" t="s">
        <v>168</v>
      </c>
      <c r="C114" s="198" t="s">
        <v>0</v>
      </c>
      <c r="D114" s="199">
        <v>3</v>
      </c>
      <c r="E114" s="199"/>
      <c r="F114" s="199">
        <f t="shared" si="3"/>
        <v>0</v>
      </c>
    </row>
    <row r="115" spans="1:6">
      <c r="A115" s="200">
        <v>25</v>
      </c>
      <c r="B115" s="213" t="s">
        <v>169</v>
      </c>
      <c r="C115" s="198" t="s">
        <v>0</v>
      </c>
      <c r="D115" s="199">
        <v>1</v>
      </c>
      <c r="E115" s="199"/>
      <c r="F115" s="199">
        <f>E115*D115</f>
        <v>0</v>
      </c>
    </row>
    <row r="116" spans="1:6">
      <c r="A116" s="200">
        <v>26</v>
      </c>
      <c r="B116" s="213" t="s">
        <v>170</v>
      </c>
      <c r="C116" s="198" t="s">
        <v>0</v>
      </c>
      <c r="D116" s="199">
        <v>1</v>
      </c>
      <c r="E116" s="199"/>
      <c r="F116" s="199">
        <f>E116*D116</f>
        <v>0</v>
      </c>
    </row>
    <row r="117" spans="1:6">
      <c r="A117" s="200"/>
      <c r="B117" s="215"/>
      <c r="C117" s="198"/>
      <c r="D117" s="199"/>
      <c r="E117" s="199"/>
      <c r="F117" s="199"/>
    </row>
    <row r="118" spans="1:6" ht="15">
      <c r="A118" s="197" t="s">
        <v>171</v>
      </c>
      <c r="B118" s="195" t="s">
        <v>172</v>
      </c>
      <c r="C118" s="198"/>
      <c r="D118" s="199"/>
      <c r="E118" s="199"/>
      <c r="F118" s="199"/>
    </row>
    <row r="119" spans="1:6" ht="48" customHeight="1">
      <c r="A119" s="200"/>
      <c r="B119" s="210" t="s">
        <v>173</v>
      </c>
      <c r="C119" s="198"/>
      <c r="D119" s="199"/>
      <c r="E119" s="199"/>
      <c r="F119" s="199"/>
    </row>
    <row r="120" spans="1:6">
      <c r="A120" s="200" t="s">
        <v>39</v>
      </c>
      <c r="B120" s="216" t="s">
        <v>174</v>
      </c>
      <c r="C120" s="198" t="s">
        <v>0</v>
      </c>
      <c r="D120" s="199">
        <v>8</v>
      </c>
      <c r="E120" s="199"/>
      <c r="F120" s="199">
        <f t="shared" si="3"/>
        <v>0</v>
      </c>
    </row>
    <row r="121" spans="1:6">
      <c r="A121" s="200" t="s">
        <v>40</v>
      </c>
      <c r="B121" s="216" t="s">
        <v>175</v>
      </c>
      <c r="C121" s="198" t="s">
        <v>0</v>
      </c>
      <c r="D121" s="199">
        <v>1</v>
      </c>
      <c r="E121" s="199"/>
      <c r="F121" s="199">
        <f t="shared" si="3"/>
        <v>0</v>
      </c>
    </row>
    <row r="122" spans="1:6">
      <c r="A122" s="200" t="s">
        <v>41</v>
      </c>
      <c r="B122" s="216" t="s">
        <v>176</v>
      </c>
      <c r="C122" s="198" t="s">
        <v>0</v>
      </c>
      <c r="D122" s="199">
        <v>1</v>
      </c>
      <c r="E122" s="199"/>
      <c r="F122" s="199">
        <f t="shared" si="3"/>
        <v>0</v>
      </c>
    </row>
    <row r="123" spans="1:6">
      <c r="A123" s="200" t="s">
        <v>42</v>
      </c>
      <c r="B123" s="216" t="s">
        <v>177</v>
      </c>
      <c r="C123" s="198" t="s">
        <v>0</v>
      </c>
      <c r="D123" s="199">
        <v>8</v>
      </c>
      <c r="E123" s="199"/>
      <c r="F123" s="199">
        <f t="shared" si="3"/>
        <v>0</v>
      </c>
    </row>
    <row r="124" spans="1:6" ht="16.5" customHeight="1">
      <c r="A124" s="200" t="s">
        <v>79</v>
      </c>
      <c r="B124" s="213" t="s">
        <v>178</v>
      </c>
      <c r="C124" s="198" t="s">
        <v>0</v>
      </c>
      <c r="D124" s="199">
        <v>1</v>
      </c>
      <c r="E124" s="199"/>
      <c r="F124" s="199">
        <f t="shared" si="3"/>
        <v>0</v>
      </c>
    </row>
    <row r="125" spans="1:6">
      <c r="A125" s="200" t="s">
        <v>139</v>
      </c>
      <c r="B125" s="213" t="s">
        <v>179</v>
      </c>
      <c r="C125" s="198" t="s">
        <v>0</v>
      </c>
      <c r="D125" s="199">
        <v>1</v>
      </c>
      <c r="E125" s="199"/>
      <c r="F125" s="199">
        <f t="shared" si="3"/>
        <v>0</v>
      </c>
    </row>
    <row r="126" spans="1:6">
      <c r="A126" s="200" t="s">
        <v>141</v>
      </c>
      <c r="B126" s="213" t="s">
        <v>180</v>
      </c>
      <c r="C126" s="198" t="s">
        <v>0</v>
      </c>
      <c r="D126" s="199">
        <v>1</v>
      </c>
      <c r="E126" s="199"/>
      <c r="F126" s="199">
        <f t="shared" si="3"/>
        <v>0</v>
      </c>
    </row>
    <row r="127" spans="1:6">
      <c r="A127" s="200" t="s">
        <v>143</v>
      </c>
      <c r="B127" s="213" t="s">
        <v>181</v>
      </c>
      <c r="C127" s="198" t="s">
        <v>0</v>
      </c>
      <c r="D127" s="199">
        <v>7</v>
      </c>
      <c r="E127" s="199"/>
      <c r="F127" s="199">
        <f t="shared" si="3"/>
        <v>0</v>
      </c>
    </row>
    <row r="128" spans="1:6" ht="29.25" thickBot="1">
      <c r="A128" s="200" t="s">
        <v>145</v>
      </c>
      <c r="B128" s="217" t="s">
        <v>182</v>
      </c>
      <c r="C128" s="205" t="s">
        <v>0</v>
      </c>
      <c r="D128" s="206">
        <v>7</v>
      </c>
      <c r="E128" s="206"/>
      <c r="F128" s="206">
        <f t="shared" si="3"/>
        <v>0</v>
      </c>
    </row>
    <row r="129" spans="1:6" ht="30.75" thickTop="1">
      <c r="A129" s="200"/>
      <c r="B129" s="195" t="s">
        <v>183</v>
      </c>
      <c r="C129" s="198"/>
      <c r="D129" s="199"/>
      <c r="E129" s="199"/>
      <c r="F129" s="207">
        <f>SUM(F79:F128)</f>
        <v>0</v>
      </c>
    </row>
    <row r="130" spans="1:6">
      <c r="A130" s="198"/>
      <c r="B130" s="198"/>
      <c r="C130" s="198"/>
      <c r="D130" s="199"/>
      <c r="E130" s="199"/>
      <c r="F130" s="199"/>
    </row>
    <row r="131" spans="1:6" ht="15">
      <c r="A131" s="197" t="s">
        <v>79</v>
      </c>
      <c r="B131" s="195" t="s">
        <v>119</v>
      </c>
      <c r="C131" s="198"/>
      <c r="D131" s="199"/>
      <c r="E131" s="199"/>
      <c r="F131" s="199"/>
    </row>
    <row r="132" spans="1:6" ht="15">
      <c r="A132" s="197"/>
      <c r="B132" s="195"/>
      <c r="C132" s="198"/>
      <c r="D132" s="199"/>
      <c r="E132" s="199"/>
      <c r="F132" s="199"/>
    </row>
    <row r="133" spans="1:6" ht="42.75">
      <c r="A133" s="200" t="s">
        <v>39</v>
      </c>
      <c r="B133" s="218" t="s">
        <v>223</v>
      </c>
      <c r="C133" s="198" t="s">
        <v>4</v>
      </c>
      <c r="D133" s="199">
        <v>21</v>
      </c>
      <c r="E133" s="199"/>
      <c r="F133" s="199">
        <f t="shared" ref="F133:F150" si="4">+E133*$D133</f>
        <v>0</v>
      </c>
    </row>
    <row r="134" spans="1:6" ht="42.75">
      <c r="A134" s="200" t="s">
        <v>40</v>
      </c>
      <c r="B134" s="218" t="s">
        <v>224</v>
      </c>
      <c r="C134" s="198" t="s">
        <v>0</v>
      </c>
      <c r="D134" s="199">
        <v>4</v>
      </c>
      <c r="E134" s="199"/>
      <c r="F134" s="199">
        <f t="shared" si="4"/>
        <v>0</v>
      </c>
    </row>
    <row r="135" spans="1:6" ht="57">
      <c r="A135" s="200" t="s">
        <v>41</v>
      </c>
      <c r="B135" s="218" t="s">
        <v>184</v>
      </c>
      <c r="C135" s="198" t="s">
        <v>0</v>
      </c>
      <c r="D135" s="199">
        <v>4</v>
      </c>
      <c r="E135" s="199"/>
      <c r="F135" s="199">
        <f t="shared" si="4"/>
        <v>0</v>
      </c>
    </row>
    <row r="136" spans="1:6" ht="42.75">
      <c r="A136" s="200" t="s">
        <v>42</v>
      </c>
      <c r="B136" s="218" t="s">
        <v>185</v>
      </c>
      <c r="C136" s="198" t="s">
        <v>4</v>
      </c>
      <c r="D136" s="199">
        <v>8</v>
      </c>
      <c r="E136" s="199"/>
      <c r="F136" s="199">
        <f t="shared" si="4"/>
        <v>0</v>
      </c>
    </row>
    <row r="137" spans="1:6" ht="49.5" customHeight="1">
      <c r="A137" s="200" t="s">
        <v>79</v>
      </c>
      <c r="B137" s="218" t="s">
        <v>186</v>
      </c>
      <c r="C137" s="198" t="s">
        <v>0</v>
      </c>
      <c r="D137" s="199">
        <v>4</v>
      </c>
      <c r="E137" s="199"/>
      <c r="F137" s="199">
        <f t="shared" si="4"/>
        <v>0</v>
      </c>
    </row>
    <row r="138" spans="1:6" ht="71.25">
      <c r="A138" s="200" t="s">
        <v>139</v>
      </c>
      <c r="B138" s="218" t="s">
        <v>187</v>
      </c>
      <c r="C138" s="198" t="s">
        <v>210</v>
      </c>
      <c r="D138" s="199">
        <v>6.5</v>
      </c>
      <c r="E138" s="199"/>
      <c r="F138" s="199">
        <f t="shared" si="4"/>
        <v>0</v>
      </c>
    </row>
    <row r="139" spans="1:6" ht="57">
      <c r="A139" s="200" t="s">
        <v>141</v>
      </c>
      <c r="B139" s="218" t="s">
        <v>188</v>
      </c>
      <c r="C139" s="198" t="s">
        <v>4</v>
      </c>
      <c r="D139" s="199">
        <v>6.5</v>
      </c>
      <c r="E139" s="199"/>
      <c r="F139" s="199">
        <f t="shared" si="4"/>
        <v>0</v>
      </c>
    </row>
    <row r="140" spans="1:6" ht="28.5">
      <c r="A140" s="200" t="s">
        <v>143</v>
      </c>
      <c r="B140" s="218" t="s">
        <v>189</v>
      </c>
      <c r="C140" s="198" t="s">
        <v>4</v>
      </c>
      <c r="D140" s="199">
        <v>0</v>
      </c>
      <c r="E140" s="199"/>
      <c r="F140" s="199">
        <f t="shared" si="4"/>
        <v>0</v>
      </c>
    </row>
    <row r="141" spans="1:6" ht="42.75">
      <c r="A141" s="200" t="s">
        <v>145</v>
      </c>
      <c r="B141" s="218" t="s">
        <v>190</v>
      </c>
      <c r="C141" s="198" t="s">
        <v>209</v>
      </c>
      <c r="D141" s="199">
        <v>0</v>
      </c>
      <c r="E141" s="199"/>
      <c r="F141" s="199">
        <f t="shared" si="4"/>
        <v>0</v>
      </c>
    </row>
    <row r="142" spans="1:6" ht="32.25" customHeight="1">
      <c r="A142" s="200" t="s">
        <v>146</v>
      </c>
      <c r="B142" s="218" t="s">
        <v>191</v>
      </c>
      <c r="C142" s="198" t="s">
        <v>209</v>
      </c>
      <c r="D142" s="199">
        <v>0</v>
      </c>
      <c r="E142" s="199"/>
      <c r="F142" s="199">
        <f t="shared" si="4"/>
        <v>0</v>
      </c>
    </row>
    <row r="143" spans="1:6" ht="33" customHeight="1">
      <c r="A143" s="200" t="s">
        <v>192</v>
      </c>
      <c r="B143" s="218" t="s">
        <v>193</v>
      </c>
      <c r="C143" s="198" t="s">
        <v>209</v>
      </c>
      <c r="D143" s="199">
        <v>0</v>
      </c>
      <c r="E143" s="199"/>
      <c r="F143" s="199">
        <f t="shared" si="4"/>
        <v>0</v>
      </c>
    </row>
    <row r="144" spans="1:6" ht="71.25">
      <c r="A144" s="200" t="s">
        <v>194</v>
      </c>
      <c r="B144" s="218" t="s">
        <v>195</v>
      </c>
      <c r="C144" s="198" t="s">
        <v>0</v>
      </c>
      <c r="D144" s="199">
        <v>62</v>
      </c>
      <c r="E144" s="199"/>
      <c r="F144" s="199">
        <f t="shared" si="4"/>
        <v>0</v>
      </c>
    </row>
    <row r="145" spans="1:6" ht="71.25">
      <c r="A145" s="200" t="s">
        <v>196</v>
      </c>
      <c r="B145" s="218" t="s">
        <v>197</v>
      </c>
      <c r="C145" s="198" t="s">
        <v>0</v>
      </c>
      <c r="D145" s="199">
        <v>5</v>
      </c>
      <c r="E145" s="199"/>
      <c r="F145" s="199">
        <f t="shared" si="4"/>
        <v>0</v>
      </c>
    </row>
    <row r="146" spans="1:6" ht="61.5" customHeight="1">
      <c r="A146" s="200" t="s">
        <v>198</v>
      </c>
      <c r="B146" s="218" t="s">
        <v>199</v>
      </c>
      <c r="C146" s="198" t="s">
        <v>0</v>
      </c>
      <c r="D146" s="199">
        <v>7</v>
      </c>
      <c r="E146" s="199"/>
      <c r="F146" s="199">
        <f t="shared" si="4"/>
        <v>0</v>
      </c>
    </row>
    <row r="147" spans="1:6" ht="106.5" customHeight="1">
      <c r="A147" s="200" t="s">
        <v>200</v>
      </c>
      <c r="B147" s="219" t="s">
        <v>225</v>
      </c>
      <c r="C147" s="198" t="s">
        <v>0</v>
      </c>
      <c r="D147" s="199">
        <v>1</v>
      </c>
      <c r="E147" s="199"/>
      <c r="F147" s="199">
        <f t="shared" si="4"/>
        <v>0</v>
      </c>
    </row>
    <row r="148" spans="1:6" ht="114">
      <c r="A148" s="200" t="s">
        <v>201</v>
      </c>
      <c r="B148" s="210" t="s">
        <v>202</v>
      </c>
      <c r="C148" s="198" t="s">
        <v>0</v>
      </c>
      <c r="D148" s="199">
        <v>1</v>
      </c>
      <c r="E148" s="199"/>
      <c r="F148" s="199">
        <f t="shared" si="4"/>
        <v>0</v>
      </c>
    </row>
    <row r="149" spans="1:6" ht="32.25" customHeight="1">
      <c r="A149" s="200" t="s">
        <v>203</v>
      </c>
      <c r="B149" s="218" t="s">
        <v>204</v>
      </c>
      <c r="C149" s="198" t="s">
        <v>4</v>
      </c>
      <c r="D149" s="199">
        <f>D11+D12+D13+D14</f>
        <v>1575</v>
      </c>
      <c r="E149" s="199"/>
      <c r="F149" s="199">
        <f t="shared" si="4"/>
        <v>0</v>
      </c>
    </row>
    <row r="150" spans="1:6" ht="15" thickBot="1">
      <c r="A150" s="200" t="s">
        <v>205</v>
      </c>
      <c r="B150" s="217" t="s">
        <v>206</v>
      </c>
      <c r="C150" s="205" t="s">
        <v>207</v>
      </c>
      <c r="D150" s="206">
        <v>1</v>
      </c>
      <c r="E150" s="206"/>
      <c r="F150" s="206">
        <f t="shared" si="4"/>
        <v>0</v>
      </c>
    </row>
    <row r="151" spans="1:6" ht="15.75" thickTop="1">
      <c r="A151" s="198"/>
      <c r="B151" s="229" t="s">
        <v>208</v>
      </c>
      <c r="C151" s="229"/>
      <c r="D151" s="198"/>
      <c r="F151" s="207">
        <f>SUM(F133:F150)</f>
        <v>0</v>
      </c>
    </row>
  </sheetData>
  <mergeCells count="9">
    <mergeCell ref="C7:E7"/>
    <mergeCell ref="C8:E8"/>
    <mergeCell ref="B151:C151"/>
    <mergeCell ref="B1:E1"/>
    <mergeCell ref="B2:E2"/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Rekapitulacija</vt:lpstr>
      <vt:lpstr>LOKAVEC-ČOHI</vt:lpstr>
      <vt:lpstr>ČOHI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x</dc:creator>
  <cp:lastModifiedBy>Peter Kete</cp:lastModifiedBy>
  <cp:lastPrinted>2012-12-11T09:13:16Z</cp:lastPrinted>
  <dcterms:created xsi:type="dcterms:W3CDTF">1997-12-17T12:17:05Z</dcterms:created>
  <dcterms:modified xsi:type="dcterms:W3CDTF">2017-03-23T13:40:40Z</dcterms:modified>
</cp:coreProperties>
</file>