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21\4301-17-2021 Komunalna infrastruktura Lokavec-Mizinska vas\"/>
    </mc:Choice>
  </mc:AlternateContent>
  <bookViews>
    <workbookView xWindow="0" yWindow="0" windowWidth="25170" windowHeight="11115" tabRatio="973"/>
  </bookViews>
  <sheets>
    <sheet name=" rekapitulacija" sheetId="91" r:id="rId1"/>
    <sheet name="cesta" sheetId="156" r:id="rId2"/>
    <sheet name="Ekološki otok" sheetId="158" r:id="rId3"/>
    <sheet name="M1" sheetId="93" r:id="rId4"/>
    <sheet name="V1" sheetId="145" r:id="rId5"/>
    <sheet name="F1" sheetId="153" r:id="rId6"/>
    <sheet name="NNO in TK" sheetId="160" r:id="rId7"/>
  </sheets>
  <definedNames>
    <definedName name="_xlnm.Print_Area" localSheetId="0">' rekapitulacija'!$A$1:$B$12</definedName>
    <definedName name="_xlnm.Print_Area" localSheetId="1">cesta!$A$1:$F$118</definedName>
    <definedName name="_xlnm.Print_Area" localSheetId="2">'Ekološki otok'!$A$1:$F$86</definedName>
    <definedName name="_xlnm.Print_Area" localSheetId="5">'F1'!$A$1:$F$70</definedName>
    <definedName name="_xlnm.Print_Area" localSheetId="3">'M1'!$A$1:$F$112</definedName>
    <definedName name="_xlnm.Print_Area" localSheetId="6">'NNO in TK'!$B$1:$J$277</definedName>
    <definedName name="_xlnm.Print_Area" localSheetId="4">'V1'!$A$1:$F$100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8" i="160" l="1"/>
  <c r="F35" i="156"/>
  <c r="D126" i="156" l="1"/>
  <c r="F126" i="156"/>
  <c r="F124" i="156"/>
  <c r="F128" i="156" s="1"/>
  <c r="F10" i="156" s="1"/>
  <c r="F122" i="156"/>
  <c r="J27" i="160" l="1"/>
  <c r="J29" i="160"/>
  <c r="J31" i="160"/>
  <c r="J33" i="160"/>
  <c r="J35" i="160"/>
  <c r="J37" i="160"/>
  <c r="J39" i="160"/>
  <c r="J41" i="160"/>
  <c r="J43" i="160"/>
  <c r="J45" i="160"/>
  <c r="J47" i="160"/>
  <c r="J49" i="160"/>
  <c r="J51" i="160"/>
  <c r="J53" i="160"/>
  <c r="J55" i="160"/>
  <c r="J57" i="160"/>
  <c r="J59" i="160"/>
  <c r="J61" i="160"/>
  <c r="J63" i="160"/>
  <c r="J65" i="160"/>
  <c r="J67" i="160"/>
  <c r="J69" i="160"/>
  <c r="J73" i="160"/>
  <c r="J75" i="160"/>
  <c r="J88" i="160"/>
  <c r="J90" i="160"/>
  <c r="J92" i="160"/>
  <c r="J94" i="160"/>
  <c r="J96" i="160"/>
  <c r="J98" i="160"/>
  <c r="J110" i="160"/>
  <c r="J121" i="160"/>
  <c r="J123" i="160"/>
  <c r="J125" i="160"/>
  <c r="J127" i="160"/>
  <c r="J134" i="160"/>
  <c r="J136" i="160"/>
  <c r="J146" i="160"/>
  <c r="J148" i="160"/>
  <c r="J150" i="160"/>
  <c r="J152" i="160"/>
  <c r="J154" i="160"/>
  <c r="J156" i="160"/>
  <c r="J158" i="160"/>
  <c r="J160" i="160"/>
  <c r="J162" i="160"/>
  <c r="J164" i="160"/>
  <c r="J166" i="160"/>
  <c r="J168" i="160"/>
  <c r="J170" i="160"/>
  <c r="J172" i="160"/>
  <c r="J176" i="160"/>
  <c r="J223" i="160"/>
  <c r="J225" i="160"/>
  <c r="J227" i="160"/>
  <c r="J229" i="160"/>
  <c r="J232" i="160"/>
  <c r="J234" i="160"/>
  <c r="J236" i="160"/>
  <c r="J238" i="160"/>
  <c r="J242" i="160"/>
  <c r="J244" i="160"/>
  <c r="J246" i="160"/>
  <c r="J258" i="160"/>
  <c r="J260" i="160"/>
  <c r="J262" i="160"/>
  <c r="J264" i="160"/>
  <c r="J266" i="160"/>
  <c r="J268" i="160"/>
  <c r="J270" i="160"/>
  <c r="J272" i="160"/>
  <c r="I240" i="160" l="1"/>
  <c r="J240" i="160" s="1"/>
  <c r="I274" i="160"/>
  <c r="J274" i="160" s="1"/>
  <c r="J276" i="160" s="1"/>
  <c r="J14" i="160" s="1"/>
  <c r="I71" i="160"/>
  <c r="J71" i="160" s="1"/>
  <c r="J77" i="160" s="1"/>
  <c r="I174" i="160"/>
  <c r="J174" i="160" s="1"/>
  <c r="J178" i="160" s="1"/>
  <c r="I129" i="160"/>
  <c r="J129" i="160" s="1"/>
  <c r="I131" i="160" s="1"/>
  <c r="J131" i="160" s="1"/>
  <c r="F77" i="158"/>
  <c r="F74" i="156"/>
  <c r="J9" i="160" l="1"/>
  <c r="I248" i="160"/>
  <c r="J248" i="160" s="1"/>
  <c r="J250" i="160" s="1"/>
  <c r="J13" i="160" s="1"/>
  <c r="J12" i="160"/>
  <c r="J8" i="160"/>
  <c r="F51" i="153"/>
  <c r="F50" i="153"/>
  <c r="D29" i="153"/>
  <c r="D28" i="153"/>
  <c r="D27" i="153"/>
  <c r="D23" i="153"/>
  <c r="D22" i="153"/>
  <c r="D40" i="93"/>
  <c r="D34" i="93"/>
  <c r="D33" i="93"/>
  <c r="D32" i="93"/>
  <c r="D29" i="93"/>
  <c r="D28" i="93"/>
  <c r="D27" i="93"/>
  <c r="D101" i="156"/>
  <c r="D100" i="156"/>
  <c r="F88" i="156"/>
  <c r="F82" i="156"/>
  <c r="D44" i="156"/>
  <c r="D43" i="156"/>
  <c r="J19" i="160" l="1"/>
  <c r="B5" i="91" s="1"/>
  <c r="F90" i="156"/>
  <c r="F72" i="158" l="1"/>
  <c r="F75" i="158"/>
  <c r="B10" i="158" l="1"/>
  <c r="B7" i="158"/>
  <c r="F83" i="158"/>
  <c r="F85" i="158" s="1"/>
  <c r="F10" i="158" s="1"/>
  <c r="F69" i="158"/>
  <c r="F67" i="158"/>
  <c r="F59" i="158"/>
  <c r="F57" i="158"/>
  <c r="F55" i="158"/>
  <c r="F47" i="158"/>
  <c r="F65" i="158"/>
  <c r="F53" i="158"/>
  <c r="F51" i="158"/>
  <c r="F49" i="158"/>
  <c r="F33" i="158"/>
  <c r="F41" i="158"/>
  <c r="F39" i="158"/>
  <c r="F43" i="158" s="1"/>
  <c r="F7" i="158" s="1"/>
  <c r="F31" i="158"/>
  <c r="F29" i="158"/>
  <c r="F27" i="158"/>
  <c r="F25" i="158"/>
  <c r="F23" i="158"/>
  <c r="F21" i="158"/>
  <c r="F15" i="158"/>
  <c r="F17" i="158" s="1"/>
  <c r="F5" i="158" s="1"/>
  <c r="B9" i="158"/>
  <c r="B8" i="158"/>
  <c r="B6" i="158"/>
  <c r="B5" i="158"/>
  <c r="F79" i="158" l="1"/>
  <c r="F35" i="158"/>
  <c r="F61" i="158"/>
  <c r="F8" i="158" s="1"/>
  <c r="F115" i="156"/>
  <c r="F39" i="153"/>
  <c r="F42" i="93"/>
  <c r="F66" i="145"/>
  <c r="F9" i="158" l="1"/>
  <c r="F6" i="158"/>
  <c r="F100" i="93"/>
  <c r="F11" i="158" l="1"/>
  <c r="B13" i="91" s="1"/>
  <c r="F98" i="93"/>
  <c r="F96" i="93"/>
  <c r="F94" i="93"/>
  <c r="F92" i="93"/>
  <c r="D90" i="93"/>
  <c r="F90" i="93" s="1"/>
  <c r="F88" i="93"/>
  <c r="F86" i="93"/>
  <c r="D84" i="93"/>
  <c r="F84" i="93" s="1"/>
  <c r="D83" i="93"/>
  <c r="F83" i="93" s="1"/>
  <c r="D82" i="93"/>
  <c r="F82" i="93" s="1"/>
  <c r="D79" i="93"/>
  <c r="F79" i="93" s="1"/>
  <c r="D78" i="93"/>
  <c r="F78" i="93" s="1"/>
  <c r="D77" i="93"/>
  <c r="F77" i="93" s="1"/>
  <c r="F70" i="93"/>
  <c r="F102" i="93" l="1"/>
  <c r="F8" i="93"/>
  <c r="F54" i="93"/>
  <c r="F47" i="153"/>
  <c r="F58" i="93"/>
  <c r="F50" i="93" l="1"/>
  <c r="F40" i="93"/>
  <c r="F38" i="93"/>
  <c r="F34" i="93"/>
  <c r="F33" i="93"/>
  <c r="F32" i="93"/>
  <c r="F29" i="93"/>
  <c r="F28" i="93"/>
  <c r="F27" i="93"/>
  <c r="D14" i="93"/>
  <c r="D64" i="153" l="1"/>
  <c r="D66" i="153" s="1"/>
  <c r="D37" i="153" l="1"/>
  <c r="F37" i="153" s="1"/>
  <c r="F66" i="156" l="1"/>
  <c r="F35" i="153" l="1"/>
  <c r="F31" i="153"/>
  <c r="F29" i="153" l="1"/>
  <c r="F28" i="153"/>
  <c r="F27" i="153"/>
  <c r="B9" i="156" l="1"/>
  <c r="F113" i="156"/>
  <c r="F111" i="156"/>
  <c r="F109" i="156"/>
  <c r="F107" i="156"/>
  <c r="F105" i="156"/>
  <c r="F103" i="156"/>
  <c r="D99" i="156"/>
  <c r="F101" i="156" s="1"/>
  <c r="F96" i="156"/>
  <c r="F99" i="156" l="1"/>
  <c r="F100" i="156"/>
  <c r="F90" i="145"/>
  <c r="F86" i="145"/>
  <c r="F80" i="145"/>
  <c r="F67" i="145"/>
  <c r="F117" i="156" l="1"/>
  <c r="F9" i="156"/>
  <c r="F71" i="145"/>
  <c r="F70" i="145"/>
  <c r="F69" i="145"/>
  <c r="F65" i="145"/>
  <c r="F64" i="145"/>
  <c r="F63" i="145"/>
  <c r="F62" i="145"/>
  <c r="F58" i="145"/>
  <c r="F61" i="145"/>
  <c r="F60" i="145"/>
  <c r="F59" i="145"/>
  <c r="F79" i="145"/>
  <c r="F51" i="145"/>
  <c r="F49" i="145"/>
  <c r="D28" i="145" l="1"/>
  <c r="D27" i="145"/>
  <c r="D23" i="145"/>
  <c r="D22" i="145"/>
  <c r="F70" i="156" l="1"/>
  <c r="F64" i="156"/>
  <c r="F56" i="156"/>
  <c r="F50" i="156"/>
  <c r="F72" i="156"/>
  <c r="D42" i="156" l="1"/>
  <c r="F33" i="156" l="1"/>
  <c r="F31" i="156"/>
  <c r="B6" i="156" l="1"/>
  <c r="F6" i="156"/>
  <c r="F84" i="156" l="1"/>
  <c r="F86" i="156"/>
  <c r="F76" i="156"/>
  <c r="F68" i="156"/>
  <c r="F62" i="156"/>
  <c r="F60" i="156"/>
  <c r="F58" i="156"/>
  <c r="F54" i="156"/>
  <c r="F52" i="156"/>
  <c r="F48" i="156"/>
  <c r="F46" i="156"/>
  <c r="F44" i="156"/>
  <c r="F43" i="156"/>
  <c r="F42" i="156"/>
  <c r="F39" i="156"/>
  <c r="F25" i="156"/>
  <c r="F23" i="156"/>
  <c r="F21" i="156"/>
  <c r="F19" i="156"/>
  <c r="F17" i="156"/>
  <c r="F15" i="156"/>
  <c r="B8" i="156"/>
  <c r="B7" i="156"/>
  <c r="B5" i="156"/>
  <c r="F78" i="156" l="1"/>
  <c r="F7" i="156" s="1"/>
  <c r="F92" i="156"/>
  <c r="F8" i="156" s="1"/>
  <c r="F27" i="156"/>
  <c r="F5" i="156" s="1"/>
  <c r="F11" i="156" l="1"/>
  <c r="B4" i="91"/>
  <c r="B6" i="91" s="1"/>
  <c r="B7" i="91" s="1"/>
  <c r="F68" i="153" l="1"/>
  <c r="D24" i="153" l="1"/>
  <c r="D29" i="145"/>
  <c r="D37" i="145" s="1"/>
  <c r="D24" i="145"/>
  <c r="A1" i="153" l="1"/>
  <c r="A1" i="145"/>
  <c r="F56" i="153"/>
  <c r="F45" i="153"/>
  <c r="F39" i="145"/>
  <c r="F98" i="145"/>
  <c r="F29" i="145"/>
  <c r="F28" i="145"/>
  <c r="F27" i="145"/>
  <c r="F68" i="93"/>
  <c r="F56" i="93"/>
  <c r="F63" i="93"/>
  <c r="F37" i="145" l="1"/>
  <c r="F20" i="93" l="1"/>
  <c r="F78" i="145" l="1"/>
  <c r="F22" i="153" l="1"/>
  <c r="F22" i="145"/>
  <c r="A16" i="91" l="1"/>
  <c r="A15" i="91"/>
  <c r="A14" i="91"/>
  <c r="B8" i="153"/>
  <c r="B7" i="153"/>
  <c r="B6" i="153"/>
  <c r="B5" i="153"/>
  <c r="F54" i="153" l="1"/>
  <c r="F66" i="153"/>
  <c r="F64" i="153"/>
  <c r="F58" i="153"/>
  <c r="F52" i="153"/>
  <c r="F33" i="153"/>
  <c r="F24" i="153"/>
  <c r="F23" i="153"/>
  <c r="F15" i="153"/>
  <c r="F13" i="153"/>
  <c r="D92" i="145"/>
  <c r="F92" i="145" s="1"/>
  <c r="D94" i="145"/>
  <c r="F94" i="145" s="1"/>
  <c r="D96" i="145"/>
  <c r="F96" i="145" s="1"/>
  <c r="F56" i="145"/>
  <c r="F57" i="145"/>
  <c r="F76" i="145"/>
  <c r="F77" i="145"/>
  <c r="F47" i="145"/>
  <c r="F88" i="145"/>
  <c r="F35" i="145"/>
  <c r="F33" i="145"/>
  <c r="F31" i="145"/>
  <c r="F24" i="145"/>
  <c r="F23" i="145"/>
  <c r="F41" i="145" s="1"/>
  <c r="F15" i="145"/>
  <c r="F13" i="145"/>
  <c r="F60" i="93"/>
  <c r="A1" i="93"/>
  <c r="F14" i="93"/>
  <c r="F22" i="93" s="1"/>
  <c r="F18" i="93"/>
  <c r="F36" i="93"/>
  <c r="F44" i="93" s="1"/>
  <c r="F48" i="93"/>
  <c r="F52" i="93"/>
  <c r="F64" i="93"/>
  <c r="F66" i="93"/>
  <c r="F106" i="93"/>
  <c r="F108" i="93"/>
  <c r="F72" i="93" l="1"/>
  <c r="F7" i="93" s="1"/>
  <c r="F17" i="145"/>
  <c r="F5" i="145" s="1"/>
  <c r="F70" i="153"/>
  <c r="F60" i="153"/>
  <c r="F7" i="153" s="1"/>
  <c r="F100" i="145"/>
  <c r="F8" i="145" s="1"/>
  <c r="F82" i="145"/>
  <c r="F7" i="145" s="1"/>
  <c r="F41" i="153"/>
  <c r="F5" i="93"/>
  <c r="F6" i="153"/>
  <c r="F17" i="153"/>
  <c r="F5" i="153" s="1"/>
  <c r="F8" i="153"/>
  <c r="F6" i="145"/>
  <c r="F6" i="93"/>
  <c r="F9" i="153" l="1"/>
  <c r="B16" i="91" s="1"/>
  <c r="F9" i="145"/>
  <c r="B15" i="91" s="1"/>
  <c r="F110" i="93" l="1"/>
  <c r="F112" i="93" s="1"/>
  <c r="F9" i="93" l="1"/>
  <c r="F10" i="93" s="1"/>
  <c r="B14" i="91" s="1"/>
  <c r="B17" i="91" s="1"/>
  <c r="B8" i="91" l="1"/>
  <c r="B9" i="91" s="1"/>
  <c r="B19" i="91" s="1"/>
</calcChain>
</file>

<file path=xl/sharedStrings.xml><?xml version="1.0" encoding="utf-8"?>
<sst xmlns="http://schemas.openxmlformats.org/spreadsheetml/2006/main" count="1318" uniqueCount="409">
  <si>
    <t>1.</t>
  </si>
  <si>
    <t xml:space="preserve">PREDDELA </t>
  </si>
  <si>
    <t>2.</t>
  </si>
  <si>
    <t>ZEMELJSKA  DELA</t>
  </si>
  <si>
    <t>3.</t>
  </si>
  <si>
    <t>MONTAŽNA IN BETONSKA DELA</t>
  </si>
  <si>
    <t>4.</t>
  </si>
  <si>
    <t>OSTALA DELA</t>
  </si>
  <si>
    <t>PREDDELA</t>
  </si>
  <si>
    <t>m</t>
  </si>
  <si>
    <t>kos</t>
  </si>
  <si>
    <t>ZEMELJSKA DELA</t>
  </si>
  <si>
    <t>PREDDELA SKUPAJ:</t>
  </si>
  <si>
    <t>ZEMELJSKA DELA SKUPAJ:</t>
  </si>
  <si>
    <t>MONTAŽNA IN BETONSKA DELA SKUPAJ:</t>
  </si>
  <si>
    <t>OSTALA DELA SKUPAJ:</t>
  </si>
  <si>
    <t>5.</t>
  </si>
  <si>
    <t>Naprava in postavitev gradbenih profilov (na mestih kjer se menja smer ali naklon)</t>
  </si>
  <si>
    <t>REKAPITULACIJA</t>
  </si>
  <si>
    <t xml:space="preserve">SKUPAJ € </t>
  </si>
  <si>
    <t>Zakoličba trase kanalizacije z niveliranjem kanala</t>
  </si>
  <si>
    <t>Planiranje dna rova kanalizacije s točnostjo +/- 1 cm</t>
  </si>
  <si>
    <t>kpl</t>
  </si>
  <si>
    <t>SKUPAJ</t>
  </si>
  <si>
    <t>6.</t>
  </si>
  <si>
    <t>7.</t>
  </si>
  <si>
    <t>8.</t>
  </si>
  <si>
    <t>9.</t>
  </si>
  <si>
    <t>10.</t>
  </si>
  <si>
    <t>11.</t>
  </si>
  <si>
    <t>NEPREDVIDENA DELA (10%)</t>
  </si>
  <si>
    <t xml:space="preserve">Izdelava geodetskega načrta novega stanja skladno z ZGO-1 in navodili upravljalca kanal. </t>
  </si>
  <si>
    <t>A</t>
  </si>
  <si>
    <t>B</t>
  </si>
  <si>
    <t>Čiščenje in spiranje kanalizacije, izvedba preizkusa vodotesnosti, pregled kanalizacije s fotorobotom</t>
  </si>
  <si>
    <t>VODOVODNI MATERIAL Z MONTAŽO IN TRANSPORTI</t>
  </si>
  <si>
    <t>Zakoličba trase vodovoda z niveliranjem</t>
  </si>
  <si>
    <t>Planiranje dna rova vodovoda s točnostjo +/- 1 cm</t>
  </si>
  <si>
    <t>CEVI</t>
  </si>
  <si>
    <t>FAZONI</t>
  </si>
  <si>
    <t>Vsi fazoni so NP 16! Vsaka postavka zajema dobavo, montažo elementa vključno z vsemi pomožnimi deli in tesnilnim in drugim materalom, ki zagotavlja da je element v svoji polni funkciji.</t>
  </si>
  <si>
    <t>VODOVODNI MATERIAL Z MONTAŽO IN TRANSPORTI SKUPAJ:</t>
  </si>
  <si>
    <t>Tlačni preizkus vodovoda</t>
  </si>
  <si>
    <t>Izpiranje in dezinfekcija vodovoda</t>
  </si>
  <si>
    <t xml:space="preserve">Izdelava posteljice deb. 10 cm, obsip in zasip cevi z gramoznim materialom 4-8mm ter ročno komprimiranje v plasteh po 15 cm do višine 15 cm nad temenom cevi. </t>
  </si>
  <si>
    <t xml:space="preserve">METEORNI KANAL </t>
  </si>
  <si>
    <t xml:space="preserve">VODOVOD </t>
  </si>
  <si>
    <t xml:space="preserve">Čiščenje cevi po potrebi, pregled kanalizacijskih cevi s kamero, komplet z predajo dvd posnetka pregleda, slik kanalizacije in poročilom z opisom stanja  - tudi okroglost cevi. </t>
  </si>
  <si>
    <t xml:space="preserve">FEKALNI KANAL </t>
  </si>
  <si>
    <t>Dobava in vgradnja pokrova iz litega železa po EN124 najmanj D400 vključno z AB obročem, protihrupnim vložkom iz kompozitnega materiala, premera 600mm-pod voznimi površinami. (npr. REXESS CDRK60FYX44 ali enakovredno) V postavki vključena vsa potrebna dela za postavitev pokrova na potrebno višino in nagib.</t>
  </si>
  <si>
    <t>Izdelava jaška v sestavi: betonski podstavek C12/15 1,20 x 1,20 m, višine do 0,25 m  na podložni beton d=10 cm, betonska cev fi 80 cm, z vsem opažnim in drugim materialom za izvedbo jaška, vključno z izdelavo mulde, vtokom in iztokom. Dejanska višina jaška je določena z niveleto kanala in višino terena in se prilagaja z višino in številom betonskih cevi in pokrova.</t>
  </si>
  <si>
    <t>- v terenu V.  ktg (10%)</t>
  </si>
  <si>
    <t>Izkop jarkov za vodovod,  širine dna jarka do 1.0 m, globine do 2 m, naklon brežin 70°-90° z nakladanjem na prevozno sredstvo, odvozom na trajno deponijo po izbiri izvajalca, komplet s stroški ravnanja materiala v deponiji.</t>
  </si>
  <si>
    <t>Izkop jarkov za kanalizacijo v terenu III, IV,V ktg., širine dna jarka do 1 m, globine do 2 m, naklon brežin 70°-90° z nakladanjem na prevozno sredstvo, odvozom na trajno deponijo po izbiri izvajalca, komplet s stroški ravnanja materiala v deponiji.</t>
  </si>
  <si>
    <t>Zakoličba trase kanalizacije z niveliranjem  kanala</t>
  </si>
  <si>
    <t>RUŠITVENA DELA</t>
  </si>
  <si>
    <t>Strojno rezkanje asfalta z nakladanjem na prevozno sredstvo in z odvozom na gradbeno deponijo po izboru izvajalca z vsemi stroški deponiranja</t>
  </si>
  <si>
    <t>Obsutje odkopanega cevovoda, TK voda, plina, elektrike in vodovoda s sipkim materialom velikosti zrnja do 8 mm, minimalno 15 cm nad temenom cevi.</t>
  </si>
  <si>
    <t xml:space="preserve"> - višine do 2,5 m</t>
  </si>
  <si>
    <t xml:space="preserve"> - višine do 2,0 m</t>
  </si>
  <si>
    <t>Dobava in vgradnja pokrova iz litega železa po EN124 D400 vključno z AB vencem,  protihrupnim vložkom iz kompozitnega materiala, premera 600mm- pod voznimi površinami z odprtinami za prezračevanje. V postavki vključena vsa potrebna dela za postavitev pokrova na potrebno višino in nagib.</t>
  </si>
  <si>
    <t>Projekt izvedenih del (4 izvodi)</t>
  </si>
  <si>
    <t>Nakladanje in odvoz odvečnega materiala od izkopa na deponijo po izbiri izvajalca, komplet z vsemi stroški ravnanja in trajnega deponiranja</t>
  </si>
  <si>
    <t>12.</t>
  </si>
  <si>
    <t>13.</t>
  </si>
  <si>
    <t>14.</t>
  </si>
  <si>
    <t xml:space="preserve">Zakoličba obstoječih komunalnih naprav (križanja in približevanja) in označitev - elektroinstalacije, optike, telekomunikacije, vodovoda, kanalizacije, plina po pogojih in navodilih upravljavcev. Cena navedena za izvedbo vseh del po tem popisu. </t>
  </si>
  <si>
    <t>DDV 22%</t>
  </si>
  <si>
    <t>SKUPAJ Z DDV</t>
  </si>
  <si>
    <t>CESTA</t>
  </si>
  <si>
    <t>Zakoličba osi ceste.</t>
  </si>
  <si>
    <t>Postavitev in zavarovanje profilov ceste.</t>
  </si>
  <si>
    <t xml:space="preserve">Označitev gradbišča v skladu s predpisi, izdelava varnostnega načrte in načrta organizacije gradbišča, ureditev gradbišča s postavitvijo table za označitev gradbišča v skladu z ZGO in odstranitev po končanih delih, obveščanje javnosti o spremembah prometnega režima, priprava z urejanjem deponij, določitev mikrolokacije obstoječih komunalnih vodov, zagotovitev varnostnih in higiensko-tehničnih pogojev, zavarovanje gradbišča, posnetek stanja na stavbah ob gradbišču. Upoštevati stroške pri izvajanju vseh del za izvedbo celotnega projekta po tem razpisu. </t>
  </si>
  <si>
    <t xml:space="preserve">Zakoličba obstoječih komunalnih naprav (križanja in približevanja) in označitev - elektroinstalacije, optike, telekomunikacije, vodovoda, kanalizacije po pogojih in navodilih upravljavcev. Cena navedena za izvedbo vseh del po tem razpisu. </t>
  </si>
  <si>
    <t>Zakoličba točk robnikov s postavitvijo in zavarovanjem profilov.</t>
  </si>
  <si>
    <t>Izdelava varnostnega načrta za celoten objekt. (cesta, vodovod, meteorni in fekalni kanal)</t>
  </si>
  <si>
    <t xml:space="preserve"> PREDDELA SKUPAJ</t>
  </si>
  <si>
    <t>VOZIŠČNA KONSTRUKCIJA</t>
  </si>
  <si>
    <t>Izkop humusa v sloju debeline do 20 cm z odvozom na trajno gradbiščno deponijo.</t>
  </si>
  <si>
    <t>v terenu V. ktg (10%)</t>
  </si>
  <si>
    <t>Planiranje in valjanje planuuma temeljnih tal skladno z zahtevami iz tehničnega poročila.</t>
  </si>
  <si>
    <t>Obrizg nosilne plasti bituminizirane zmesi z emulzijo za boljši oprijem nosilne in obrabne plasti.</t>
  </si>
  <si>
    <t>VOZIŠČNA KONSTRUKCIJA SKUPAJ</t>
  </si>
  <si>
    <t>OPREMA CEST</t>
  </si>
  <si>
    <t xml:space="preserve">Izdelava temelja minimalne globine 75 cm iz betonske cevi fi 30cm dolžine 50cm zapolnjene z betonom MB10 na 10cm podložnem betonu, komplet z izkopom, zasipom in odvozom izkopanega materiala na gradbeno deponijo oddaljeno do 10km z vsemi stroški </t>
  </si>
  <si>
    <t>OPREMA CEST SKUPAJ:</t>
  </si>
  <si>
    <t>LOKAVEC MIZINSKA VAS</t>
  </si>
  <si>
    <t>RUŠITVENA DELA SKUPAJ</t>
  </si>
  <si>
    <t>Rušenje obstoječega AB mejnega zidu višine do 15 cm, debeline 15 cm z nakladanjem na prevozno sredstvo in odvozom na trajno deponijo po izbiri izvajalca. V ceno so vključene tudi vse takse in drugi stroški, ki so povezani s trajnim deponiranjem oziroma recikliranjem</t>
  </si>
  <si>
    <t>v terenu III. Ktg (30%)</t>
  </si>
  <si>
    <t>v terenu IV. Ktg (60%)</t>
  </si>
  <si>
    <t xml:space="preserve">Dovoz iz gradbiščne deponije in razgrinjanje humusa na ravnih površinah in brežinah v deb.  20 cm z grobim planiranjem,humuniziranjem, finim planiranjem zemlje s sejanjem travne mešanice </t>
  </si>
  <si>
    <t>Dobava drobljenca in izdelava nevezane nosilne plasti enakomerno zrnatega drobljenca po SIST 13242:2003, vgrajevanje in zahteve materiala po TSC 06.200:2003 iz kamnine 0-32 mm v debelini 25 cm. Deformacijski modul Ev2&gt; 100MPa (vozišče)</t>
  </si>
  <si>
    <t>Dobava drobljenca in izdelava nevezane nosilne plasti enakomerno zrnatega drobljenca po SIST 13242:2003, vgrajevanje in zahteve materiala po TSC 06.200:2003 iz kamnine 0-32 mm v debelini 20 cm. Deformacijski modul Ev2&gt; 100MPa (pločnik)</t>
  </si>
  <si>
    <t xml:space="preserve">Izdelava planuma nevezane nosilne plasti drobljenca za vozišče - podloga za izvedbo zgornje nosilne vezane plasti. </t>
  </si>
  <si>
    <t xml:space="preserve">Izdelava planuma nevezane nosilne plasti drobljenca za pločnik - podloga za izvedbo zgornje nosilne vezane plasti. </t>
  </si>
  <si>
    <t>Izdelava nosilne plasti bituminizirane zmesi AC 16 base  B 50/70 A4 v debelini 5 cm. (vozišče)</t>
  </si>
  <si>
    <t>Izdelava obrabne plasti bituminizirane zmesi  AC 11 surf B 50/70 A4 v debelini 4 cm. (vozišče)</t>
  </si>
  <si>
    <t>Izdelava obrabne plasti bituminizirane zmesi  AC 11 surf B 50/70 A4 v debelini 5 cm. (pločnik)</t>
  </si>
  <si>
    <t>Dobava in polaganje dvignjenih poševnih betonskih robnikov 15/25 cm na  betonsko posteljico iz C12/15, vključno z obbetoniranjem in fugiranjem. (vozišče)</t>
  </si>
  <si>
    <t>Dobava in polaganje dvignjenih poševnih  betonskih robnikov 8/20 cm na  betonsko posteljico iz C12/15, vključno z obbetoniranjem in fugiranjem.</t>
  </si>
  <si>
    <t>15.</t>
  </si>
  <si>
    <t>16.</t>
  </si>
  <si>
    <t>- v terenu III. ktg  (30%)</t>
  </si>
  <si>
    <t>- v terenu  IV. ktg  (60%)</t>
  </si>
  <si>
    <t>EU DN 100</t>
  </si>
  <si>
    <t>OKZ F5 DN 100</t>
  </si>
  <si>
    <t>OKZ F5 DN 80</t>
  </si>
  <si>
    <t>Teleskopska vgradnba garnitura DN 100, 1,2-2m</t>
  </si>
  <si>
    <t>Teleskopska vgradnba garnitura DN 80, 1,2-2m</t>
  </si>
  <si>
    <t>LŽ cestna kapa fi 125</t>
  </si>
  <si>
    <t>MMK DN100/11,25°</t>
  </si>
  <si>
    <t>MMK DN100/45°</t>
  </si>
  <si>
    <t>N DN 80</t>
  </si>
  <si>
    <t>Pocinkano koleno 5/4˝</t>
  </si>
  <si>
    <t>Pocinkano koleno NZ 5/4˝</t>
  </si>
  <si>
    <t>Pocinkana tuljava 5/4˝</t>
  </si>
  <si>
    <t xml:space="preserve">UNIVERZALNA SPOJKA fi 104-132 </t>
  </si>
  <si>
    <t>ARMATURE</t>
  </si>
  <si>
    <t>posamezna postavka zajema vsa dela in material, kot npr. dobavo, prenose, montažo, tesnilni in vijačni material</t>
  </si>
  <si>
    <t>C</t>
  </si>
  <si>
    <t xml:space="preserve">Izdelava betonskih sidrnih blokov dimenzij 0,5x0,5x0,4 iz betona C15/20, komplet z opažanjem, dobavo in vgrajevanjem betona, za sidranje cevovoda </t>
  </si>
  <si>
    <t>Izdelava betonskih sidrnih blokov dim. 0,4x0,2x0,2 m iz betona C15/20, komplet z opažanjem, dobavo in vgrajevanjem betona, za montažo nadzemnega in podzemnega hidranta.</t>
  </si>
  <si>
    <t>PEŠPOT</t>
  </si>
  <si>
    <t>Dobava drobljenca in izdelava nevezane nosilne plasti enakomerno zrnatega drobljenca po SIST 13242:2003, vgrajevanje in zahteve materiala po TSC 06.200:2003 iz kamnine 0-32 mm v debelini 20 cm. Deformacijski modul Ev2&gt; 100MPa (pešpot)</t>
  </si>
  <si>
    <t xml:space="preserve">Izdelava planuma nevezane nosilne plasti drobljenca za pešpot - podloga za izvedbo zgornje nosilne vezane plasti. </t>
  </si>
  <si>
    <t>Izdelava obrabne plasti bituminizirane zmesi  AC 11 surf B 50/70 A4 v debelini 5 cm. (pešpot)</t>
  </si>
  <si>
    <t>PEŠPOT SKUPAJ</t>
  </si>
  <si>
    <t>Dobava drobljenca in izdelava nasipa iz drobljenih kamnitih zrn ali sekundarnih surovin, vgrajevanje in zahteve materiala po TSC 06.100:2003 iz kamnine 0-125 mm v debelini 30 cm. Deformacijski modul Ev2&gt; 80MPa</t>
  </si>
  <si>
    <t>Izkop jarkov za kanalizacijo v terenu III, IV,V ktg., širine dna jarka do 1 m, globine do 2,5 m, naklon brežin 70°-90° z nakladanjem na prevozno sredstvo, odvozom na trajno deponijo po izbiri izvajalca, komplet s stroški ravnanja materiala v deponiji.</t>
  </si>
  <si>
    <r>
      <t>m</t>
    </r>
    <r>
      <rPr>
        <sz val="11"/>
        <rFont val="Times New Roman"/>
        <family val="1"/>
        <charset val="238"/>
      </rPr>
      <t/>
    </r>
  </si>
  <si>
    <t xml:space="preserve">Dobava in montaža obojestranskega varovalnega opaža jarka v vertikalnem izkopu. Višina opažanja do 2,5 m. Obračun po m1 trase kanala obojestransko razprto. </t>
  </si>
  <si>
    <t>Dobava in polaganje bitumenskega taljivega traka za stikovanje - položenega ob izvedbi AC 11 surf</t>
  </si>
  <si>
    <t>Izdelava dodatnega priključka na poliesterskemu jašku za PVC cev DN 200 mm (priklop)</t>
  </si>
  <si>
    <t>- meteorna</t>
  </si>
  <si>
    <t>- drenaža</t>
  </si>
  <si>
    <t>Zasip jarka z materialom od izkopa (odstrani se frakcije večje od 125 mm) ter komprimiranje v plasteh po 30 cm.</t>
  </si>
  <si>
    <t>Dobava in polaganje PVC kolena 15°(DN315)</t>
  </si>
  <si>
    <t>Dobava in polaganje PVC kolena 15°(DN400)</t>
  </si>
  <si>
    <t>Dobava in polaganje PVC kolena 15°(DN200)</t>
  </si>
  <si>
    <t>Polno obbetoniranje PVC cevi  z betonom C15/20.</t>
  </si>
  <si>
    <t>Dobava in izdelava  vtočnih jaškov - cestnih požiralnikov fi 50 cm iz betonskih cevi, vključno s priključki in lovilcem peska ter LTŽ pokrovom nosilnosti 250 kN. Globina jaška 1 do 2 m, vtok pod robnikom. Vse komplet z izkopom in zasipom ter odvozom odvečnega materiala.</t>
  </si>
  <si>
    <t>DRENAŽA</t>
  </si>
  <si>
    <t>DRENAŽA SKUPAJ:</t>
  </si>
  <si>
    <t xml:space="preserve">Dobava in zasipanje drenažnih cevi s kamnitim prodcem frakcije 16-32 mm </t>
  </si>
  <si>
    <t>Dobava in polaganje geotekstila okrog prodca po detajlu.</t>
  </si>
  <si>
    <t>Dobava in vgrajevanje nearmiranega podložnega betona pr. 0,08-0,12 m3/m2, C15/20</t>
  </si>
  <si>
    <t>17.</t>
  </si>
  <si>
    <t>Široki izkop v zemljini  III., IV. In V. ktg. mehka kamnina, vezljiva in nevezljiva zrnata zemljina sedimentnega porekla z nakladanjem na prevozno sredstvo in odvozom v stalno deponijo po izboru izvajalca z vsemi stroški deponiranja.</t>
  </si>
  <si>
    <t>Široki izkop v zemljini III., IV. In V. ktg. mehka kamnina, vezljiva in nevezljiva zrnata zemljina sedimentnega porekla z nakladanjem na prevozno sredstvo in odvozom v stalno deponijo po izboru izvajalca z vsemi stroški deponiranja.</t>
  </si>
  <si>
    <t>Polno obbetoniranje PVC cevi po detajlu (0,15 m3/m za DN 200 mm) z betonom C15/20.</t>
  </si>
  <si>
    <t>Izdelava iztočne glave v  kamniti oblogi brežine za cev PVC DN 400 po detajlu.</t>
  </si>
  <si>
    <t>X DN 80 na 5/4˝</t>
  </si>
  <si>
    <t>X DN 100 na 5/4˝</t>
  </si>
  <si>
    <t>Prestavitev obstoječega NN droga. V postavko vključen izkop in prestavitev droga ter zasip.</t>
  </si>
  <si>
    <t>EKOLOŠKI OTOK</t>
  </si>
  <si>
    <t>Zakoličba točk ekološkega otoka s postavitvijo in zavarovanjem profilov.</t>
  </si>
  <si>
    <t xml:space="preserve">Dobava drobljenca in izdelava nevezane nosilne plasti enakomerno zrnatega drobljenca po SIST 13242:2003, vgrajevanje in zahteve materiala po TSC 06.200:2003 iz kamnine 0-32 mm v debelini 10-25 cm. Deformacijski modul Ev2&gt; 100MPa </t>
  </si>
  <si>
    <t xml:space="preserve">Izdelava planuma nevezane nosilne plasti drobljenca za temeljno ploščo. </t>
  </si>
  <si>
    <t>Izdelava planuma nevezane nosilne plasti drobljenca za dostop - podloga za izvedbo zgornje nosilne vezane plasti asfalta</t>
  </si>
  <si>
    <t>TESARSKA DELA</t>
  </si>
  <si>
    <t>Izdelava opaža venca talne plošče, višine 15 cm</t>
  </si>
  <si>
    <t>Izdelava  dvostranskega opaža betonskega zidu, viden beton.</t>
  </si>
  <si>
    <t>Dobava in vgraditev lesenih letvic dim. 6/6 cm, v opaž zidu pred betoniranjem</t>
  </si>
  <si>
    <t>Dobava in vgraditev lesenih letvic dim. 8,5 - 7,5 / 6 cm, v opaž zidu pred betoniranjem</t>
  </si>
  <si>
    <t>Dobava in vgraditev lesenih letvic dim. 7 / 6 cm, v opaž zidu pred betoniranjem</t>
  </si>
  <si>
    <t>Dobava in vgraditev trikotnih  letvic dim. 1 / 1 cm, v opaž zidu pred betoniranjem</t>
  </si>
  <si>
    <t>BETONSKA IN ARMIRANOBETONSKA DELA</t>
  </si>
  <si>
    <t>TESARSKA DELA SKUPAJ:</t>
  </si>
  <si>
    <t>BETONSKA IN ARMIRANOBETONSKA DELA SKUPAJ</t>
  </si>
  <si>
    <t>kg</t>
  </si>
  <si>
    <t>Izdelava opaža podložnega betona, višine 10 cm</t>
  </si>
  <si>
    <t xml:space="preserve">Dobava in vgrajevanje mreže Živex tip BEKAERT Nylofor 3D, višine  1030 mm, komplet s stebrički </t>
  </si>
  <si>
    <t>OSTALA DELA SKUPAJ</t>
  </si>
  <si>
    <t>ZEMELJSKA DELA SKUPAJ</t>
  </si>
  <si>
    <t>ASFALTERSKA IN ZIDARSKA DELA</t>
  </si>
  <si>
    <t>ASFALTERSKA IN ZIDARSKA DELA SKUPAJ</t>
  </si>
  <si>
    <t>Dobava in polaganje PE drenažnih cevi 2/3 perforirane DN 110</t>
  </si>
  <si>
    <t>Izdelava dodatnega priključka na BC jašku za PE drenažno cev DN 110.</t>
  </si>
  <si>
    <t>Dobava drobljenca in izdelava nasipa iz drobljenih kamnitih zrn ali sekundarnih surovin, vgrajevanje in zahteve materiala po TSC 06.100:2003 iz kamnine 0-125 mm v nasip. Deformacijski modul Ev2&gt; 80MPa</t>
  </si>
  <si>
    <t xml:space="preserve">Dobava in postavitev stebrička za prometni znak iz vroče cinkane jeklene cevi fi 64mm  dolžine 3500 mm. </t>
  </si>
  <si>
    <t>Dobava in postavitev prometnega znaka na stebriček, podloga iz aluminijaste pločevine, znak z odsevno folijo RA2, velikosti razred 3 (znak 2102)</t>
  </si>
  <si>
    <t>Strojno in ročno glajenje talne plošče, beton vgrajen v naklonu, površina zaglajena do črnega sijaja</t>
  </si>
  <si>
    <t>- palice do fi 12</t>
  </si>
  <si>
    <t>Dobava in polaganje PVC-U kompaktnih enoslojnih gladkih kanalizacijskih cevi SN4 DN200, standard EN 1401-1, na betonsko posteljico s polnim obbetoniranjem vključno s koleni. Dodatne zahteve za kvaliteto cevi: starost cevi maksimalno 1 leto, (postavka ne vključuje posteljice)</t>
  </si>
  <si>
    <t xml:space="preserve"> - višine do 1,5 m</t>
  </si>
  <si>
    <t>Dobava in polaganje PVC-U kompaktnih enoslojnih gladkih kanalizacijskih cevi  SN4 DN200, standard EN 1401-1 , na betonsko posteljico s polnim obbetoniranjem vključno s koleni. Dodatne zahteve za kvaliteto cevi: starost cevi maksimalno 1 leto. (postavka ne vključuje posteljice)</t>
  </si>
  <si>
    <t>T DN 100/100</t>
  </si>
  <si>
    <t>T DN 100/80</t>
  </si>
  <si>
    <t>FFR DN 100/80/200</t>
  </si>
  <si>
    <t>FF DN 80/200</t>
  </si>
  <si>
    <t>NADZEMNI HIDRANT DN80/750</t>
  </si>
  <si>
    <t>Dobava in polaganje polnostenskih PE zaščitne cevi - DN/OD 110 mm, na peščeno podlago  V postavko so vključene tudi morebitne spojke, priključitve na jaške</t>
  </si>
  <si>
    <t>Dobava in ročno vgrajevanje armature v zid in ploščo, armatura kvalitete Bst 500S</t>
  </si>
  <si>
    <t>Dobava in ročno vgrajevanje armature v zid in ploščo, armatura kvalitete Bst 500M</t>
  </si>
  <si>
    <t>Dobava in polaganje PVC-U kompaktnih enoslojnih gladkih kanalizacijskih cevi  SN4 DN400, standard EN 1401-1 , na betonsko posteljico s polnim obbetoniranjem vključno s koleni. Dodatne zahteve za kvaliteto cevi: starost cevi maksimalno 1 leto. (postavka ne vključuje posteljice)</t>
  </si>
  <si>
    <t>Dobava in polaganje PVC-U kompaktnih enoslojnih gladkih kanalizacijskih cevi  SN4 DN315, standard EN 1401-1 , na betonsko posteljico s polnim obbetoniranjem vključno s koleni. Dodatne zahteve za kvaliteto cevi: starost cevi maksimalno 1 leto.    (postavka ne vključuje posteljice)</t>
  </si>
  <si>
    <t>Dobava in polaganje PVC-U kompaktnih enoslojnih gladkih kanalizacijskih cevi  SN4 DN250, standard EN 1401-1, na betonsko posteljico s polnim obbetoniranjem vključno s koleni. Dodatne zahteve za kvaliteto cevi: starost cevi maksimalno 1 leto, (postavka ne vključuje posteljice)</t>
  </si>
  <si>
    <t>18.</t>
  </si>
  <si>
    <t>Izvedba kamnite zložbe s kamnitimi bloki nepravilnih oblik debeline 0,20 do 0,35 m v betonu. Razmerje kamen beton 60:40. V postavki vključen ves potreben opažni material ter betom C25/30. Višina obloge do 0,80 m.</t>
  </si>
  <si>
    <t>Izvedba kamnite zložbe s kamnitimi bloki nepravilnih oblik debeline 0,20 do 0,35 m v betonu. Razmerje kamen beton 60:40. V postavki vključen ves potreben opažni material ter betom C25/30. Višina obloge od 0,80 do 1,40 m.</t>
  </si>
  <si>
    <t>SKUPAJ GRADBENA  ZA TK OMREŽJE</t>
  </si>
  <si>
    <t>s</t>
  </si>
  <si>
    <t>III.</t>
  </si>
  <si>
    <t>%</t>
  </si>
  <si>
    <t xml:space="preserve">Pripravljalna in nepredvidena dela </t>
  </si>
  <si>
    <t>Izdelava križanj z ostalimi komunalnimi vodi</t>
  </si>
  <si>
    <t>Dobava in polaganje 1 x sf cev fi 50mm  v že izkopan kanal</t>
  </si>
  <si>
    <t>Strojni in deloma ročni izkop kabelskega kanala v terenu IV. ktg.dim 0,3 x 0,9 m, nasutje s peskom granulacije 3-7mm  v sloju 10 cm, dobava in polaganje 1 x sf cev fi 50mm  (vključno z distančniki, čepi, tesnili, koleni, ...), obbetoniranje   z betonom  C12/15   0,15m3/m1 v sloju 10 cm nad temenom cevi, zasip s tamponskim gramozom ter nabijanje v slojih po 20 cm,  polaganje  PVC opozorilnega traku, nakladanje in odvoz materiala na stalno deponijo po izboru izvajalca z vsemi stroški deponiranja</t>
  </si>
  <si>
    <t>Strojni in deloma ročni izkop kabelskega kanala v terenu IV. ktg.dim 0,3 x 0,9 m, nasutje s peskom granulacije 3-7mm  v sloju 10 cm, dobava in polaganje 1 x sf cev fi 110mm  (vključno z distančniki, čepi, tesnili, koleni, ...), obbetoniranje   z betonom  C12/15   0,15m3/m1 v sloju 10 cm nad temenom cevi, zasip s tamponskim gramozom ter nabijanje v slojih po 20 cm,  polaganje  PVC opozorilnega traku, nakladanje in odvoz materiala na stalno deponijo po izboru izvajalca z vsemi stroški deponiranja</t>
  </si>
  <si>
    <t>Strojni in deloma ročni izkop kabelskega kanala v terenu IV. ktg.dim 0,3 x 0,9 m, izdelava podloge iz suhega betona C8/10 v sloju 10 cm, dobava in polaganje 1 x sf cev fi 110mm  (vključno z distančniki, čepi, tesnili, koleni, ...), obbetoniranje   z betonom  C12/15   0,15m3/m1 v sloju 10 cm nad temenom cevi, zasip s tamponskim gramozom ter nabijanje v slojih po 20 cm,  polaganje  PVC opozorilnega traku, nakladanje in odvoz materiala na stalno deponijo po izboru izvajalca z vsemi stroški deponiranja</t>
  </si>
  <si>
    <t xml:space="preserve"> Zakoličba trase predvidene TK kabelske kanalizacije</t>
  </si>
  <si>
    <t xml:space="preserve"> Zakoličba obstoječih komunalnih naprav na obravnavanem območju (ostalo zajeto v popisu NNO)</t>
  </si>
  <si>
    <t>GRADBENA DELA ZA TK OMREŽJE</t>
  </si>
  <si>
    <t>Dobava, vgradnja, izdelava, montaža in preizkus</t>
  </si>
  <si>
    <t>znesek</t>
  </si>
  <si>
    <t>cena/em</t>
  </si>
  <si>
    <t>količina</t>
  </si>
  <si>
    <t>me</t>
  </si>
  <si>
    <t>TELEKOMUNIKACIJSKO OMREŽJE</t>
  </si>
  <si>
    <t>SKUPAJ ELEKTROMONTAŽNA DELA ZA JR</t>
  </si>
  <si>
    <t>II.</t>
  </si>
  <si>
    <t>Priprava materiala in dela, ter manipulativni stroški, ter zavarovanje gradbišča</t>
  </si>
  <si>
    <t>ur</t>
  </si>
  <si>
    <t>Nadzor predstavnika  KSDA</t>
  </si>
  <si>
    <t>12</t>
  </si>
  <si>
    <t>Meritve svetlobnotehničnih parametrov</t>
  </si>
  <si>
    <t>Meritve električnih lastnosti na posameznih svetilkah</t>
  </si>
  <si>
    <t>Drobni vezni in pritrdilni material</t>
  </si>
  <si>
    <t xml:space="preserve">Priklop novega JR omrežja v obstoječi svetilki JR  </t>
  </si>
  <si>
    <t>Izvedba antikorozijske zaščite spoja valjanca v zemlji:</t>
  </si>
  <si>
    <t>Dobava in montaža križne sponke za pocinkan trak</t>
  </si>
  <si>
    <t>- 3x2,5 mm2</t>
  </si>
  <si>
    <t>Kabel NYY, NYY-J položen v kabelsko kanalizacijo, kandelabre, instalacijske cevi, skupaj s kabelskimi končniki in priklopom</t>
  </si>
  <si>
    <t>Izdelava kabelskih končnikov 4 x Al/Cu 16/8</t>
  </si>
  <si>
    <t>Dobava in polaganje kabla   NAYY-J 4x16+2,5mm2:</t>
  </si>
  <si>
    <t>Dobava in polaganje valjanca FeZn 25 x 4 mm</t>
  </si>
  <si>
    <t>ULOR = 0</t>
  </si>
  <si>
    <t>5 let garancije na celotno LED svetilko</t>
  </si>
  <si>
    <t>EU poreklo</t>
  </si>
  <si>
    <t>ENEC certifikat</t>
  </si>
  <si>
    <t>Dodatno:</t>
  </si>
  <si>
    <t>Temperatura ambienta: Ta=55°C</t>
  </si>
  <si>
    <t>Električni zaščitni razred (IEC): ZR I (ZR II na zahtevo)</t>
  </si>
  <si>
    <t>Možnost samodejne redukcije moči v 5 korakih (Astrološko merjenje)</t>
  </si>
  <si>
    <t>LED gonilnik s termično zaščito in prenapetostno zaščito minimalno 10 kV</t>
  </si>
  <si>
    <t>Delovna temperatura: -40 to +55 °C</t>
  </si>
  <si>
    <t>Vhodna napetost: 220…240 V, 50-60 Hz</t>
  </si>
  <si>
    <t>ELEKTRIČNE KARAKTERISTIKE:</t>
  </si>
  <si>
    <t>Efektivna priključna moč LED svetilke: maksimalno 20,02 W</t>
  </si>
  <si>
    <t>Gonilni tok LED modula: maksimalno 500 mA</t>
  </si>
  <si>
    <t>Minimalni svetlobni tok LED svetilke: 3337,8 lm</t>
  </si>
  <si>
    <t>Svetlobni izkoristek LED svetilke: minimalno 116,7 lm/W</t>
  </si>
  <si>
    <t>CRI: ≥70</t>
  </si>
  <si>
    <t>CCT: 2700 K</t>
  </si>
  <si>
    <t>Cestna optika, full cut-off</t>
  </si>
  <si>
    <t>OPTIČNE LASTNOSTI:</t>
  </si>
  <si>
    <t>Hitri konektor IP66/68 za priklop svetilke brez odpiranja ohišja</t>
  </si>
  <si>
    <t>Maksimalna neto teža LED svetilke: 6,1 kg</t>
  </si>
  <si>
    <t>Vgrajen ventil za izenačevanje pritiska v svetilki</t>
  </si>
  <si>
    <t>Stopnja mehanske trdnosti: minimalno IK09</t>
  </si>
  <si>
    <t>Stopnja zaščite pred vodo in prahom: minimalno IP66</t>
  </si>
  <si>
    <t>0° / ± 5°/ ± 10° / ± 15° (vertikalna montaža)</t>
  </si>
  <si>
    <t>0° / ± 5°/ ± 10° / ± 15° (vodoravna montaža)</t>
  </si>
  <si>
    <t>Vodoravna in vertikalna montaža na Ø42-60 mm na drog/konzolo z nastavljivim nagibom svetilke</t>
  </si>
  <si>
    <t>Zahtevano modularno vzdrževanje in popravilo svetilke</t>
  </si>
  <si>
    <t>Vijaki, matice in podložke iz nerjavečega jekla</t>
  </si>
  <si>
    <t>Silikonsko tesnilo okrog zaščitnega pokrova</t>
  </si>
  <si>
    <t>Ravno, varnostno kaljeno steklo (optični izhod LED svetilke), debeline min. 5 mm</t>
  </si>
  <si>
    <t>Siva baeva ohišja  (RAL9007), odporna na korozijo in slano meglo</t>
  </si>
  <si>
    <t>Hladilna rebra ohišja izpostavljena atmosferi</t>
  </si>
  <si>
    <t>Ohišje iz tlačno vlitega aluminija</t>
  </si>
  <si>
    <t>OHIŠJE:</t>
  </si>
  <si>
    <t>NAIT MT-12LED 2700K 20W WD RAL9007 EL.CLASS-I</t>
  </si>
  <si>
    <t>ustreza tipu</t>
  </si>
  <si>
    <t>Vključeno v cenah: Dobava, prevoz, montaža, preizkus, drobni, vezni in pritrdilni material, manipulativni stroški, pripravljalna in zaključna dela ter odstranjevanje odpadkov v skladu s predpisi</t>
  </si>
  <si>
    <t>Svetilke morajo imeti zagotovljeno sledljivost po BIN kodi in elipsi McAdam</t>
  </si>
  <si>
    <t>ELEKTROINSTALACIJE (dobava in montaža). Navedbe proizvajalcev, tipov in nazivov opreme in materialov v popisu del so navedene le kot primer, katere lastnosti (kvaliteta, dizajn, izgled in podobno) naj bi imela projektirana oprema!!</t>
  </si>
  <si>
    <t xml:space="preserve"> znesek </t>
  </si>
  <si>
    <t>ELEKTROMONTAŽNA DELA za JR</t>
  </si>
  <si>
    <t xml:space="preserve"> </t>
  </si>
  <si>
    <t>B.</t>
  </si>
  <si>
    <t>SKUPAJ GRADBENA DELA ZA JR</t>
  </si>
  <si>
    <t>Izdelava osnov za vnos v kataster komunalnih vodov</t>
  </si>
  <si>
    <t>Izdelava preboja skozi temelj obstoječe svetilke JR, zaradi priklopa na obstoječe JR omrežje, ter sanacija temelja</t>
  </si>
  <si>
    <t>Zaščita kandelabra z anzikorozijskim premazom 10cm nad temeljem</t>
  </si>
  <si>
    <t>Doplačilo za polaganje kabla NYY, NYY-J v izolacijo npr:Armaflex XG, cevi za maksimalni premer kabla do 8 mm, debelina izolacije 9 mm - npr. XG-09X006 ali XG-09X008, najmanj v celotni dolžini kandelabra od svetilke do temelja.</t>
  </si>
  <si>
    <t xml:space="preserve">Segmentni vroče cinkan in obarvan steber, h=6 m od tal,  s privarjeno prirobnico za montažo na izveden betonski temelj s sidrnimi vijaki, prilagojen za direktno montažo dvokrake konzole , z izrezom za priklop kablov, opremljen s priključno sponko za pritrditev ozemljitve z vijačenjem, priključno ploščo PMV  in kompletnim ožičenjem ter postavljen na temelj in povezan na valjanec. Kandelaber mora ustrezati standardu SIST EN 40-5 in tretji vetrovni coni, kot na primer: C7/P Pali Campion dodatno barvan v grafitno barvo (barva stebra mora biti enaka kot barva svetilke) , s temeljno ploščo s sidri </t>
  </si>
  <si>
    <t xml:space="preserve"> PVC opozorilni trak  (ostalo zajeto v NNO)</t>
  </si>
  <si>
    <t xml:space="preserve"> Rebrasta instalacijska cev fi 80mm</t>
  </si>
  <si>
    <t>Izdelava kabelske kanalizacije z 1 x stigmaflex cevjo fi 110 mm, obbetoniranje z betonom  C12/15   0,15m3/m1,   zasutje s tamponom,</t>
  </si>
  <si>
    <t>Izdelava kabelske kanalizacije z 1 x stigmaflex cevjo fi 110 mm, nasutje s peskom granulacije 3-7 mm 10 cm, zasutje s tamponom,  z nabijanjem v plasteh,  odvoz odvečnega materiala</t>
  </si>
  <si>
    <t>Strojni in deloma ročni izkop kabelskega kanala v terenu III - IV kategorije, dim.: 0,4 x 0,9 m globine (ostali izkop zajet v NNO)</t>
  </si>
  <si>
    <t>Izdelava jaška dim.fi 80 cm, 1,0 m gl., s pokrovom za težki promet ustreza tipu  IMP art.203 z napisom elektrika</t>
  </si>
  <si>
    <t>Izkop in izdelava betonskega temelja  za drog JR   h=6m  z betonom C 25/30, armaturo, podložnim betonom, postavitvijo cevi za drog, vgradnjo neperforiranih cevi  premera 80mm, vgradnja sidrnih vijakov</t>
  </si>
  <si>
    <t>Zakoličba trase novega JR omrežja</t>
  </si>
  <si>
    <t>Zakoličba obstoječih komunalnih naprav na obravnavanem območju (delno zajeto v popisu NN omrežja)</t>
  </si>
  <si>
    <t>GRADBENA DELA za JR</t>
  </si>
  <si>
    <t>A.</t>
  </si>
  <si>
    <t>JAVNA RAZSVETLJAVA   (JR)</t>
  </si>
  <si>
    <t>SKUPAJ ELEKTROMONTAŽNA DELA ZA NNO</t>
  </si>
  <si>
    <t>I.</t>
  </si>
  <si>
    <t>Stroški priklopa na obstoječe NN omrežje  - Elektrodistribucija</t>
  </si>
  <si>
    <t>Meritve električnih veličin  kablov in elektro omaric, ter ozemljitev</t>
  </si>
  <si>
    <t xml:space="preserve">ter zavarovanje gradbišča  </t>
  </si>
  <si>
    <t xml:space="preserve"> Priprava materiala in dela, ter manipulativni stroški,</t>
  </si>
  <si>
    <t>Drobni material</t>
  </si>
  <si>
    <t>Odklop, ter ponovni priklop NN omrežja zaradi prestavitve obstoječega NN droga</t>
  </si>
  <si>
    <t>Predelava obstoječe NN omarice  TP Lokavec II za priklop kabla 150mm2 Al</t>
  </si>
  <si>
    <t>Varovalni vložek L630/200A montiran v prosti NN izvod  obstoječe TP-Lokavec II</t>
  </si>
  <si>
    <t>- enopolna shema</t>
  </si>
  <si>
    <t>drobni vezni in spojni material</t>
  </si>
  <si>
    <t>- vrste sponke</t>
  </si>
  <si>
    <t>3 x odvodnik prenapetosti 0,5kV, 15kA  PZH VZ275</t>
  </si>
  <si>
    <t>3 x varovalni vložek 80A</t>
  </si>
  <si>
    <t>3 x varovalni vložek 100A</t>
  </si>
  <si>
    <t>9 x varovalčna letev FD00-33D/FC, 36157  160A  (OEZ)</t>
  </si>
  <si>
    <t>2 x varovalčna letev FD2-33/LM 1129   400A  (OEZ)</t>
  </si>
  <si>
    <t>1 x ZBIRALNICA Cu-F5 (L1,L2,L3, N-izolatorji)  400A</t>
  </si>
  <si>
    <t>Omarica  RKO 2 (tipska EL-GO) sestavljena iz prostostoječa omare – inox dim 1000x1000x400mm gl., z enokrilnimi vrati s prednje  strani  (s ključavnico elektrodistribucije, opremljena s sledečo opremo:</t>
  </si>
  <si>
    <t>3 x varovalni vložek 125A</t>
  </si>
  <si>
    <t>3 x varovalni vložek 160A</t>
  </si>
  <si>
    <t>10 x varovalčna letev FD00-33D/FC, 36157  160A  (OEZ)</t>
  </si>
  <si>
    <t>Omarica  RKO 1,  (tipska EL-GO) sestavljena iz  prostostoječa omare – inox dim 1000x1000x400mm gl., z enokrilnimi vrati s prednje  strani  (s ključavnico elektrodistribucije, opremljena s sledečo opremo:</t>
  </si>
  <si>
    <t>Izdelava kabelskega končnika  4 x 70mm2 Al</t>
  </si>
  <si>
    <t>Izdelava kabelskega končnika  4 x 150mm2 Al</t>
  </si>
  <si>
    <t>Priiklop kabla 4x70mm2 Al v novi RKO1 ter novi RKO2</t>
  </si>
  <si>
    <t xml:space="preserve">Kabel NAY2Y-J 4x70+2,5mm2 Al položen v novo  kabelsko kanalizacijo, </t>
  </si>
  <si>
    <t>Priiklop kabla 4x150mm2 Al v obstoječi TP Lokavec II in novi RKO1</t>
  </si>
  <si>
    <t xml:space="preserve">Kabel NAY2Y-J 4x150+2,5mm2 Al položen v novo  kabelsko kanalizacijo, </t>
  </si>
  <si>
    <t>Dobava, prevoz, montaža, preizkus, svetlobni viri, predstikalne naprave, vezni in pritrdilni material</t>
  </si>
  <si>
    <t>ELEKTROMONTAŽNA DELA</t>
  </si>
  <si>
    <t>ELEKTROMONTAŽNA DELA za NNO</t>
  </si>
  <si>
    <t>SKUPAJ GRADBENA DELA ZA  NNO</t>
  </si>
  <si>
    <t>25.</t>
  </si>
  <si>
    <t>Stroški nadzora elektrodistribucije</t>
  </si>
  <si>
    <t>24.</t>
  </si>
  <si>
    <t xml:space="preserve">Pripravljalna in nepredvidena dela 5%  </t>
  </si>
  <si>
    <t>23.</t>
  </si>
  <si>
    <t>Demontaža obstoječega NN droga, ter ponovna namestitev v novi temelj</t>
  </si>
  <si>
    <t>22.</t>
  </si>
  <si>
    <t>koa</t>
  </si>
  <si>
    <t>Izkop in  izdelava temelja za drog NO9</t>
  </si>
  <si>
    <t>21.</t>
  </si>
  <si>
    <t>m2</t>
  </si>
  <si>
    <t>Izdelava obrabne in zaporne plasti bituminizirane zmesi AC 11 surf B 70/100 A4 v debelini 3,5 cm</t>
  </si>
  <si>
    <t>20.</t>
  </si>
  <si>
    <t>19.</t>
  </si>
  <si>
    <t>Izdelava nosilne bituminizirane zmesi AC 16 base B70/100 A4 v debelini 5 cm</t>
  </si>
  <si>
    <t>Rušenje obstoječe asfaltne prevleke debeline do 10 cm z nakladanjem na prevozno sredstvo in odvozom na trajno deponijo po izbiri izvajalca. V ceno vključene tudi vse takse in drugi stroški, ki so povezani s trajnim deponiranjem oziroma recikliranjem</t>
  </si>
  <si>
    <t>Zasek oziroma rezanje obstoječega asfalta debeline do 10 cm.</t>
  </si>
  <si>
    <t>Dobava in montaža križne sponke za valjanec Fe/Zn 25x4mm</t>
  </si>
  <si>
    <t xml:space="preserve"> m </t>
  </si>
  <si>
    <t>Dobava  valjanca FeZn 25 x 4 mm:</t>
  </si>
  <si>
    <t xml:space="preserve"> Dobava PVC opozorilni trak</t>
  </si>
  <si>
    <t>Izdelava betonskega podstavka  za RKO-1….RKO-2 dim.: 1000x450x500mm višine z uvodi za kable 6 x cev fi 110mm tik z ustreznim temeljem nad kabelskim jaškom</t>
  </si>
  <si>
    <t xml:space="preserve"> Izdelava preboja skozi temelj do obstoječe jamborske TP Lokavec II.</t>
  </si>
  <si>
    <t>Dobava in polaganje cevi fi 110mm v že izkopan rov</t>
  </si>
  <si>
    <t>Strojni in deloma ročni izkop kabelskega kanala v terenu IV. ktg.dim 0,5 x 0,9 m, izdelava podloge iz suhega betona C8/10 v sloju 10 cm, dobava in polaganje 3 x sf cev fi 160mm (vključno z distančniki, čepi, tesnili, koleni, ...), obbetoniranje   z betonom  C12/15   0,15m3/m1 v sloju 10 cm nad temenom cevi, zasip s tamponskim gramozom ter nabijanje v slojih po 20 cm,  polaganje ozemljilnega valjanca FeZn 25x4mm  in  PVC opozorilnega traku, nakladanje in odvoz materiala na stalno deponijo po izboru izvajalca z vsemi stroški deponiranja</t>
  </si>
  <si>
    <t>Strojni in deloma ročni izkop kabelskega kanala v terenu IV. ktg.dim 0,4 x 0,9 m, izdelava podloge iz suhega betona C8/10 v sloju 10 cm, dobava in polaganje 2 x stigmafleks cevi premera 160 mm  (vključno z distančniki, čepi, tesnili, koleni, ...), obbetoniranje   z betonom  C12/15   0,15m3/m1 v sloju 10 cm nad temenom cevi, zasip s tamponskim gramozom ter nabijanje v slojih po 20 cm,  polaganje ozemljilnega valjanca FeZn 25x4mm  in  PVC opozorilnega traku, nakladanje in odvoz materiala na stalno deponijo po izboru izvajalca z vsemi stroški deponiranja</t>
  </si>
  <si>
    <t>Strojni in deloma ročni izkop kabelskega kanala v terenu IV. ktg.dim 0,4 x 0,9 m, izdelava podloge iz suhega betona C8/10 v sloju 10 cm, dobava in polaganje 2 x stigmafleks cevi premera 160 mm  (vključno z distančniki, čepi, tesnili, koleni, ...),nasutje s peskom granulacije 3-7mm  v sloju 10 cm nad temenom cevi, zasip s tamponskim gramozom ter nabijanje v slojih po 20 cm,  polaganje ozemljilnega valjanca FeZn 25x4mm  in  PVC opozorilnega traku, nakladanje in odvoz materiala na stalno deponijo po izboru izvajalca z vsemi stroški deponiranja</t>
  </si>
  <si>
    <t>Zakoličba trase novega  NN omrežja</t>
  </si>
  <si>
    <t>Zakoličba obstoječih komunalnih naprav na obravnavanem območju</t>
  </si>
  <si>
    <t>GRADBENA DELA za   NNO</t>
  </si>
  <si>
    <t xml:space="preserve">NN OMREŽJE </t>
  </si>
  <si>
    <t>SKUPAJ REKAPITULACIJA         brez DDV</t>
  </si>
  <si>
    <t>IZDELAVA NAČRTA PID</t>
  </si>
  <si>
    <t>V.</t>
  </si>
  <si>
    <t>PROJEKTANTSKI NADZOR</t>
  </si>
  <si>
    <t>IV.</t>
  </si>
  <si>
    <t>GRADBENA DELA  ZA TK</t>
  </si>
  <si>
    <t>TK OMREŽJE   (TK)</t>
  </si>
  <si>
    <t>ELEKTROMONTAŽNA DELA ZA JR</t>
  </si>
  <si>
    <t>GRADBENA DELA  ZA JR</t>
  </si>
  <si>
    <t>ELEKTROMONTAŽNA DELA ZA NNO</t>
  </si>
  <si>
    <t>GRADBENA DELA  ZA  NNO</t>
  </si>
  <si>
    <t>NN  OMREŽJE</t>
  </si>
  <si>
    <t>R E K A P I T U L A C I J A</t>
  </si>
  <si>
    <t>KOMUNALNA INFRASTRUKTURA ZA OBMOČJE POZIDAVE LOKAVEC -MIZINSKA VAS</t>
  </si>
  <si>
    <t xml:space="preserve">Objekt:  </t>
  </si>
  <si>
    <t>NN in TK omrežje</t>
  </si>
  <si>
    <t>Izdelava jaška dim.: 1,0 x 1,0 x 1,0m gl. s pokrovom D400  z  napisom "elektrika"</t>
  </si>
  <si>
    <t>Strojni in deloma ročni izkop kabelskega kanala v terenu IV. ktg.dim 0,3 x 0,9 m, izdelava podloge iz suhega betona C8/10 v sloju 10 cm, dobava in polaganje 1 x sf cev fi 110mm (vključno z distančniki, čepi, tesnili, koleni, ...), nasutje s peskom granulacije 4-8mm  v sloju 10 cm nad temenom cevii, zasip s tamponskim gramozom ter nabijanje v slojih po 20 cm,  polaganje ozemljilnega valjanca FeZn 25x4mm  in  PVC opozorilnega traku, nakladanje in odvoz materiala na stalno deponijo po izboru izvajalca z vsemi stroški deponiranja</t>
  </si>
  <si>
    <t xml:space="preserve">Izdelava jaška dim. fi 80cm x1,0 m gl., s pokrovom D 400 z napisom Telekom </t>
  </si>
  <si>
    <t xml:space="preserve">Vgraditev zasipa iz kamnine -3- 4. kategorijeiz gramoznice  za kamnito zložbo </t>
  </si>
  <si>
    <t>m3</t>
  </si>
  <si>
    <t>Dobava in vgraditev cementnega betona C20/25 v prerez do 1,05 m3/m – temelj kamnite zložbe</t>
  </si>
  <si>
    <t>Zidanje z lomljencem iz karbonatnih kamnin v betonu C20/25, prerez do 0,50 m3/m2, lomljenec od 30 do 100 cm</t>
  </si>
  <si>
    <t>Kamnita zložba skupaj</t>
  </si>
  <si>
    <t>KAMNITA ZLOŽBA</t>
  </si>
  <si>
    <r>
      <t>m</t>
    </r>
    <r>
      <rPr>
        <vertAlign val="superscript"/>
        <sz val="11"/>
        <rFont val="Calibri Light"/>
        <family val="2"/>
        <charset val="238"/>
      </rPr>
      <t>2</t>
    </r>
  </si>
  <si>
    <r>
      <t>m</t>
    </r>
    <r>
      <rPr>
        <vertAlign val="superscript"/>
        <sz val="11"/>
        <rFont val="Calibri Light"/>
        <family val="2"/>
        <charset val="238"/>
      </rPr>
      <t>3</t>
    </r>
  </si>
  <si>
    <r>
      <t>Dobava in polaganje kamnitih blokov preseka do 0,25 m</t>
    </r>
    <r>
      <rPr>
        <vertAlign val="superscript"/>
        <sz val="11"/>
        <rFont val="Calibri Light"/>
        <family val="2"/>
        <charset val="238"/>
      </rPr>
      <t>2</t>
    </r>
    <r>
      <rPr>
        <sz val="11"/>
        <rFont val="Calibri Light"/>
        <family val="2"/>
        <charset val="238"/>
      </rPr>
      <t xml:space="preserve"> v utrjeno peto nasipa.</t>
    </r>
  </si>
  <si>
    <r>
      <t>Izdelava tankoslojne prečne označbe na vozišču z enokomponentno belo barvo, vključno 250 g/m</t>
    </r>
    <r>
      <rPr>
        <vertAlign val="superscript"/>
        <sz val="11"/>
        <rFont val="Calibri Light"/>
        <family val="2"/>
        <charset val="238"/>
      </rPr>
      <t>2</t>
    </r>
    <r>
      <rPr>
        <sz val="11"/>
        <rFont val="Calibri Light"/>
        <family val="2"/>
        <charset val="238"/>
      </rPr>
      <t xml:space="preserve"> posipa z drobci / kroglicami stekla, strojno, debelina plasti suhe snovi 250 μm, neprekinjena široka prečna črta, širina črte 50 cm (5211)</t>
    </r>
  </si>
  <si>
    <r>
      <t>Izdelava tankoslojne prečne označbe na vozišču z enokomponentno belo barvo, vključno 250 g/m</t>
    </r>
    <r>
      <rPr>
        <vertAlign val="superscript"/>
        <sz val="11"/>
        <rFont val="Calibri Light"/>
        <family val="2"/>
        <charset val="238"/>
      </rPr>
      <t>2</t>
    </r>
    <r>
      <rPr>
        <sz val="11"/>
        <rFont val="Calibri Light"/>
        <family val="2"/>
        <charset val="238"/>
      </rPr>
      <t xml:space="preserve"> posipa z drobci / kroglicami stekla, strojno, debelina plasti suhe snovi 250 μm, ločilna neprekinjena črta, širina črte 10 cm (5111)</t>
    </r>
  </si>
  <si>
    <t>VSE SKUPAJ</t>
  </si>
  <si>
    <r>
      <t>Dobava in ročno vgrajevanje podložnega betona, C12/15, k.pr. 0,08-0,12 m</t>
    </r>
    <r>
      <rPr>
        <vertAlign val="superscript"/>
        <sz val="11"/>
        <rFont val="Calibri Light"/>
        <family val="2"/>
        <charset val="238"/>
      </rPr>
      <t>3</t>
    </r>
    <r>
      <rPr>
        <sz val="11"/>
        <rFont val="Calibri Light"/>
        <family val="2"/>
        <charset val="238"/>
      </rPr>
      <t>/m</t>
    </r>
    <r>
      <rPr>
        <vertAlign val="superscript"/>
        <sz val="11"/>
        <rFont val="Calibri Light"/>
        <family val="2"/>
        <charset val="238"/>
      </rPr>
      <t>1</t>
    </r>
  </si>
  <si>
    <r>
      <t>Dobava in ročno vgrajevanje vidnega betona v betonski zid in talno ploščo, C25/30, prereza 0,12-0,20 m</t>
    </r>
    <r>
      <rPr>
        <vertAlign val="superscript"/>
        <sz val="11"/>
        <rFont val="Calibri Light"/>
        <family val="2"/>
        <charset val="238"/>
      </rPr>
      <t>3</t>
    </r>
    <r>
      <rPr>
        <sz val="11"/>
        <rFont val="Calibri Light"/>
        <family val="2"/>
        <charset val="238"/>
      </rPr>
      <t>/m</t>
    </r>
    <r>
      <rPr>
        <vertAlign val="superscript"/>
        <sz val="11"/>
        <rFont val="Calibri Light"/>
        <family val="2"/>
        <charset val="238"/>
      </rPr>
      <t>2</t>
    </r>
    <r>
      <rPr>
        <sz val="11"/>
        <rFont val="Calibri Light"/>
        <family val="2"/>
        <charset val="238"/>
      </rPr>
      <t>-m</t>
    </r>
    <r>
      <rPr>
        <vertAlign val="superscript"/>
        <sz val="11"/>
        <rFont val="Calibri Light"/>
        <family val="2"/>
        <charset val="238"/>
      </rPr>
      <t>1</t>
    </r>
    <r>
      <rPr>
        <sz val="11"/>
        <rFont val="Calibri Light"/>
        <family val="2"/>
        <charset val="238"/>
      </rPr>
      <t>. Zahteve za vidni beton glej tehnično poročilo</t>
    </r>
  </si>
  <si>
    <r>
      <t>- mreže 3-5 kg/m</t>
    </r>
    <r>
      <rPr>
        <vertAlign val="superscript"/>
        <sz val="11"/>
        <rFont val="Calibri Light"/>
        <family val="2"/>
        <charset val="238"/>
      </rPr>
      <t>2</t>
    </r>
  </si>
  <si>
    <r>
      <t>Izkop jarkov za kanalizacijo v terenu, širine dna jarka do 1.0m, globine do 2 m, naklon brežin 70°-90</t>
    </r>
    <r>
      <rPr>
        <sz val="10"/>
        <rFont val="Calibri Light"/>
        <family val="2"/>
        <charset val="238"/>
      </rPr>
      <t>°</t>
    </r>
    <r>
      <rPr>
        <sz val="11"/>
        <rFont val="Calibri Light"/>
        <family val="2"/>
        <charset val="238"/>
      </rPr>
      <t xml:space="preserve"> z odmetom min. 1,0 m od roba izkopa.</t>
    </r>
  </si>
  <si>
    <r>
      <t>Izkop jarkov za kanalizacijo v terenu, širine dna jarka do 1.0m, globine do 2,5 m, naklon brežin 70°-90</t>
    </r>
    <r>
      <rPr>
        <sz val="10"/>
        <rFont val="Calibri Light"/>
        <family val="2"/>
        <charset val="238"/>
      </rPr>
      <t>°</t>
    </r>
    <r>
      <rPr>
        <sz val="11"/>
        <rFont val="Calibri Light"/>
        <family val="2"/>
        <charset val="238"/>
      </rPr>
      <t xml:space="preserve"> z odmetom min. 1,0 m od roba izkopa.</t>
    </r>
  </si>
  <si>
    <r>
      <t>Izkop jarkov za vodovod v terenu, širine dna jarka do 1.0m, globine do 2.0 m, naklon brežin 70°-90</t>
    </r>
    <r>
      <rPr>
        <sz val="10"/>
        <rFont val="Calibri Light"/>
        <family val="2"/>
        <charset val="238"/>
      </rPr>
      <t>°</t>
    </r>
    <r>
      <rPr>
        <sz val="11"/>
        <rFont val="Calibri Light"/>
        <family val="2"/>
        <charset val="238"/>
      </rPr>
      <t xml:space="preserve"> z odmetom min. 1,0 m od roba izkopa.</t>
    </r>
  </si>
  <si>
    <r>
      <t xml:space="preserve">Prenašanje  in spuščanje v jarek cevi dolžine do 6m iz nodularne litine </t>
    </r>
    <r>
      <rPr>
        <b/>
        <sz val="11"/>
        <rFont val="Calibri Light"/>
        <family val="2"/>
        <charset val="238"/>
      </rPr>
      <t>DN 100 mm</t>
    </r>
    <r>
      <rPr>
        <sz val="11"/>
        <rFont val="Calibri Light"/>
        <family val="2"/>
        <charset val="238"/>
      </rPr>
      <t>, z dobavo, montažo in vsem potrebnim materialom; standardni (Tyton) spoj, postavka vključuje ves potrebni spojni material in opozorilni trak z indikatorjem</t>
    </r>
  </si>
  <si>
    <r>
      <t xml:space="preserve">Prenašanje  in spuščanje v jarek cevi dolžine do 6m iz nodularne litine </t>
    </r>
    <r>
      <rPr>
        <b/>
        <sz val="11"/>
        <rFont val="Calibri Light"/>
        <family val="2"/>
        <charset val="238"/>
      </rPr>
      <t>DN 80 mm</t>
    </r>
    <r>
      <rPr>
        <sz val="11"/>
        <rFont val="Calibri Light"/>
        <family val="2"/>
        <charset val="238"/>
      </rPr>
      <t>, z dobavo, montažo in vsem potrebnim materialom; standardni (Tyton) spoj, postavka vključuje ves potrebni spojni material in opozorilni trak z indikatorjem</t>
    </r>
  </si>
  <si>
    <r>
      <t>Prenašanje  in spuščanje v jarek plastificiranih pocinkanih cevi 1</t>
    </r>
    <r>
      <rPr>
        <vertAlign val="superscript"/>
        <sz val="11"/>
        <rFont val="Calibri Light"/>
        <family val="2"/>
        <charset val="238"/>
      </rPr>
      <t>1</t>
    </r>
    <r>
      <rPr>
        <sz val="11"/>
        <rFont val="Calibri Light"/>
        <family val="2"/>
        <charset val="238"/>
      </rPr>
      <t>/</t>
    </r>
    <r>
      <rPr>
        <vertAlign val="subscript"/>
        <sz val="11"/>
        <rFont val="Calibri Light"/>
        <family val="2"/>
        <charset val="238"/>
      </rPr>
      <t>4</t>
    </r>
    <r>
      <rPr>
        <sz val="11"/>
        <rFont val="Calibri Light"/>
        <family val="2"/>
        <charset val="238"/>
      </rPr>
      <t>'', z dobavo, montažo in vsem potrebnim materialom (npr. pocinkana kolena, zaščita pred korozijo), z vsemi prevozi in prenosi</t>
    </r>
  </si>
  <si>
    <r>
      <t>Izkop jarkov za kanalizacijo v terenu, širine dna jarka do 1.0m, globine do 2.5 m, naklon brežin 70°-90</t>
    </r>
    <r>
      <rPr>
        <sz val="10"/>
        <rFont val="Calibri Light"/>
        <family val="2"/>
        <charset val="238"/>
      </rPr>
      <t>°</t>
    </r>
    <r>
      <rPr>
        <sz val="11"/>
        <rFont val="Calibri Light"/>
        <family val="2"/>
        <charset val="238"/>
      </rPr>
      <t xml:space="preserve"> z odmetom min. 1,0 m od roba izkopa.</t>
    </r>
  </si>
  <si>
    <r>
      <t xml:space="preserve">Dobava in montaža prefabriciranega poliesterskega jaška svetlega premera </t>
    </r>
    <r>
      <rPr>
        <b/>
        <sz val="11"/>
        <rFont val="Calibri Light"/>
        <family val="2"/>
        <charset val="238"/>
      </rPr>
      <t>800 mm</t>
    </r>
    <r>
      <rPr>
        <sz val="11"/>
        <rFont val="Calibri Light"/>
        <family val="2"/>
        <charset val="238"/>
      </rPr>
      <t xml:space="preserve">, vključno z muldo, vtokom in iztokom, podbetoniranjem jaška z betonom in prilagajanjem gornjega roba jaška glede na naklon terena. (Meri se globina jaška od vrha pokrova do dna mulde!) </t>
    </r>
  </si>
  <si>
    <r>
      <t xml:space="preserve">Izdelava jaška dim.: 1,2 x 1,2 x 1,2m gl. z </t>
    </r>
    <r>
      <rPr>
        <u/>
        <sz val="12"/>
        <rFont val="Calibri Light"/>
        <family val="2"/>
        <charset val="238"/>
      </rPr>
      <t>dvojnim</t>
    </r>
    <r>
      <rPr>
        <sz val="12"/>
        <rFont val="Calibri Light"/>
        <family val="2"/>
        <charset val="238"/>
      </rPr>
      <t xml:space="preserve"> pokrovom za težki promet ustreza tipu  IMP art. 203  z  napisom "elektrika"</t>
    </r>
  </si>
  <si>
    <t>Obrnjena davčna obveznost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</si>
</sst>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* #,##0.00\ _S_I_T_-;\-* #,##0.00\ _S_I_T_-;_-* &quot;-&quot;??\ _S_I_T_-;_-@_-"/>
    <numFmt numFmtId="166" formatCode="_-* #,##0.00\ _S_I_T_-;\-* #,##0.00\ _S_I_T_-;_-* \-??\ _S_I_T_-;_-@_-"/>
    <numFmt numFmtId="167" formatCode="_-* #,##0.00&quot; €&quot;_-;\-* #,##0.00&quot; €&quot;_-;_-* \-??&quot; €&quot;_-;_-@_-"/>
    <numFmt numFmtId="168" formatCode="_-* #,##0.00\ &quot;SIT&quot;_-;\-* #,##0.00\ &quot;SIT&quot;_-;_-* &quot;-&quot;??\ &quot;SIT&quot;_-;_-@_-"/>
    <numFmt numFmtId="169" formatCode="_-* #,##0.00\ [$€]_-;\-* #,##0.00\ [$€]_-;_-* &quot;-&quot;??\ [$€]_-;_-@_-"/>
    <numFmt numFmtId="170" formatCode="&quot;$&quot;#,##0.00_);[Red]\(&quot;$&quot;#,##0.00\)"/>
    <numFmt numFmtId="171" formatCode="0\ %"/>
    <numFmt numFmtId="172" formatCode="_-* #,##0.00&quot; SIT&quot;_-;\-* #,##0.00&quot; SIT&quot;_-;_-* \-??&quot; SIT&quot;_-;_-@_-"/>
    <numFmt numFmtId="173" formatCode="_-* #,##0.00\ [$€]_-;\-* #,##0.00\ [$€]_-;_-* \-??\ [$€]_-;_-@_-"/>
    <numFmt numFmtId="174" formatCode="0.000"/>
    <numFmt numFmtId="175" formatCode="_-* #,##0.00\ [$€-1]_-;\-* #,##0.00\ [$€-1]_-;_-* &quot;-&quot;??\ [$€-1]_-;_-@_-"/>
    <numFmt numFmtId="176" formatCode="#,##0.00\ &quot;€&quot;"/>
  </numFmts>
  <fonts count="120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Courier"/>
      <family val="3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i/>
      <sz val="10"/>
      <name val="SL Dutch"/>
    </font>
    <font>
      <b/>
      <sz val="11"/>
      <color indexed="10"/>
      <name val="Calibri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2"/>
      <name val="Courier New"/>
      <family val="3"/>
      <charset val="238"/>
    </font>
    <font>
      <sz val="10"/>
      <name val="Times New Roman CE"/>
      <family val="1"/>
      <charset val="238"/>
    </font>
    <font>
      <i/>
      <sz val="10"/>
      <name val="SL Dutch"/>
      <charset val="238"/>
    </font>
    <font>
      <sz val="11"/>
      <color theme="1"/>
      <name val="Arial"/>
      <family val="2"/>
      <charset val="238"/>
      <scheme val="minor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5"/>
      <name val="Calibri"/>
      <family val="2"/>
      <charset val="238"/>
    </font>
    <font>
      <sz val="10"/>
      <name val="Arial"/>
      <family val="2"/>
    </font>
    <font>
      <sz val="10"/>
      <color indexed="10"/>
      <name val="Arial CE"/>
      <family val="2"/>
      <charset val="238"/>
    </font>
    <font>
      <sz val="10"/>
      <name val="MS Sans Serif"/>
      <charset val="238"/>
    </font>
    <font>
      <sz val="10"/>
      <name val="Helv"/>
      <charset val="204"/>
    </font>
    <font>
      <sz val="10"/>
      <color indexed="8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63"/>
      <name val="Arial CE"/>
      <family val="2"/>
      <charset val="238"/>
    </font>
    <font>
      <sz val="10"/>
      <name val="MS Sans Serif"/>
      <family val="2"/>
      <charset val="238"/>
    </font>
    <font>
      <sz val="12"/>
      <name val="SLO Times New Roman"/>
    </font>
    <font>
      <sz val="10"/>
      <name val="Times New Roman"/>
      <family val="1"/>
      <charset val="238"/>
    </font>
    <font>
      <sz val="10"/>
      <name val="Geneva"/>
    </font>
    <font>
      <sz val="10"/>
      <name val="Arial"/>
      <family val="2"/>
      <charset val="204"/>
    </font>
    <font>
      <sz val="10"/>
      <name val="Geneva"/>
      <family val="2"/>
    </font>
    <font>
      <sz val="12"/>
      <name val="Times New Roman CE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0"/>
      <name val="Arial CE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12"/>
      <name val="Times New Roman CE"/>
      <family val="1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63"/>
      <name val="Calibri"/>
      <family val="2"/>
    </font>
    <font>
      <sz val="11"/>
      <color theme="1"/>
      <name val="Arial"/>
      <family val="2"/>
      <scheme val="minor"/>
    </font>
    <font>
      <b/>
      <sz val="10"/>
      <color rgb="FF3F3F3F"/>
      <name val="Arial"/>
      <family val="2"/>
      <charset val="238"/>
    </font>
    <font>
      <sz val="11"/>
      <name val="Calibri Light"/>
      <family val="2"/>
      <charset val="238"/>
    </font>
    <font>
      <sz val="11"/>
      <color rgb="FFFF0000"/>
      <name val="Calibri Light"/>
      <family val="2"/>
      <charset val="238"/>
    </font>
    <font>
      <sz val="10"/>
      <name val="Calibri Light"/>
      <family val="2"/>
      <charset val="238"/>
    </font>
    <font>
      <sz val="12"/>
      <name val="Calibri Light"/>
      <family val="2"/>
      <charset val="238"/>
    </font>
    <font>
      <sz val="12"/>
      <color rgb="FFFF0000"/>
      <name val="Calibri Light"/>
      <family val="2"/>
      <charset val="238"/>
    </font>
    <font>
      <b/>
      <sz val="11"/>
      <name val="Calibri Light"/>
      <family val="2"/>
      <charset val="238"/>
    </font>
    <font>
      <b/>
      <i/>
      <sz val="11"/>
      <name val="Calibri Light"/>
      <family val="2"/>
      <charset val="238"/>
    </font>
    <font>
      <sz val="11"/>
      <color indexed="8"/>
      <name val="Calibri Light"/>
      <family val="2"/>
      <charset val="238"/>
    </font>
    <font>
      <vertAlign val="superscript"/>
      <sz val="11"/>
      <name val="Calibri Light"/>
      <family val="2"/>
      <charset val="238"/>
    </font>
    <font>
      <sz val="11"/>
      <color indexed="10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rgb="FFFF0000"/>
      <name val="Calibri Light"/>
      <family val="2"/>
      <charset val="238"/>
    </font>
    <font>
      <b/>
      <sz val="12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indexed="10"/>
      <name val="Calibri Light"/>
      <family val="2"/>
      <charset val="238"/>
    </font>
    <font>
      <vertAlign val="subscript"/>
      <sz val="11"/>
      <name val="Calibri Light"/>
      <family val="2"/>
      <charset val="238"/>
    </font>
    <font>
      <sz val="9"/>
      <name val="Calibri Light"/>
      <family val="2"/>
      <charset val="238"/>
    </font>
    <font>
      <sz val="12"/>
      <color indexed="8"/>
      <name val="Calibri Light"/>
      <family val="2"/>
      <charset val="238"/>
    </font>
    <font>
      <u/>
      <sz val="12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2"/>
      <color indexed="14"/>
      <name val="Calibri Light"/>
      <family val="2"/>
      <charset val="238"/>
    </font>
    <font>
      <sz val="12"/>
      <color indexed="14"/>
      <name val="Calibri Light"/>
      <family val="2"/>
      <charset val="238"/>
    </font>
    <font>
      <sz val="8"/>
      <name val="Calibri Light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6"/>
        <b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2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4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61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8"/>
        <bgColor indexed="30"/>
      </patternFill>
    </fill>
    <fill>
      <patternFill patternType="solid">
        <fgColor indexed="48"/>
        <bgColor indexed="62"/>
      </patternFill>
    </fill>
    <fill>
      <patternFill patternType="solid">
        <fgColor indexed="11"/>
        <bgColor indexed="49"/>
      </patternFill>
    </fill>
    <fill>
      <patternFill patternType="solid">
        <fgColor indexed="46"/>
        <bgColor indexed="45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65">
    <xf numFmtId="49" fontId="0" fillId="0" borderId="0"/>
    <xf numFmtId="0" fontId="9" fillId="2" borderId="0" applyNumberFormat="0" applyBorder="0" applyAlignment="0" applyProtection="0"/>
    <xf numFmtId="49" fontId="9" fillId="3" borderId="0" applyBorder="0" applyAlignment="0" applyProtection="0"/>
    <xf numFmtId="0" fontId="9" fillId="5" borderId="0" applyNumberFormat="0" applyBorder="0" applyAlignment="0" applyProtection="0"/>
    <xf numFmtId="49" fontId="9" fillId="6" borderId="0" applyBorder="0" applyAlignment="0" applyProtection="0"/>
    <xf numFmtId="0" fontId="9" fillId="7" borderId="0" applyNumberFormat="0" applyBorder="0" applyAlignment="0" applyProtection="0"/>
    <xf numFmtId="49" fontId="9" fillId="8" borderId="0" applyBorder="0" applyAlignment="0" applyProtection="0"/>
    <xf numFmtId="0" fontId="9" fillId="10" borderId="0" applyNumberFormat="0" applyBorder="0" applyAlignment="0" applyProtection="0"/>
    <xf numFmtId="49" fontId="9" fillId="11" borderId="0" applyBorder="0" applyAlignment="0" applyProtection="0"/>
    <xf numFmtId="0" fontId="9" fillId="12" borderId="0" applyNumberFormat="0" applyBorder="0" applyAlignment="0" applyProtection="0"/>
    <xf numFmtId="49" fontId="9" fillId="13" borderId="0" applyBorder="0" applyAlignment="0" applyProtection="0"/>
    <xf numFmtId="0" fontId="9" fillId="7" borderId="0" applyNumberFormat="0" applyBorder="0" applyAlignment="0" applyProtection="0"/>
    <xf numFmtId="49" fontId="9" fillId="8" borderId="0" applyBorder="0" applyAlignment="0" applyProtection="0"/>
    <xf numFmtId="0" fontId="9" fillId="12" borderId="0" applyNumberFormat="0" applyBorder="0" applyAlignment="0" applyProtection="0"/>
    <xf numFmtId="49" fontId="9" fillId="13" borderId="0" applyBorder="0" applyAlignment="0" applyProtection="0"/>
    <xf numFmtId="0" fontId="9" fillId="5" borderId="0" applyNumberFormat="0" applyBorder="0" applyAlignment="0" applyProtection="0"/>
    <xf numFmtId="49" fontId="9" fillId="6" borderId="0" applyBorder="0" applyAlignment="0" applyProtection="0"/>
    <xf numFmtId="0" fontId="9" fillId="14" borderId="0" applyNumberFormat="0" applyBorder="0" applyAlignment="0" applyProtection="0"/>
    <xf numFmtId="49" fontId="9" fillId="15" borderId="0" applyBorder="0" applyAlignment="0" applyProtection="0"/>
    <xf numFmtId="0" fontId="9" fillId="4" borderId="0" applyNumberFormat="0" applyBorder="0" applyAlignment="0" applyProtection="0"/>
    <xf numFmtId="49" fontId="9" fillId="16" borderId="0" applyBorder="0" applyAlignment="0" applyProtection="0"/>
    <xf numFmtId="0" fontId="9" fillId="12" borderId="0" applyNumberFormat="0" applyBorder="0" applyAlignment="0" applyProtection="0"/>
    <xf numFmtId="49" fontId="9" fillId="13" borderId="0" applyBorder="0" applyAlignment="0" applyProtection="0"/>
    <xf numFmtId="0" fontId="9" fillId="7" borderId="0" applyNumberFormat="0" applyBorder="0" applyAlignment="0" applyProtection="0"/>
    <xf numFmtId="49" fontId="9" fillId="8" borderId="0" applyBorder="0" applyAlignment="0" applyProtection="0"/>
    <xf numFmtId="0" fontId="10" fillId="12" borderId="0" applyNumberFormat="0" applyBorder="0" applyAlignment="0" applyProtection="0"/>
    <xf numFmtId="49" fontId="10" fillId="13" borderId="0" applyBorder="0" applyAlignment="0" applyProtection="0"/>
    <xf numFmtId="0" fontId="10" fillId="18" borderId="0" applyNumberFormat="0" applyBorder="0" applyAlignment="0" applyProtection="0"/>
    <xf numFmtId="49" fontId="10" fillId="19" borderId="0" applyBorder="0" applyAlignment="0" applyProtection="0"/>
    <xf numFmtId="0" fontId="10" fillId="17" borderId="0" applyNumberFormat="0" applyBorder="0" applyAlignment="0" applyProtection="0"/>
    <xf numFmtId="49" fontId="10" fillId="20" borderId="0" applyBorder="0" applyAlignment="0" applyProtection="0"/>
    <xf numFmtId="0" fontId="10" fillId="4" borderId="0" applyNumberFormat="0" applyBorder="0" applyAlignment="0" applyProtection="0"/>
    <xf numFmtId="49" fontId="10" fillId="16" borderId="0" applyBorder="0" applyAlignment="0" applyProtection="0"/>
    <xf numFmtId="0" fontId="10" fillId="12" borderId="0" applyNumberFormat="0" applyBorder="0" applyAlignment="0" applyProtection="0"/>
    <xf numFmtId="49" fontId="10" fillId="13" borderId="0" applyBorder="0" applyAlignment="0" applyProtection="0"/>
    <xf numFmtId="0" fontId="10" fillId="5" borderId="0" applyNumberFormat="0" applyBorder="0" applyAlignment="0" applyProtection="0"/>
    <xf numFmtId="49" fontId="10" fillId="6" borderId="0" applyBorder="0" applyAlignment="0" applyProtection="0"/>
    <xf numFmtId="0" fontId="11" fillId="12" borderId="0" applyNumberFormat="0" applyBorder="0" applyAlignment="0" applyProtection="0"/>
    <xf numFmtId="49" fontId="11" fillId="13" borderId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9" fontId="28" fillId="0" borderId="0" applyFill="0" applyBorder="0" applyAlignment="0" applyProtection="0"/>
    <xf numFmtId="0" fontId="12" fillId="22" borderId="1" applyNumberFormat="0" applyAlignment="0" applyProtection="0"/>
    <xf numFmtId="49" fontId="12" fillId="23" borderId="1" applyAlignment="0" applyProtection="0"/>
    <xf numFmtId="0" fontId="20" fillId="0" borderId="2" applyNumberFormat="0" applyFill="0" applyAlignment="0" applyProtection="0"/>
    <xf numFmtId="49" fontId="20" fillId="0" borderId="2" applyFill="0" applyAlignment="0" applyProtection="0"/>
    <xf numFmtId="0" fontId="21" fillId="0" borderId="3" applyNumberFormat="0" applyFill="0" applyAlignment="0" applyProtection="0"/>
    <xf numFmtId="49" fontId="21" fillId="0" borderId="3" applyFill="0" applyAlignment="0" applyProtection="0"/>
    <xf numFmtId="0" fontId="22" fillId="0" borderId="4" applyNumberFormat="0" applyFill="0" applyAlignment="0" applyProtection="0"/>
    <xf numFmtId="49" fontId="22" fillId="0" borderId="4" applyFill="0" applyAlignment="0" applyProtection="0"/>
    <xf numFmtId="0" fontId="22" fillId="0" borderId="0" applyNumberFormat="0" applyFill="0" applyBorder="0" applyAlignment="0" applyProtection="0"/>
    <xf numFmtId="49" fontId="22" fillId="0" borderId="0" applyFill="0" applyBorder="0" applyAlignment="0" applyProtection="0"/>
    <xf numFmtId="0" fontId="23" fillId="0" borderId="0" applyNumberFormat="0" applyFill="0" applyBorder="0" applyAlignment="0" applyProtection="0"/>
    <xf numFmtId="49" fontId="23" fillId="0" borderId="0" applyFill="0" applyBorder="0" applyAlignment="0" applyProtection="0"/>
    <xf numFmtId="0" fontId="3" fillId="0" borderId="0"/>
    <xf numFmtId="0" fontId="27" fillId="0" borderId="0"/>
    <xf numFmtId="49" fontId="27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32" fillId="0" borderId="0"/>
    <xf numFmtId="0" fontId="5" fillId="0" borderId="0"/>
    <xf numFmtId="0" fontId="9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49" fontId="3" fillId="0" borderId="0"/>
    <xf numFmtId="49" fontId="27" fillId="0" borderId="0"/>
    <xf numFmtId="0" fontId="5" fillId="0" borderId="0"/>
    <xf numFmtId="0" fontId="19" fillId="0" borderId="0"/>
    <xf numFmtId="0" fontId="6" fillId="0" borderId="0"/>
    <xf numFmtId="0" fontId="6" fillId="0" borderId="0"/>
    <xf numFmtId="0" fontId="3" fillId="0" borderId="0"/>
    <xf numFmtId="0" fontId="27" fillId="0" borderId="0"/>
    <xf numFmtId="0" fontId="24" fillId="14" borderId="0" applyNumberFormat="0" applyBorder="0" applyAlignment="0" applyProtection="0"/>
    <xf numFmtId="49" fontId="24" fillId="15" borderId="0" applyBorder="0" applyAlignment="0" applyProtection="0"/>
    <xf numFmtId="165" fontId="7" fillId="0" borderId="0"/>
    <xf numFmtId="166" fontId="29" fillId="0" borderId="0"/>
    <xf numFmtId="0" fontId="8" fillId="0" borderId="0"/>
    <xf numFmtId="0" fontId="30" fillId="0" borderId="0"/>
    <xf numFmtId="49" fontId="3" fillId="0" borderId="0"/>
    <xf numFmtId="49" fontId="27" fillId="0" borderId="0"/>
    <xf numFmtId="49" fontId="3" fillId="0" borderId="0"/>
    <xf numFmtId="49" fontId="27" fillId="0" borderId="0"/>
    <xf numFmtId="1" fontId="25" fillId="0" borderId="0"/>
    <xf numFmtId="1" fontId="31" fillId="0" borderId="0"/>
    <xf numFmtId="9" fontId="27" fillId="0" borderId="0" applyFill="0" applyBorder="0" applyAlignment="0" applyProtection="0"/>
    <xf numFmtId="0" fontId="25" fillId="7" borderId="5" applyNumberFormat="0" applyFont="0" applyAlignment="0" applyProtection="0"/>
    <xf numFmtId="49" fontId="27" fillId="8" borderId="5" applyAlignment="0" applyProtection="0"/>
    <xf numFmtId="0" fontId="13" fillId="0" borderId="0" applyNumberFormat="0" applyFill="0" applyBorder="0" applyAlignment="0" applyProtection="0"/>
    <xf numFmtId="49" fontId="13" fillId="0" borderId="0" applyFill="0" applyBorder="0" applyAlignment="0" applyProtection="0"/>
    <xf numFmtId="0" fontId="14" fillId="0" borderId="0" applyNumberFormat="0" applyFill="0" applyBorder="0" applyAlignment="0" applyProtection="0"/>
    <xf numFmtId="49" fontId="14" fillId="0" borderId="0" applyFill="0" applyBorder="0" applyAlignment="0" applyProtection="0"/>
    <xf numFmtId="0" fontId="10" fillId="24" borderId="0" applyNumberFormat="0" applyBorder="0" applyAlignment="0" applyProtection="0"/>
    <xf numFmtId="49" fontId="10" fillId="25" borderId="0" applyBorder="0" applyAlignment="0" applyProtection="0"/>
    <xf numFmtId="0" fontId="10" fillId="18" borderId="0" applyNumberFormat="0" applyBorder="0" applyAlignment="0" applyProtection="0"/>
    <xf numFmtId="49" fontId="10" fillId="19" borderId="0" applyBorder="0" applyAlignment="0" applyProtection="0"/>
    <xf numFmtId="0" fontId="10" fillId="17" borderId="0" applyNumberFormat="0" applyBorder="0" applyAlignment="0" applyProtection="0"/>
    <xf numFmtId="49" fontId="10" fillId="20" borderId="0" applyBorder="0" applyAlignment="0" applyProtection="0"/>
    <xf numFmtId="0" fontId="10" fillId="27" borderId="0" applyNumberFormat="0" applyBorder="0" applyAlignment="0" applyProtection="0"/>
    <xf numFmtId="49" fontId="10" fillId="28" borderId="0" applyBorder="0" applyAlignment="0" applyProtection="0"/>
    <xf numFmtId="0" fontId="10" fillId="21" borderId="0" applyNumberFormat="0" applyBorder="0" applyAlignment="0" applyProtection="0"/>
    <xf numFmtId="49" fontId="10" fillId="29" borderId="0" applyBorder="0" applyAlignment="0" applyProtection="0"/>
    <xf numFmtId="0" fontId="10" fillId="26" borderId="0" applyNumberFormat="0" applyBorder="0" applyAlignment="0" applyProtection="0"/>
    <xf numFmtId="49" fontId="10" fillId="30" borderId="0" applyBorder="0" applyAlignment="0" applyProtection="0"/>
    <xf numFmtId="0" fontId="13" fillId="0" borderId="6" applyNumberFormat="0" applyFill="0" applyAlignment="0" applyProtection="0"/>
    <xf numFmtId="49" fontId="13" fillId="0" borderId="6" applyFill="0" applyAlignment="0" applyProtection="0"/>
    <xf numFmtId="0" fontId="15" fillId="31" borderId="7" applyNumberFormat="0" applyAlignment="0" applyProtection="0"/>
    <xf numFmtId="49" fontId="15" fillId="32" borderId="7" applyAlignment="0" applyProtection="0"/>
    <xf numFmtId="0" fontId="26" fillId="22" borderId="8" applyNumberFormat="0" applyAlignment="0" applyProtection="0"/>
    <xf numFmtId="49" fontId="26" fillId="23" borderId="8" applyAlignment="0" applyProtection="0"/>
    <xf numFmtId="0" fontId="16" fillId="9" borderId="0" applyNumberFormat="0" applyBorder="0" applyAlignment="0" applyProtection="0"/>
    <xf numFmtId="49" fontId="16" fillId="33" borderId="0" applyBorder="0" applyAlignment="0" applyProtection="0"/>
    <xf numFmtId="44" fontId="3" fillId="0" borderId="0" applyFont="0" applyFill="0" applyBorder="0" applyAlignment="0" applyProtection="0"/>
    <xf numFmtId="167" fontId="27" fillId="0" borderId="0" applyFill="0" applyBorder="0" applyAlignment="0" applyProtection="0"/>
    <xf numFmtId="165" fontId="32" fillId="0" borderId="0" applyFont="0" applyFill="0" applyBorder="0" applyAlignment="0" applyProtection="0"/>
    <xf numFmtId="166" fontId="27" fillId="0" borderId="0" applyFill="0" applyBorder="0" applyAlignment="0" applyProtection="0"/>
    <xf numFmtId="0" fontId="17" fillId="14" borderId="8" applyNumberFormat="0" applyAlignment="0" applyProtection="0"/>
    <xf numFmtId="49" fontId="17" fillId="15" borderId="8" applyAlignment="0" applyProtection="0"/>
    <xf numFmtId="0" fontId="18" fillId="0" borderId="9" applyNumberFormat="0" applyFill="0" applyAlignment="0" applyProtection="0"/>
    <xf numFmtId="49" fontId="18" fillId="0" borderId="9" applyFill="0" applyAlignment="0" applyProtection="0"/>
    <xf numFmtId="164" fontId="3" fillId="0" borderId="0" applyFont="0" applyFill="0" applyBorder="0" applyAlignment="0" applyProtection="0"/>
    <xf numFmtId="0" fontId="27" fillId="0" borderId="0"/>
    <xf numFmtId="0" fontId="48" fillId="34" borderId="0" applyNumberFormat="0" applyBorder="0" applyAlignment="0" applyProtection="0"/>
    <xf numFmtId="0" fontId="9" fillId="34" borderId="0" applyNumberFormat="0" applyBorder="0" applyAlignment="0" applyProtection="0"/>
    <xf numFmtId="0" fontId="48" fillId="4" borderId="0" applyNumberFormat="0" applyBorder="0" applyAlignment="0" applyProtection="0"/>
    <xf numFmtId="0" fontId="9" fillId="4" borderId="0" applyNumberFormat="0" applyBorder="0" applyAlignment="0" applyProtection="0"/>
    <xf numFmtId="0" fontId="48" fillId="35" borderId="0" applyNumberFormat="0" applyBorder="0" applyAlignment="0" applyProtection="0"/>
    <xf numFmtId="0" fontId="9" fillId="35" borderId="0" applyNumberFormat="0" applyBorder="0" applyAlignment="0" applyProtection="0"/>
    <xf numFmtId="0" fontId="48" fillId="9" borderId="0" applyNumberFormat="0" applyBorder="0" applyAlignment="0" applyProtection="0"/>
    <xf numFmtId="0" fontId="9" fillId="9" borderId="0" applyNumberFormat="0" applyBorder="0" applyAlignment="0" applyProtection="0"/>
    <xf numFmtId="0" fontId="48" fillId="12" borderId="0" applyNumberFormat="0" applyBorder="0" applyAlignment="0" applyProtection="0"/>
    <xf numFmtId="0" fontId="9" fillId="12" borderId="0" applyNumberFormat="0" applyBorder="0" applyAlignment="0" applyProtection="0"/>
    <xf numFmtId="0" fontId="48" fillId="10" borderId="0" applyNumberFormat="0" applyBorder="0" applyAlignment="0" applyProtection="0"/>
    <xf numFmtId="0" fontId="9" fillId="10" borderId="0" applyNumberFormat="0" applyBorder="0" applyAlignment="0" applyProtection="0"/>
    <xf numFmtId="0" fontId="48" fillId="2" borderId="0" applyNumberFormat="0" applyBorder="0" applyAlignment="0" applyProtection="0"/>
    <xf numFmtId="0" fontId="9" fillId="2" borderId="0" applyNumberFormat="0" applyBorder="0" applyAlignment="0" applyProtection="0"/>
    <xf numFmtId="0" fontId="48" fillId="5" borderId="0" applyNumberFormat="0" applyBorder="0" applyAlignment="0" applyProtection="0"/>
    <xf numFmtId="0" fontId="9" fillId="5" borderId="0" applyNumberFormat="0" applyBorder="0" applyAlignment="0" applyProtection="0"/>
    <xf numFmtId="0" fontId="48" fillId="36" borderId="0" applyNumberFormat="0" applyBorder="0" applyAlignment="0" applyProtection="0"/>
    <xf numFmtId="0" fontId="9" fillId="36" borderId="0" applyNumberFormat="0" applyBorder="0" applyAlignment="0" applyProtection="0"/>
    <xf numFmtId="0" fontId="48" fillId="9" borderId="0" applyNumberFormat="0" applyBorder="0" applyAlignment="0" applyProtection="0"/>
    <xf numFmtId="0" fontId="9" fillId="9" borderId="0" applyNumberFormat="0" applyBorder="0" applyAlignment="0" applyProtection="0"/>
    <xf numFmtId="0" fontId="48" fillId="2" borderId="0" applyNumberFormat="0" applyBorder="0" applyAlignment="0" applyProtection="0"/>
    <xf numFmtId="0" fontId="9" fillId="2" borderId="0" applyNumberFormat="0" applyBorder="0" applyAlignment="0" applyProtection="0"/>
    <xf numFmtId="0" fontId="48" fillId="17" borderId="0" applyNumberFormat="0" applyBorder="0" applyAlignment="0" applyProtection="0"/>
    <xf numFmtId="0" fontId="9" fillId="17" borderId="0" applyNumberFormat="0" applyBorder="0" applyAlignment="0" applyProtection="0"/>
    <xf numFmtId="0" fontId="49" fillId="37" borderId="0" applyNumberFormat="0" applyBorder="0" applyAlignment="0" applyProtection="0"/>
    <xf numFmtId="0" fontId="10" fillId="37" borderId="0" applyNumberFormat="0" applyBorder="0" applyAlignment="0" applyProtection="0"/>
    <xf numFmtId="0" fontId="49" fillId="5" borderId="0" applyNumberFormat="0" applyBorder="0" applyAlignment="0" applyProtection="0"/>
    <xf numFmtId="0" fontId="10" fillId="5" borderId="0" applyNumberFormat="0" applyBorder="0" applyAlignment="0" applyProtection="0"/>
    <xf numFmtId="0" fontId="49" fillId="36" borderId="0" applyNumberFormat="0" applyBorder="0" applyAlignment="0" applyProtection="0"/>
    <xf numFmtId="0" fontId="10" fillId="36" borderId="0" applyNumberFormat="0" applyBorder="0" applyAlignment="0" applyProtection="0"/>
    <xf numFmtId="0" fontId="49" fillId="38" borderId="0" applyNumberFormat="0" applyBorder="0" applyAlignment="0" applyProtection="0"/>
    <xf numFmtId="0" fontId="10" fillId="38" borderId="0" applyNumberFormat="0" applyBorder="0" applyAlignment="0" applyProtection="0"/>
    <xf numFmtId="0" fontId="49" fillId="21" borderId="0" applyNumberFormat="0" applyBorder="0" applyAlignment="0" applyProtection="0"/>
    <xf numFmtId="0" fontId="10" fillId="21" borderId="0" applyNumberFormat="0" applyBorder="0" applyAlignment="0" applyProtection="0"/>
    <xf numFmtId="0" fontId="49" fillId="39" borderId="0" applyNumberFormat="0" applyBorder="0" applyAlignment="0" applyProtection="0"/>
    <xf numFmtId="0" fontId="10" fillId="39" borderId="0" applyNumberFormat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0" fillId="35" borderId="0" applyNumberFormat="0" applyBorder="0" applyAlignment="0" applyProtection="0"/>
    <xf numFmtId="0" fontId="11" fillId="35" borderId="0" applyNumberFormat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5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1" fillId="40" borderId="1" applyNumberFormat="0" applyAlignment="0" applyProtection="0"/>
    <xf numFmtId="0" fontId="12" fillId="40" borderId="1" applyNumberFormat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49" fontId="3" fillId="0" borderId="0"/>
    <xf numFmtId="0" fontId="3" fillId="0" borderId="0"/>
    <xf numFmtId="0" fontId="2" fillId="0" borderId="0"/>
    <xf numFmtId="0" fontId="2" fillId="0" borderId="0"/>
    <xf numFmtId="4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6" fillId="0" borderId="0"/>
    <xf numFmtId="4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1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3" fillId="0" borderId="0"/>
    <xf numFmtId="49" fontId="3" fillId="0" borderId="0"/>
    <xf numFmtId="0" fontId="4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3" fillId="0" borderId="0"/>
    <xf numFmtId="0" fontId="3" fillId="0" borderId="0"/>
    <xf numFmtId="0" fontId="27" fillId="0" borderId="0"/>
    <xf numFmtId="0" fontId="3" fillId="0" borderId="0"/>
    <xf numFmtId="0" fontId="5" fillId="0" borderId="0"/>
    <xf numFmtId="4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3" fillId="0" borderId="0"/>
    <xf numFmtId="0" fontId="43" fillId="0" borderId="0"/>
    <xf numFmtId="0" fontId="6" fillId="0" borderId="0"/>
    <xf numFmtId="0" fontId="3" fillId="0" borderId="0"/>
    <xf numFmtId="0" fontId="3" fillId="0" borderId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4" fillId="0" borderId="0"/>
    <xf numFmtId="49" fontId="3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7" borderId="5" applyNumberFormat="0" applyFont="0" applyAlignment="0" applyProtection="0"/>
    <xf numFmtId="0" fontId="9" fillId="7" borderId="5" applyNumberFormat="0" applyFont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15" fillId="31" borderId="7" applyNumberFormat="0" applyAlignment="0" applyProtection="0"/>
    <xf numFmtId="0" fontId="41" fillId="40" borderId="8" applyNumberFormat="0" applyAlignment="0" applyProtection="0"/>
    <xf numFmtId="0" fontId="41" fillId="40" borderId="8" applyNumberFormat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27" fillId="0" borderId="0"/>
    <xf numFmtId="0" fontId="47" fillId="0" borderId="0"/>
    <xf numFmtId="0" fontId="27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8" fillId="0" borderId="31" applyNumberFormat="0" applyFill="0" applyAlignment="0" applyProtection="0"/>
    <xf numFmtId="0" fontId="18" fillId="0" borderId="31" applyNumberFormat="0" applyFill="0" applyAlignment="0" applyProtection="0"/>
    <xf numFmtId="49" fontId="3" fillId="0" borderId="0"/>
    <xf numFmtId="49" fontId="3" fillId="0" borderId="0"/>
    <xf numFmtId="0" fontId="34" fillId="3" borderId="0" applyNumberFormat="0" applyBorder="0" applyAlignment="0" applyProtection="0"/>
    <xf numFmtId="0" fontId="6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60" fillId="43" borderId="0" applyNumberFormat="0" applyBorder="0" applyAlignment="0" applyProtection="0"/>
    <xf numFmtId="0" fontId="60" fillId="43" borderId="0" applyNumberFormat="0" applyBorder="0" applyAlignment="0" applyProtection="0"/>
    <xf numFmtId="0" fontId="60" fillId="43" borderId="0" applyNumberFormat="0" applyBorder="0" applyAlignment="0" applyProtection="0"/>
    <xf numFmtId="0" fontId="60" fillId="43" borderId="0" applyNumberFormat="0" applyBorder="0" applyAlignment="0" applyProtection="0"/>
    <xf numFmtId="0" fontId="34" fillId="6" borderId="0" applyNumberFormat="0" applyBorder="0" applyAlignment="0" applyProtection="0"/>
    <xf numFmtId="0" fontId="60" fillId="6" borderId="0" applyNumberFormat="0" applyBorder="0" applyAlignment="0" applyProtection="0"/>
    <xf numFmtId="0" fontId="34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34" fillId="8" borderId="0" applyNumberFormat="0" applyBorder="0" applyAlignment="0" applyProtection="0"/>
    <xf numFmtId="0" fontId="60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34" fillId="45" borderId="0" applyNumberFormat="0" applyBorder="0" applyAlignment="0" applyProtection="0"/>
    <xf numFmtId="0" fontId="60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60" fillId="46" borderId="0" applyNumberFormat="0" applyBorder="0" applyAlignment="0" applyProtection="0"/>
    <xf numFmtId="0" fontId="60" fillId="46" borderId="0" applyNumberFormat="0" applyBorder="0" applyAlignment="0" applyProtection="0"/>
    <xf numFmtId="0" fontId="60" fillId="46" borderId="0" applyNumberFormat="0" applyBorder="0" applyAlignment="0" applyProtection="0"/>
    <xf numFmtId="0" fontId="60" fillId="46" borderId="0" applyNumberFormat="0" applyBorder="0" applyAlignment="0" applyProtection="0"/>
    <xf numFmtId="0" fontId="34" fillId="47" borderId="0" applyNumberFormat="0" applyBorder="0" applyAlignment="0" applyProtection="0"/>
    <xf numFmtId="0" fontId="60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4" fillId="8" borderId="0" applyNumberFormat="0" applyBorder="0" applyAlignment="0" applyProtection="0"/>
    <xf numFmtId="0" fontId="60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34" fillId="47" borderId="0" applyNumberFormat="0" applyBorder="0" applyAlignment="0" applyProtection="0"/>
    <xf numFmtId="0" fontId="60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4" fillId="6" borderId="0" applyNumberFormat="0" applyBorder="0" applyAlignment="0" applyProtection="0"/>
    <xf numFmtId="0" fontId="60" fillId="6" borderId="0" applyNumberFormat="0" applyBorder="0" applyAlignment="0" applyProtection="0"/>
    <xf numFmtId="0" fontId="34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34" fillId="15" borderId="0" applyNumberFormat="0" applyBorder="0" applyAlignment="0" applyProtection="0"/>
    <xf numFmtId="0" fontId="60" fillId="15" borderId="0" applyNumberFormat="0" applyBorder="0" applyAlignment="0" applyProtection="0"/>
    <xf numFmtId="0" fontId="34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34" fillId="16" borderId="0" applyNumberFormat="0" applyBorder="0" applyAlignment="0" applyProtection="0"/>
    <xf numFmtId="0" fontId="60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60" fillId="49" borderId="0" applyNumberFormat="0" applyBorder="0" applyAlignment="0" applyProtection="0"/>
    <xf numFmtId="0" fontId="60" fillId="49" borderId="0" applyNumberFormat="0" applyBorder="0" applyAlignment="0" applyProtection="0"/>
    <xf numFmtId="0" fontId="60" fillId="49" borderId="0" applyNumberFormat="0" applyBorder="0" applyAlignment="0" applyProtection="0"/>
    <xf numFmtId="0" fontId="60" fillId="49" borderId="0" applyNumberFormat="0" applyBorder="0" applyAlignment="0" applyProtection="0"/>
    <xf numFmtId="0" fontId="34" fillId="47" borderId="0" applyNumberFormat="0" applyBorder="0" applyAlignment="0" applyProtection="0"/>
    <xf numFmtId="0" fontId="60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4" fillId="8" borderId="0" applyNumberFormat="0" applyBorder="0" applyAlignment="0" applyProtection="0"/>
    <xf numFmtId="0" fontId="60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77" fillId="47" borderId="0" applyNumberFormat="0" applyBorder="0" applyAlignment="0" applyProtection="0"/>
    <xf numFmtId="0" fontId="59" fillId="47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77" fillId="50" borderId="0" applyNumberFormat="0" applyBorder="0" applyAlignment="0" applyProtection="0"/>
    <xf numFmtId="0" fontId="59" fillId="50" borderId="0" applyNumberFormat="0" applyBorder="0" applyAlignment="0" applyProtection="0"/>
    <xf numFmtId="0" fontId="77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77" fillId="52" borderId="0" applyNumberFormat="0" applyBorder="0" applyAlignment="0" applyProtection="0"/>
    <xf numFmtId="0" fontId="59" fillId="52" borderId="0" applyNumberFormat="0" applyBorder="0" applyAlignment="0" applyProtection="0"/>
    <xf numFmtId="0" fontId="77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7" fillId="16" borderId="0" applyNumberFormat="0" applyBorder="0" applyAlignment="0" applyProtection="0"/>
    <xf numFmtId="0" fontId="59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77" fillId="47" borderId="0" applyNumberFormat="0" applyBorder="0" applyAlignment="0" applyProtection="0"/>
    <xf numFmtId="0" fontId="59" fillId="47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77" fillId="6" borderId="0" applyNumberFormat="0" applyBorder="0" applyAlignment="0" applyProtection="0"/>
    <xf numFmtId="0" fontId="59" fillId="6" borderId="0" applyNumberFormat="0" applyBorder="0" applyAlignment="0" applyProtection="0"/>
    <xf numFmtId="0" fontId="77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39" fontId="76" fillId="0" borderId="0" applyFill="0" applyBorder="0" applyAlignment="0" applyProtection="0"/>
    <xf numFmtId="39" fontId="76" fillId="0" borderId="0" applyFill="0" applyBorder="0" applyAlignment="0" applyProtection="0"/>
    <xf numFmtId="39" fontId="58" fillId="0" borderId="0" applyFill="0" applyBorder="0" applyAlignment="0" applyProtection="0"/>
    <xf numFmtId="39" fontId="58" fillId="0" borderId="0" applyFill="0" applyBorder="0" applyAlignment="0" applyProtection="0"/>
    <xf numFmtId="39" fontId="58" fillId="0" borderId="0" applyFill="0" applyBorder="0" applyAlignment="0" applyProtection="0"/>
    <xf numFmtId="39" fontId="76" fillId="0" borderId="0" applyFill="0" applyBorder="0" applyAlignment="0" applyProtection="0"/>
    <xf numFmtId="44" fontId="5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5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44" fontId="44" fillId="0" borderId="0" applyFill="0" applyBorder="0" applyAlignment="0" applyProtection="0"/>
    <xf numFmtId="44" fontId="5" fillId="0" borderId="0" applyFill="0" applyBorder="0" applyAlignment="0" applyProtection="0"/>
    <xf numFmtId="0" fontId="78" fillId="47" borderId="0" applyNumberFormat="0" applyBorder="0" applyAlignment="0" applyProtection="0"/>
    <xf numFmtId="0" fontId="65" fillId="47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173" fontId="27" fillId="0" borderId="0" applyFill="0" applyBorder="0" applyAlignment="0" applyProtection="0"/>
    <xf numFmtId="173" fontId="27" fillId="0" borderId="0" applyFill="0" applyBorder="0" applyAlignment="0" applyProtection="0"/>
    <xf numFmtId="173" fontId="64" fillId="0" borderId="0" applyFill="0" applyBorder="0" applyAlignment="0" applyProtection="0"/>
    <xf numFmtId="173" fontId="64" fillId="0" borderId="0" applyFill="0" applyBorder="0" applyAlignment="0" applyProtection="0"/>
    <xf numFmtId="173" fontId="64" fillId="0" borderId="0" applyFill="0" applyBorder="0" applyAlignment="0" applyProtection="0"/>
    <xf numFmtId="173" fontId="64" fillId="0" borderId="0" applyFill="0" applyBorder="0" applyAlignment="0" applyProtection="0"/>
    <xf numFmtId="173" fontId="76" fillId="0" borderId="0" applyFill="0" applyBorder="0" applyAlignment="0" applyProtection="0"/>
    <xf numFmtId="173" fontId="76" fillId="0" borderId="0" applyFill="0" applyBorder="0" applyAlignment="0" applyProtection="0"/>
    <xf numFmtId="173" fontId="58" fillId="0" borderId="0" applyFill="0" applyBorder="0" applyAlignment="0" applyProtection="0"/>
    <xf numFmtId="173" fontId="58" fillId="0" borderId="0" applyFill="0" applyBorder="0" applyAlignment="0" applyProtection="0"/>
    <xf numFmtId="173" fontId="58" fillId="0" borderId="0" applyFill="0" applyBorder="0" applyAlignment="0" applyProtection="0"/>
    <xf numFmtId="173" fontId="58" fillId="0" borderId="0" applyFill="0" applyBorder="0" applyAlignment="0" applyProtection="0"/>
    <xf numFmtId="0" fontId="79" fillId="23" borderId="1" applyNumberFormat="0" applyAlignment="0" applyProtection="0"/>
    <xf numFmtId="0" fontId="66" fillId="23" borderId="1" applyNumberFormat="0" applyAlignment="0" applyProtection="0"/>
    <xf numFmtId="0" fontId="79" fillId="23" borderId="1" applyNumberFormat="0" applyAlignment="0" applyProtection="0"/>
    <xf numFmtId="0" fontId="66" fillId="23" borderId="1" applyNumberFormat="0" applyAlignment="0" applyProtection="0"/>
    <xf numFmtId="0" fontId="66" fillId="23" borderId="1" applyNumberFormat="0" applyAlignment="0" applyProtection="0"/>
    <xf numFmtId="0" fontId="66" fillId="23" borderId="1" applyNumberFormat="0" applyAlignment="0" applyProtection="0"/>
    <xf numFmtId="0" fontId="80" fillId="0" borderId="34" applyNumberFormat="0" applyFill="0" applyAlignment="0" applyProtection="0"/>
    <xf numFmtId="0" fontId="67" fillId="0" borderId="34" applyNumberFormat="0" applyFill="0" applyAlignment="0" applyProtection="0"/>
    <xf numFmtId="0" fontId="80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81" fillId="0" borderId="35" applyNumberFormat="0" applyFill="0" applyAlignment="0" applyProtection="0"/>
    <xf numFmtId="0" fontId="68" fillId="0" borderId="35" applyNumberFormat="0" applyFill="0" applyAlignment="0" applyProtection="0"/>
    <xf numFmtId="0" fontId="81" fillId="0" borderId="35" applyNumberFormat="0" applyFill="0" applyAlignment="0" applyProtection="0"/>
    <xf numFmtId="0" fontId="68" fillId="0" borderId="35" applyNumberFormat="0" applyFill="0" applyAlignment="0" applyProtection="0"/>
    <xf numFmtId="0" fontId="68" fillId="0" borderId="35" applyNumberFormat="0" applyFill="0" applyAlignment="0" applyProtection="0"/>
    <xf numFmtId="0" fontId="68" fillId="0" borderId="35" applyNumberFormat="0" applyFill="0" applyAlignment="0" applyProtection="0"/>
    <xf numFmtId="0" fontId="82" fillId="0" borderId="36" applyNumberFormat="0" applyFill="0" applyAlignment="0" applyProtection="0"/>
    <xf numFmtId="0" fontId="69" fillId="0" borderId="36" applyNumberFormat="0" applyFill="0" applyAlignment="0" applyProtection="0"/>
    <xf numFmtId="0" fontId="82" fillId="0" borderId="36" applyNumberFormat="0" applyFill="0" applyAlignment="0" applyProtection="0"/>
    <xf numFmtId="0" fontId="69" fillId="0" borderId="36" applyNumberFormat="0" applyFill="0" applyAlignment="0" applyProtection="0"/>
    <xf numFmtId="0" fontId="69" fillId="0" borderId="36" applyNumberFormat="0" applyFill="0" applyAlignment="0" applyProtection="0"/>
    <xf numFmtId="0" fontId="69" fillId="0" borderId="36" applyNumberFormat="0" applyFill="0" applyAlignment="0" applyProtection="0"/>
    <xf numFmtId="0" fontId="8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49" fontId="2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4" fillId="0" borderId="0"/>
    <xf numFmtId="0" fontId="1" fillId="0" borderId="0"/>
    <xf numFmtId="0" fontId="5" fillId="0" borderId="0"/>
    <xf numFmtId="0" fontId="27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58" fillId="0" borderId="0"/>
    <xf numFmtId="0" fontId="3" fillId="0" borderId="0"/>
    <xf numFmtId="0" fontId="7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5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" fontId="25" fillId="0" borderId="0"/>
    <xf numFmtId="0" fontId="30" fillId="0" borderId="0"/>
    <xf numFmtId="49" fontId="3" fillId="0" borderId="0"/>
    <xf numFmtId="0" fontId="54" fillId="0" borderId="0"/>
    <xf numFmtId="49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6" fillId="0" borderId="0"/>
    <xf numFmtId="0" fontId="83" fillId="15" borderId="0" applyNumberFormat="0" applyBorder="0" applyAlignment="0" applyProtection="0"/>
    <xf numFmtId="0" fontId="70" fillId="15" borderId="0" applyNumberFormat="0" applyBorder="0" applyAlignment="0" applyProtection="0"/>
    <xf numFmtId="0" fontId="83" fillId="15" borderId="0" applyNumberFormat="0" applyBorder="0" applyAlignment="0" applyProtection="0"/>
    <xf numFmtId="0" fontId="70" fillId="15" borderId="0" applyNumberFormat="0" applyBorder="0" applyAlignment="0" applyProtection="0"/>
    <xf numFmtId="0" fontId="70" fillId="15" borderId="0" applyNumberFormat="0" applyBorder="0" applyAlignment="0" applyProtection="0"/>
    <xf numFmtId="0" fontId="70" fillId="15" borderId="0" applyNumberFormat="0" applyBorder="0" applyAlignment="0" applyProtection="0"/>
    <xf numFmtId="174" fontId="71" fillId="0" borderId="0">
      <alignment horizontal="right"/>
    </xf>
    <xf numFmtId="174" fontId="84" fillId="0" borderId="0">
      <alignment horizontal="right"/>
    </xf>
    <xf numFmtId="174" fontId="84" fillId="0" borderId="0">
      <alignment horizontal="right"/>
    </xf>
    <xf numFmtId="174" fontId="71" fillId="0" borderId="0">
      <alignment horizontal="right"/>
    </xf>
    <xf numFmtId="174" fontId="71" fillId="0" borderId="0">
      <alignment horizontal="right"/>
    </xf>
    <xf numFmtId="174" fontId="71" fillId="0" borderId="0">
      <alignment horizontal="right"/>
    </xf>
    <xf numFmtId="0" fontId="58" fillId="0" borderId="0"/>
    <xf numFmtId="0" fontId="76" fillId="0" borderId="0"/>
    <xf numFmtId="0" fontId="76" fillId="0" borderId="0"/>
    <xf numFmtId="0" fontId="58" fillId="0" borderId="0"/>
    <xf numFmtId="0" fontId="58" fillId="0" borderId="0"/>
    <xf numFmtId="0" fontId="58" fillId="0" borderId="0"/>
    <xf numFmtId="49" fontId="3" fillId="0" borderId="0"/>
    <xf numFmtId="165" fontId="7" fillId="0" borderId="0"/>
    <xf numFmtId="0" fontId="5" fillId="0" borderId="0"/>
    <xf numFmtId="49" fontId="3" fillId="0" borderId="0"/>
    <xf numFmtId="0" fontId="44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165" fontId="7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165" fontId="7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49" fontId="3" fillId="0" borderId="0"/>
    <xf numFmtId="165" fontId="7" fillId="0" borderId="0"/>
    <xf numFmtId="0" fontId="44" fillId="0" borderId="0"/>
    <xf numFmtId="165" fontId="7" fillId="0" borderId="0"/>
    <xf numFmtId="165" fontId="7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4" fillId="0" borderId="0"/>
    <xf numFmtId="0" fontId="3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8" fillId="0" borderId="0"/>
    <xf numFmtId="0" fontId="6" fillId="0" borderId="0"/>
    <xf numFmtId="1" fontId="31" fillId="0" borderId="0"/>
    <xf numFmtId="1" fontId="25" fillId="0" borderId="0"/>
    <xf numFmtId="1" fontId="25" fillId="0" borderId="0"/>
    <xf numFmtId="1" fontId="25" fillId="0" borderId="0"/>
    <xf numFmtId="9" fontId="9" fillId="0" borderId="0" applyFont="0" applyFill="0" applyBorder="0" applyAlignment="0" applyProtection="0"/>
    <xf numFmtId="171" fontId="27" fillId="0" borderId="0" applyFill="0" applyBorder="0" applyAlignment="0" applyProtection="0"/>
    <xf numFmtId="0" fontId="27" fillId="8" borderId="5" applyNumberFormat="0" applyAlignment="0" applyProtection="0"/>
    <xf numFmtId="0" fontId="64" fillId="8" borderId="5" applyNumberFormat="0" applyAlignment="0" applyProtection="0"/>
    <xf numFmtId="0" fontId="27" fillId="8" borderId="5" applyNumberFormat="0" applyAlignment="0" applyProtection="0"/>
    <xf numFmtId="0" fontId="27" fillId="44" borderId="5" applyNumberFormat="0" applyAlignment="0" applyProtection="0"/>
    <xf numFmtId="0" fontId="27" fillId="44" borderId="5" applyNumberFormat="0" applyAlignment="0" applyProtection="0"/>
    <xf numFmtId="0" fontId="64" fillId="44" borderId="5" applyNumberFormat="0" applyAlignment="0" applyProtection="0"/>
    <xf numFmtId="0" fontId="64" fillId="44" borderId="5" applyNumberFormat="0" applyAlignment="0" applyProtection="0"/>
    <xf numFmtId="0" fontId="64" fillId="44" borderId="5" applyNumberFormat="0" applyAlignment="0" applyProtection="0"/>
    <xf numFmtId="0" fontId="64" fillId="44" borderId="5" applyNumberFormat="0" applyAlignment="0" applyProtection="0"/>
    <xf numFmtId="0" fontId="8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2" fillId="54" borderId="1" applyNumberFormat="0" applyAlignment="0" applyProtection="0"/>
    <xf numFmtId="0" fontId="12" fillId="54" borderId="1" applyNumberFormat="0" applyAlignment="0" applyProtection="0"/>
    <xf numFmtId="0" fontId="91" fillId="54" borderId="1" applyNumberFormat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7" fillId="55" borderId="0" applyNumberFormat="0" applyBorder="0" applyAlignment="0" applyProtection="0"/>
    <xf numFmtId="0" fontId="59" fillId="55" borderId="0" applyNumberFormat="0" applyBorder="0" applyAlignment="0" applyProtection="0"/>
    <xf numFmtId="0" fontId="77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77" fillId="50" borderId="0" applyNumberFormat="0" applyBorder="0" applyAlignment="0" applyProtection="0"/>
    <xf numFmtId="0" fontId="59" fillId="50" borderId="0" applyNumberFormat="0" applyBorder="0" applyAlignment="0" applyProtection="0"/>
    <xf numFmtId="0" fontId="77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77" fillId="52" borderId="0" applyNumberFormat="0" applyBorder="0" applyAlignment="0" applyProtection="0"/>
    <xf numFmtId="0" fontId="59" fillId="52" borderId="0" applyNumberFormat="0" applyBorder="0" applyAlignment="0" applyProtection="0"/>
    <xf numFmtId="0" fontId="77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7" fillId="28" borderId="0" applyNumberFormat="0" applyBorder="0" applyAlignment="0" applyProtection="0"/>
    <xf numFmtId="0" fontId="59" fillId="28" borderId="0" applyNumberFormat="0" applyBorder="0" applyAlignment="0" applyProtection="0"/>
    <xf numFmtId="0" fontId="77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59" fillId="57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77" fillId="30" borderId="0" applyNumberFormat="0" applyBorder="0" applyAlignment="0" applyProtection="0"/>
    <xf numFmtId="0" fontId="59" fillId="30" borderId="0" applyNumberFormat="0" applyBorder="0" applyAlignment="0" applyProtection="0"/>
    <xf numFmtId="0" fontId="77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85" fillId="0" borderId="6" applyNumberFormat="0" applyFill="0" applyAlignment="0" applyProtection="0"/>
    <xf numFmtId="0" fontId="61" fillId="0" borderId="6" applyNumberFormat="0" applyFill="0" applyAlignment="0" applyProtection="0"/>
    <xf numFmtId="0" fontId="85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87" fillId="32" borderId="7" applyNumberFormat="0" applyAlignment="0" applyProtection="0"/>
    <xf numFmtId="0" fontId="87" fillId="32" borderId="7" applyNumberFormat="0" applyAlignment="0" applyProtection="0"/>
    <xf numFmtId="0" fontId="73" fillId="32" borderId="7" applyNumberFormat="0" applyAlignment="0" applyProtection="0"/>
    <xf numFmtId="0" fontId="73" fillId="32" borderId="7" applyNumberFormat="0" applyAlignment="0" applyProtection="0"/>
    <xf numFmtId="0" fontId="73" fillId="32" borderId="7" applyNumberFormat="0" applyAlignment="0" applyProtection="0"/>
    <xf numFmtId="0" fontId="73" fillId="32" borderId="7" applyNumberFormat="0" applyAlignment="0" applyProtection="0"/>
    <xf numFmtId="0" fontId="88" fillId="23" borderId="8" applyNumberFormat="0" applyAlignment="0" applyProtection="0"/>
    <xf numFmtId="0" fontId="74" fillId="23" borderId="8" applyNumberFormat="0" applyAlignment="0" applyProtection="0"/>
    <xf numFmtId="0" fontId="88" fillId="23" borderId="8" applyNumberFormat="0" applyAlignment="0" applyProtection="0"/>
    <xf numFmtId="0" fontId="74" fillId="23" borderId="8" applyNumberFormat="0" applyAlignment="0" applyProtection="0"/>
    <xf numFmtId="0" fontId="74" fillId="23" borderId="8" applyNumberFormat="0" applyAlignment="0" applyProtection="0"/>
    <xf numFmtId="0" fontId="74" fillId="23" borderId="8" applyNumberFormat="0" applyAlignment="0" applyProtection="0"/>
    <xf numFmtId="0" fontId="89" fillId="33" borderId="0" applyNumberFormat="0" applyBorder="0" applyAlignment="0" applyProtection="0"/>
    <xf numFmtId="0" fontId="75" fillId="33" borderId="0" applyNumberFormat="0" applyBorder="0" applyAlignment="0" applyProtection="0"/>
    <xf numFmtId="0" fontId="89" fillId="33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75" fillId="58" borderId="0" applyNumberFormat="0" applyBorder="0" applyAlignment="0" applyProtection="0"/>
    <xf numFmtId="0" fontId="75" fillId="58" borderId="0" applyNumberFormat="0" applyBorder="0" applyAlignment="0" applyProtection="0"/>
    <xf numFmtId="0" fontId="75" fillId="58" borderId="0" applyNumberFormat="0" applyBorder="0" applyAlignment="0" applyProtection="0"/>
    <xf numFmtId="0" fontId="75" fillId="58" borderId="0" applyNumberFormat="0" applyBorder="0" applyAlignment="0" applyProtection="0"/>
    <xf numFmtId="0" fontId="56" fillId="0" borderId="0"/>
    <xf numFmtId="0" fontId="44" fillId="0" borderId="0"/>
    <xf numFmtId="0" fontId="56" fillId="0" borderId="0"/>
    <xf numFmtId="0" fontId="27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44" fillId="0" borderId="0"/>
    <xf numFmtId="0" fontId="5" fillId="0" borderId="0"/>
    <xf numFmtId="170" fontId="55" fillId="0" borderId="0" applyFont="0" applyFill="0" applyBorder="0" applyAlignment="0" applyProtection="0"/>
    <xf numFmtId="170" fontId="5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27" fillId="0" borderId="0" applyFill="0" applyBorder="0" applyAlignment="0" applyProtection="0"/>
    <xf numFmtId="168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39" fontId="76" fillId="0" borderId="0" applyFill="0" applyBorder="0" applyAlignment="0" applyProtection="0"/>
    <xf numFmtId="165" fontId="1" fillId="0" borderId="0" applyFont="0" applyFill="0" applyBorder="0" applyAlignment="0" applyProtection="0"/>
    <xf numFmtId="39" fontId="58" fillId="0" borderId="0" applyFill="0" applyBorder="0" applyAlignment="0" applyProtection="0"/>
    <xf numFmtId="39" fontId="76" fillId="0" borderId="0" applyFill="0" applyBorder="0" applyAlignment="0" applyProtection="0"/>
    <xf numFmtId="165" fontId="3" fillId="0" borderId="0" applyFont="0" applyFill="0" applyBorder="0" applyAlignment="0" applyProtection="0"/>
    <xf numFmtId="39" fontId="58" fillId="0" borderId="0" applyFill="0" applyBorder="0" applyAlignment="0" applyProtection="0"/>
    <xf numFmtId="0" fontId="84" fillId="15" borderId="8" applyNumberFormat="0" applyAlignment="0" applyProtection="0"/>
    <xf numFmtId="0" fontId="71" fillId="15" borderId="8" applyNumberFormat="0" applyAlignment="0" applyProtection="0"/>
    <xf numFmtId="0" fontId="84" fillId="15" borderId="8" applyNumberFormat="0" applyAlignment="0" applyProtection="0"/>
    <xf numFmtId="0" fontId="71" fillId="15" borderId="8" applyNumberFormat="0" applyAlignment="0" applyProtection="0"/>
    <xf numFmtId="0" fontId="71" fillId="15" borderId="8" applyNumberFormat="0" applyAlignment="0" applyProtection="0"/>
    <xf numFmtId="0" fontId="71" fillId="15" borderId="8" applyNumberFormat="0" applyAlignment="0" applyProtection="0"/>
    <xf numFmtId="0" fontId="90" fillId="0" borderId="37" applyNumberFormat="0" applyFill="0" applyAlignment="0" applyProtection="0"/>
    <xf numFmtId="0" fontId="62" fillId="0" borderId="37" applyNumberFormat="0" applyFill="0" applyAlignment="0" applyProtection="0"/>
    <xf numFmtId="0" fontId="90" fillId="0" borderId="37" applyNumberFormat="0" applyFill="0" applyAlignment="0" applyProtection="0"/>
    <xf numFmtId="0" fontId="62" fillId="0" borderId="37" applyNumberFormat="0" applyFill="0" applyAlignment="0" applyProtection="0"/>
    <xf numFmtId="0" fontId="62" fillId="0" borderId="37" applyNumberFormat="0" applyFill="0" applyAlignment="0" applyProtection="0"/>
    <xf numFmtId="0" fontId="62" fillId="0" borderId="37" applyNumberFormat="0" applyFill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3" fillId="59" borderId="38" applyNumberFormat="0" applyAlignment="0" applyProtection="0"/>
  </cellStyleXfs>
  <cellXfs count="248">
    <xf numFmtId="49" fontId="0" fillId="0" borderId="0" xfId="0"/>
    <xf numFmtId="1" fontId="94" fillId="0" borderId="0" xfId="0" applyNumberFormat="1" applyFont="1" applyAlignment="1">
      <alignment horizontal="center" vertical="top"/>
    </xf>
    <xf numFmtId="49" fontId="94" fillId="0" borderId="0" xfId="0" applyFont="1" applyAlignment="1">
      <alignment wrapText="1"/>
    </xf>
    <xf numFmtId="49" fontId="94" fillId="0" borderId="0" xfId="0" applyFont="1"/>
    <xf numFmtId="4" fontId="94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49" fontId="97" fillId="0" borderId="0" xfId="0" applyFont="1" applyAlignment="1">
      <alignment wrapText="1"/>
    </xf>
    <xf numFmtId="49" fontId="97" fillId="0" borderId="0" xfId="0" applyFont="1"/>
    <xf numFmtId="4" fontId="97" fillId="0" borderId="0" xfId="0" applyNumberFormat="1" applyFont="1" applyAlignment="1">
      <alignment horizontal="right"/>
    </xf>
    <xf numFmtId="4" fontId="98" fillId="0" borderId="0" xfId="0" applyNumberFormat="1" applyFont="1" applyAlignment="1">
      <alignment horizontal="right"/>
    </xf>
    <xf numFmtId="2" fontId="97" fillId="0" borderId="0" xfId="0" applyNumberFormat="1" applyFont="1" applyFill="1" applyBorder="1" applyAlignment="1">
      <alignment vertical="top" wrapText="1"/>
    </xf>
    <xf numFmtId="2" fontId="97" fillId="0" borderId="0" xfId="0" applyNumberFormat="1" applyFont="1" applyFill="1" applyBorder="1" applyAlignment="1">
      <alignment horizontal="center" vertical="center"/>
    </xf>
    <xf numFmtId="4" fontId="97" fillId="0" borderId="0" xfId="0" applyNumberFormat="1" applyFont="1" applyFill="1" applyBorder="1" applyAlignment="1">
      <alignment vertical="top"/>
    </xf>
    <xf numFmtId="49" fontId="97" fillId="0" borderId="0" xfId="0" applyFont="1" applyBorder="1" applyAlignment="1">
      <alignment wrapText="1"/>
    </xf>
    <xf numFmtId="49" fontId="97" fillId="0" borderId="0" xfId="0" applyFont="1" applyBorder="1"/>
    <xf numFmtId="4" fontId="97" fillId="0" borderId="0" xfId="0" applyNumberFormat="1" applyFont="1" applyBorder="1" applyAlignment="1">
      <alignment horizontal="right"/>
    </xf>
    <xf numFmtId="4" fontId="98" fillId="0" borderId="0" xfId="0" applyNumberFormat="1" applyFont="1" applyBorder="1" applyAlignment="1">
      <alignment horizontal="right"/>
    </xf>
    <xf numFmtId="0" fontId="97" fillId="0" borderId="0" xfId="62" applyFont="1" applyFill="1" applyBorder="1" applyAlignment="1">
      <alignment horizontal="center" vertical="center"/>
    </xf>
    <xf numFmtId="4" fontId="97" fillId="0" borderId="0" xfId="62" applyNumberFormat="1" applyFont="1" applyFill="1" applyBorder="1" applyAlignment="1">
      <alignment vertical="top"/>
    </xf>
    <xf numFmtId="49" fontId="94" fillId="0" borderId="0" xfId="0" applyFont="1" applyBorder="1" applyAlignment="1">
      <alignment wrapText="1"/>
    </xf>
    <xf numFmtId="49" fontId="94" fillId="0" borderId="0" xfId="0" applyFont="1" applyBorder="1"/>
    <xf numFmtId="4" fontId="94" fillId="0" borderId="0" xfId="0" applyNumberFormat="1" applyFont="1" applyBorder="1" applyAlignment="1">
      <alignment horizontal="right"/>
    </xf>
    <xf numFmtId="4" fontId="95" fillId="0" borderId="0" xfId="0" applyNumberFormat="1" applyFont="1" applyBorder="1" applyAlignment="1">
      <alignment horizontal="right"/>
    </xf>
    <xf numFmtId="49" fontId="94" fillId="0" borderId="11" xfId="0" applyFont="1" applyBorder="1"/>
    <xf numFmtId="4" fontId="94" fillId="0" borderId="11" xfId="0" applyNumberFormat="1" applyFont="1" applyBorder="1" applyAlignment="1">
      <alignment horizontal="right"/>
    </xf>
    <xf numFmtId="4" fontId="95" fillId="0" borderId="11" xfId="0" applyNumberFormat="1" applyFont="1" applyBorder="1" applyAlignment="1">
      <alignment horizontal="right"/>
    </xf>
    <xf numFmtId="49" fontId="99" fillId="0" borderId="17" xfId="0" applyFont="1" applyBorder="1" applyAlignment="1">
      <alignment wrapText="1"/>
    </xf>
    <xf numFmtId="4" fontId="99" fillId="0" borderId="18" xfId="0" applyNumberFormat="1" applyFont="1" applyBorder="1" applyAlignment="1">
      <alignment horizontal="right"/>
    </xf>
    <xf numFmtId="1" fontId="99" fillId="0" borderId="22" xfId="0" applyNumberFormat="1" applyFont="1" applyBorder="1" applyAlignment="1">
      <alignment horizontal="center" vertical="top"/>
    </xf>
    <xf numFmtId="2" fontId="99" fillId="0" borderId="21" xfId="0" applyNumberFormat="1" applyFont="1" applyBorder="1" applyAlignment="1">
      <alignment wrapText="1"/>
    </xf>
    <xf numFmtId="4" fontId="99" fillId="0" borderId="21" xfId="0" applyNumberFormat="1" applyFont="1" applyBorder="1" applyAlignment="1">
      <alignment horizontal="right"/>
    </xf>
    <xf numFmtId="1" fontId="99" fillId="0" borderId="26" xfId="0" applyNumberFormat="1" applyFont="1" applyBorder="1" applyAlignment="1">
      <alignment horizontal="center" vertical="top"/>
    </xf>
    <xf numFmtId="2" fontId="99" fillId="0" borderId="0" xfId="0" applyNumberFormat="1" applyFont="1" applyBorder="1" applyAlignment="1">
      <alignment wrapText="1"/>
    </xf>
    <xf numFmtId="4" fontId="99" fillId="0" borderId="0" xfId="0" applyNumberFormat="1" applyFont="1" applyBorder="1" applyAlignment="1">
      <alignment horizontal="right"/>
    </xf>
    <xf numFmtId="2" fontId="99" fillId="0" borderId="11" xfId="0" applyNumberFormat="1" applyFont="1" applyBorder="1" applyAlignment="1">
      <alignment wrapText="1"/>
    </xf>
    <xf numFmtId="4" fontId="99" fillId="0" borderId="11" xfId="0" applyNumberFormat="1" applyFont="1" applyBorder="1" applyAlignment="1">
      <alignment horizontal="right"/>
    </xf>
    <xf numFmtId="2" fontId="99" fillId="0" borderId="11" xfId="0" applyNumberFormat="1" applyFont="1" applyBorder="1" applyAlignment="1">
      <alignment vertical="top" wrapText="1"/>
    </xf>
    <xf numFmtId="4" fontId="99" fillId="0" borderId="11" xfId="0" applyNumberFormat="1" applyFont="1" applyBorder="1"/>
    <xf numFmtId="1" fontId="99" fillId="0" borderId="25" xfId="0" applyNumberFormat="1" applyFont="1" applyBorder="1" applyAlignment="1">
      <alignment horizontal="center" vertical="top"/>
    </xf>
    <xf numFmtId="2" fontId="99" fillId="0" borderId="0" xfId="0" applyNumberFormat="1" applyFont="1" applyBorder="1" applyAlignment="1">
      <alignment vertical="top" wrapText="1"/>
    </xf>
    <xf numFmtId="4" fontId="99" fillId="0" borderId="0" xfId="0" applyNumberFormat="1" applyFont="1"/>
    <xf numFmtId="1" fontId="99" fillId="0" borderId="14" xfId="0" applyNumberFormat="1" applyFont="1" applyBorder="1" applyAlignment="1">
      <alignment horizontal="center" vertical="top"/>
    </xf>
    <xf numFmtId="49" fontId="99" fillId="0" borderId="15" xfId="0" applyFont="1" applyBorder="1" applyAlignment="1">
      <alignment wrapText="1"/>
    </xf>
    <xf numFmtId="4" fontId="99" fillId="0" borderId="15" xfId="0" applyNumberFormat="1" applyFont="1" applyBorder="1" applyAlignment="1">
      <alignment horizontal="right"/>
    </xf>
    <xf numFmtId="1" fontId="99" fillId="0" borderId="0" xfId="0" applyNumberFormat="1" applyFont="1" applyAlignment="1">
      <alignment horizontal="center" vertical="top"/>
    </xf>
    <xf numFmtId="49" fontId="99" fillId="0" borderId="0" xfId="0" applyFont="1" applyAlignment="1">
      <alignment wrapText="1"/>
    </xf>
    <xf numFmtId="4" fontId="99" fillId="0" borderId="0" xfId="0" applyNumberFormat="1" applyFont="1" applyAlignment="1">
      <alignment horizontal="right"/>
    </xf>
    <xf numFmtId="49" fontId="99" fillId="0" borderId="0" xfId="0" applyFont="1" applyAlignment="1">
      <alignment horizontal="center" vertical="top"/>
    </xf>
    <xf numFmtId="49" fontId="94" fillId="0" borderId="0" xfId="0" applyFont="1" applyAlignment="1">
      <alignment horizontal="center"/>
    </xf>
    <xf numFmtId="4" fontId="95" fillId="0" borderId="0" xfId="0" applyNumberFormat="1" applyFont="1"/>
    <xf numFmtId="4" fontId="94" fillId="0" borderId="0" xfId="0" applyNumberFormat="1" applyFont="1"/>
    <xf numFmtId="49" fontId="94" fillId="0" borderId="0" xfId="0" applyFont="1" applyAlignment="1">
      <alignment horizontal="center" vertical="top"/>
    </xf>
    <xf numFmtId="49" fontId="101" fillId="0" borderId="0" xfId="0" applyFont="1" applyAlignment="1">
      <alignment horizontal="center" vertical="top"/>
    </xf>
    <xf numFmtId="49" fontId="94" fillId="0" borderId="0" xfId="0" applyFont="1" applyAlignment="1">
      <alignment horizontal="left" vertical="top" wrapText="1"/>
    </xf>
    <xf numFmtId="2" fontId="95" fillId="0" borderId="0" xfId="0" applyNumberFormat="1" applyFont="1" applyAlignment="1" applyProtection="1">
      <alignment horizontal="right"/>
      <protection locked="0"/>
    </xf>
    <xf numFmtId="4" fontId="94" fillId="0" borderId="0" xfId="0" applyNumberFormat="1" applyFont="1" applyAlignment="1">
      <alignment wrapText="1"/>
    </xf>
    <xf numFmtId="49" fontId="94" fillId="0" borderId="0" xfId="0" applyFont="1" applyAlignment="1">
      <alignment vertical="top" wrapText="1"/>
    </xf>
    <xf numFmtId="2" fontId="95" fillId="0" borderId="0" xfId="0" applyNumberFormat="1" applyFont="1" applyProtection="1">
      <protection locked="0"/>
    </xf>
    <xf numFmtId="0" fontId="94" fillId="0" borderId="0" xfId="0" applyNumberFormat="1" applyFont="1" applyAlignment="1">
      <alignment horizontal="left" vertical="top" wrapText="1"/>
    </xf>
    <xf numFmtId="49" fontId="94" fillId="0" borderId="11" xfId="0" applyFont="1" applyBorder="1" applyAlignment="1">
      <alignment horizontal="center"/>
    </xf>
    <xf numFmtId="4" fontId="95" fillId="0" borderId="11" xfId="0" applyNumberFormat="1" applyFont="1" applyBorder="1"/>
    <xf numFmtId="4" fontId="99" fillId="0" borderId="18" xfId="0" applyNumberFormat="1" applyFont="1" applyBorder="1"/>
    <xf numFmtId="0" fontId="94" fillId="0" borderId="0" xfId="0" applyNumberFormat="1" applyFont="1" applyAlignment="1">
      <alignment vertical="top" wrapText="1"/>
    </xf>
    <xf numFmtId="4" fontId="96" fillId="0" borderId="0" xfId="0" applyNumberFormat="1" applyFont="1" applyAlignment="1">
      <alignment horizontal="right"/>
    </xf>
    <xf numFmtId="4" fontId="103" fillId="0" borderId="0" xfId="0" applyNumberFormat="1" applyFont="1" applyAlignment="1">
      <alignment horizontal="right"/>
    </xf>
    <xf numFmtId="4" fontId="95" fillId="0" borderId="0" xfId="0" applyNumberFormat="1" applyFont="1" applyProtection="1">
      <protection locked="0"/>
    </xf>
    <xf numFmtId="4" fontId="95" fillId="0" borderId="0" xfId="0" applyNumberFormat="1" applyFont="1" applyAlignment="1" applyProtection="1">
      <alignment horizontal="right"/>
      <protection locked="0"/>
    </xf>
    <xf numFmtId="49" fontId="101" fillId="0" borderId="0" xfId="0" applyFont="1" applyBorder="1" applyAlignment="1">
      <alignment horizontal="center" vertical="top"/>
    </xf>
    <xf numFmtId="49" fontId="94" fillId="0" borderId="19" xfId="0" applyFont="1" applyBorder="1" applyAlignment="1">
      <alignment vertical="top" wrapText="1"/>
    </xf>
    <xf numFmtId="49" fontId="94" fillId="0" borderId="19" xfId="0" applyFont="1" applyBorder="1" applyAlignment="1">
      <alignment horizontal="center"/>
    </xf>
    <xf numFmtId="4" fontId="94" fillId="0" borderId="19" xfId="0" applyNumberFormat="1" applyFont="1" applyBorder="1" applyAlignment="1">
      <alignment horizontal="right"/>
    </xf>
    <xf numFmtId="4" fontId="95" fillId="0" borderId="19" xfId="0" applyNumberFormat="1" applyFont="1" applyBorder="1" applyProtection="1">
      <protection locked="0"/>
    </xf>
    <xf numFmtId="4" fontId="94" fillId="0" borderId="19" xfId="0" applyNumberFormat="1" applyFont="1" applyBorder="1" applyAlignment="1">
      <alignment wrapText="1"/>
    </xf>
    <xf numFmtId="49" fontId="94" fillId="0" borderId="0" xfId="0" applyFont="1" applyBorder="1" applyAlignment="1">
      <alignment horizontal="center"/>
    </xf>
    <xf numFmtId="49" fontId="99" fillId="0" borderId="17" xfId="0" applyFont="1" applyBorder="1" applyAlignment="1">
      <alignment vertical="top" wrapText="1"/>
    </xf>
    <xf numFmtId="49" fontId="99" fillId="0" borderId="11" xfId="0" applyFont="1" applyBorder="1" applyAlignment="1">
      <alignment vertical="top" wrapText="1"/>
    </xf>
    <xf numFmtId="4" fontId="104" fillId="0" borderId="11" xfId="0" applyNumberFormat="1" applyFont="1" applyBorder="1" applyAlignment="1" applyProtection="1">
      <alignment horizontal="right"/>
      <protection locked="0"/>
    </xf>
    <xf numFmtId="49" fontId="105" fillId="0" borderId="0" xfId="0" applyFont="1" applyAlignment="1">
      <alignment horizontal="center" vertical="top"/>
    </xf>
    <xf numFmtId="4" fontId="106" fillId="0" borderId="0" xfId="0" applyNumberFormat="1" applyFont="1" applyProtection="1">
      <protection locked="0"/>
    </xf>
    <xf numFmtId="4" fontId="96" fillId="0" borderId="0" xfId="0" applyNumberFormat="1" applyFont="1"/>
    <xf numFmtId="49" fontId="107" fillId="0" borderId="0" xfId="0" applyFont="1" applyAlignment="1">
      <alignment wrapText="1"/>
    </xf>
    <xf numFmtId="49" fontId="96" fillId="0" borderId="0" xfId="0" applyFont="1"/>
    <xf numFmtId="49" fontId="107" fillId="0" borderId="0" xfId="0" applyNumberFormat="1" applyFont="1" applyAlignment="1">
      <alignment horizontal="right"/>
    </xf>
    <xf numFmtId="4" fontId="107" fillId="0" borderId="0" xfId="122" applyNumberFormat="1" applyFont="1" applyAlignment="1">
      <alignment horizontal="right"/>
    </xf>
    <xf numFmtId="49" fontId="107" fillId="0" borderId="20" xfId="0" applyNumberFormat="1" applyFont="1" applyBorder="1" applyAlignment="1">
      <alignment horizontal="right"/>
    </xf>
    <xf numFmtId="4" fontId="107" fillId="0" borderId="20" xfId="122" applyNumberFormat="1" applyFont="1" applyBorder="1" applyAlignment="1">
      <alignment horizontal="right"/>
    </xf>
    <xf numFmtId="49" fontId="107" fillId="0" borderId="17" xfId="0" applyNumberFormat="1" applyFont="1" applyBorder="1" applyAlignment="1">
      <alignment horizontal="right"/>
    </xf>
    <xf numFmtId="4" fontId="107" fillId="0" borderId="18" xfId="122" applyNumberFormat="1" applyFont="1" applyBorder="1" applyAlignment="1">
      <alignment horizontal="right"/>
    </xf>
    <xf numFmtId="4" fontId="107" fillId="0" borderId="18" xfId="0" applyNumberFormat="1" applyFont="1" applyBorder="1"/>
    <xf numFmtId="49" fontId="108" fillId="0" borderId="17" xfId="0" applyFont="1" applyBorder="1" applyAlignment="1">
      <alignment horizontal="right"/>
    </xf>
    <xf numFmtId="4" fontId="108" fillId="0" borderId="18" xfId="0" applyNumberFormat="1" applyFont="1" applyBorder="1"/>
    <xf numFmtId="2" fontId="94" fillId="0" borderId="0" xfId="0" applyNumberFormat="1" applyFont="1" applyAlignment="1">
      <alignment horizontal="right"/>
    </xf>
    <xf numFmtId="2" fontId="99" fillId="0" borderId="19" xfId="0" applyNumberFormat="1" applyFont="1" applyBorder="1" applyAlignment="1">
      <alignment vertical="top" wrapText="1"/>
    </xf>
    <xf numFmtId="4" fontId="99" fillId="0" borderId="19" xfId="0" applyNumberFormat="1" applyFont="1" applyBorder="1"/>
    <xf numFmtId="2" fontId="99" fillId="0" borderId="24" xfId="0" applyNumberFormat="1" applyFont="1" applyBorder="1" applyAlignment="1">
      <alignment vertical="top" wrapText="1"/>
    </xf>
    <xf numFmtId="4" fontId="99" fillId="0" borderId="24" xfId="0" applyNumberFormat="1" applyFont="1" applyBorder="1"/>
    <xf numFmtId="49" fontId="99" fillId="0" borderId="20" xfId="0" applyFont="1" applyBorder="1" applyAlignment="1">
      <alignment wrapText="1"/>
    </xf>
    <xf numFmtId="4" fontId="99" fillId="0" borderId="20" xfId="0" applyNumberFormat="1" applyFont="1" applyBorder="1" applyAlignment="1">
      <alignment horizontal="right"/>
    </xf>
    <xf numFmtId="49" fontId="99" fillId="0" borderId="0" xfId="0" applyFont="1" applyBorder="1" applyAlignment="1">
      <alignment wrapText="1"/>
    </xf>
    <xf numFmtId="4" fontId="95" fillId="0" borderId="0" xfId="0" applyNumberFormat="1" applyFont="1" applyBorder="1"/>
    <xf numFmtId="4" fontId="99" fillId="0" borderId="0" xfId="0" applyNumberFormat="1" applyFont="1" applyBorder="1"/>
    <xf numFmtId="49" fontId="99" fillId="0" borderId="0" xfId="0" applyFont="1" applyAlignment="1">
      <alignment horizontal="left" vertical="top" wrapText="1"/>
    </xf>
    <xf numFmtId="49" fontId="94" fillId="0" borderId="0" xfId="0" applyFont="1" applyBorder="1" applyAlignment="1">
      <alignment horizontal="left" vertical="top" wrapText="1" readingOrder="1"/>
    </xf>
    <xf numFmtId="49" fontId="94" fillId="0" borderId="0" xfId="0" applyFont="1" applyAlignment="1">
      <alignment horizontal="left" vertical="center" wrapText="1"/>
    </xf>
    <xf numFmtId="4" fontId="94" fillId="0" borderId="0" xfId="0" applyNumberFormat="1" applyFont="1" applyBorder="1"/>
    <xf numFmtId="49" fontId="94" fillId="0" borderId="0" xfId="0" applyFont="1" applyBorder="1" applyAlignment="1">
      <alignment horizontal="left" vertical="center" wrapText="1" readingOrder="1"/>
    </xf>
    <xf numFmtId="1" fontId="99" fillId="0" borderId="10" xfId="0" applyNumberFormat="1" applyFont="1" applyBorder="1" applyAlignment="1">
      <alignment horizontal="center" vertical="top"/>
    </xf>
    <xf numFmtId="49" fontId="99" fillId="0" borderId="21" xfId="0" applyFont="1" applyBorder="1" applyAlignment="1">
      <alignment wrapText="1"/>
    </xf>
    <xf numFmtId="49" fontId="99" fillId="0" borderId="11" xfId="0" applyFont="1" applyBorder="1" applyAlignment="1">
      <alignment wrapText="1"/>
    </xf>
    <xf numFmtId="1" fontId="99" fillId="0" borderId="33" xfId="0" applyNumberFormat="1" applyFont="1" applyBorder="1" applyAlignment="1">
      <alignment horizontal="center" vertical="top"/>
    </xf>
    <xf numFmtId="49" fontId="99" fillId="0" borderId="12" xfId="0" applyFont="1" applyBorder="1" applyAlignment="1">
      <alignment wrapText="1"/>
    </xf>
    <xf numFmtId="4" fontId="99" fillId="0" borderId="12" xfId="0" applyNumberFormat="1" applyFont="1" applyBorder="1" applyAlignment="1">
      <alignment horizontal="right"/>
    </xf>
    <xf numFmtId="1" fontId="99" fillId="0" borderId="0" xfId="0" applyNumberFormat="1" applyFont="1" applyBorder="1" applyAlignment="1">
      <alignment horizontal="center" vertical="top"/>
    </xf>
    <xf numFmtId="2" fontId="94" fillId="0" borderId="0" xfId="0" applyNumberFormat="1" applyFont="1" applyAlignment="1">
      <alignment horizontal="left" vertical="top"/>
    </xf>
    <xf numFmtId="4" fontId="109" fillId="0" borderId="0" xfId="0" applyNumberFormat="1" applyFont="1" applyAlignment="1">
      <alignment horizontal="right"/>
    </xf>
    <xf numFmtId="4" fontId="94" fillId="0" borderId="0" xfId="0" applyNumberFormat="1" applyFont="1" applyAlignment="1" applyProtection="1">
      <alignment horizontal="right"/>
      <protection locked="0"/>
    </xf>
    <xf numFmtId="49" fontId="96" fillId="0" borderId="0" xfId="0" applyFont="1" applyAlignment="1">
      <alignment horizontal="center"/>
    </xf>
    <xf numFmtId="4" fontId="106" fillId="0" borderId="0" xfId="0" applyNumberFormat="1" applyFont="1" applyAlignment="1">
      <alignment horizontal="right"/>
    </xf>
    <xf numFmtId="49" fontId="94" fillId="0" borderId="0" xfId="0" applyFont="1" applyBorder="1" applyAlignment="1">
      <alignment vertical="top" wrapText="1"/>
    </xf>
    <xf numFmtId="4" fontId="103" fillId="0" borderId="0" xfId="0" applyNumberFormat="1" applyFont="1" applyBorder="1" applyAlignment="1">
      <alignment horizontal="right"/>
    </xf>
    <xf numFmtId="0" fontId="94" fillId="0" borderId="0" xfId="60" applyFont="1" applyAlignment="1">
      <alignment horizontal="left" vertical="top" wrapText="1"/>
    </xf>
    <xf numFmtId="0" fontId="109" fillId="0" borderId="0" xfId="60" applyFont="1" applyAlignment="1">
      <alignment horizontal="left" vertical="top" wrapText="1"/>
    </xf>
    <xf numFmtId="2" fontId="94" fillId="0" borderId="0" xfId="0" applyNumberFormat="1" applyFont="1" applyAlignment="1">
      <alignment horizontal="center"/>
    </xf>
    <xf numFmtId="4" fontId="94" fillId="0" borderId="0" xfId="0" applyNumberFormat="1" applyFont="1" applyAlignment="1">
      <alignment horizontal="center"/>
    </xf>
    <xf numFmtId="4" fontId="97" fillId="0" borderId="0" xfId="0" applyNumberFormat="1" applyFont="1" applyAlignment="1">
      <alignment horizontal="center"/>
    </xf>
    <xf numFmtId="49" fontId="101" fillId="0" borderId="0" xfId="0" applyFont="1" applyAlignment="1">
      <alignment vertical="top" wrapText="1"/>
    </xf>
    <xf numFmtId="49" fontId="101" fillId="0" borderId="0" xfId="0" applyFont="1" applyAlignment="1">
      <alignment horizontal="center"/>
    </xf>
    <xf numFmtId="4" fontId="101" fillId="0" borderId="0" xfId="0" applyNumberFormat="1" applyFont="1" applyAlignment="1">
      <alignment horizontal="right" wrapText="1"/>
    </xf>
    <xf numFmtId="2" fontId="94" fillId="0" borderId="0" xfId="0" applyNumberFormat="1" applyFont="1"/>
    <xf numFmtId="4" fontId="99" fillId="0" borderId="23" xfId="0" applyNumberFormat="1" applyFont="1" applyBorder="1" applyAlignment="1">
      <alignment horizontal="right"/>
    </xf>
    <xf numFmtId="4" fontId="99" fillId="0" borderId="13" xfId="0" applyNumberFormat="1" applyFont="1" applyBorder="1" applyAlignment="1">
      <alignment horizontal="right"/>
    </xf>
    <xf numFmtId="4" fontId="99" fillId="0" borderId="16" xfId="0" applyNumberFormat="1" applyFont="1" applyBorder="1" applyAlignment="1">
      <alignment horizontal="right"/>
    </xf>
    <xf numFmtId="2" fontId="94" fillId="0" borderId="0" xfId="0" applyNumberFormat="1" applyFont="1" applyAlignment="1">
      <alignment horizontal="left"/>
    </xf>
    <xf numFmtId="0" fontId="94" fillId="0" borderId="0" xfId="0" applyNumberFormat="1" applyFont="1" applyBorder="1" applyAlignment="1">
      <alignment vertical="top" wrapText="1"/>
    </xf>
    <xf numFmtId="49" fontId="95" fillId="0" borderId="0" xfId="0" applyFont="1"/>
    <xf numFmtId="2" fontId="94" fillId="0" borderId="0" xfId="0" applyNumberFormat="1" applyFont="1" applyAlignment="1">
      <alignment horizontal="right" wrapText="1"/>
    </xf>
    <xf numFmtId="49" fontId="94" fillId="0" borderId="0" xfId="0" applyFont="1" applyAlignment="1">
      <alignment horizontal="right" wrapText="1"/>
    </xf>
    <xf numFmtId="49" fontId="97" fillId="0" borderId="0" xfId="0" applyFont="1" applyAlignment="1">
      <alignment horizontal="center" vertical="top"/>
    </xf>
    <xf numFmtId="49" fontId="94" fillId="0" borderId="0" xfId="0" applyFont="1" applyAlignment="1">
      <alignment vertical="center" wrapText="1"/>
    </xf>
    <xf numFmtId="1" fontId="99" fillId="0" borderId="32" xfId="0" applyNumberFormat="1" applyFont="1" applyBorder="1" applyAlignment="1">
      <alignment horizontal="center" vertical="top"/>
    </xf>
    <xf numFmtId="49" fontId="99" fillId="0" borderId="21" xfId="0" applyNumberFormat="1" applyFont="1" applyBorder="1" applyAlignment="1">
      <alignment wrapText="1"/>
    </xf>
    <xf numFmtId="1" fontId="99" fillId="0" borderId="11" xfId="0" applyNumberFormat="1" applyFont="1" applyBorder="1" applyAlignment="1">
      <alignment horizontal="center" vertical="top"/>
    </xf>
    <xf numFmtId="49" fontId="99" fillId="0" borderId="11" xfId="0" applyNumberFormat="1" applyFont="1" applyBorder="1" applyAlignment="1">
      <alignment wrapText="1"/>
    </xf>
    <xf numFmtId="49" fontId="99" fillId="0" borderId="0" xfId="0" applyNumberFormat="1" applyFont="1" applyAlignment="1">
      <alignment wrapText="1"/>
    </xf>
    <xf numFmtId="49" fontId="99" fillId="0" borderId="0" xfId="0" applyFont="1" applyAlignment="1">
      <alignment horizontal="center"/>
    </xf>
    <xf numFmtId="49" fontId="104" fillId="0" borderId="0" xfId="0" applyFont="1" applyAlignment="1">
      <alignment horizontal="center"/>
    </xf>
    <xf numFmtId="2" fontId="94" fillId="0" borderId="0" xfId="0" applyNumberFormat="1" applyFont="1" applyProtection="1">
      <protection locked="0"/>
    </xf>
    <xf numFmtId="0" fontId="94" fillId="0" borderId="0" xfId="60" applyFont="1" applyAlignment="1">
      <alignment horizontal="justify"/>
    </xf>
    <xf numFmtId="0" fontId="97" fillId="0" borderId="0" xfId="963" applyFont="1" applyAlignment="1">
      <alignment vertical="top"/>
    </xf>
    <xf numFmtId="0" fontId="97" fillId="0" borderId="0" xfId="963" applyFont="1" applyAlignment="1">
      <alignment horizontal="justify" vertical="top"/>
    </xf>
    <xf numFmtId="0" fontId="97" fillId="0" borderId="0" xfId="963" applyFont="1" applyAlignment="1">
      <alignment horizontal="center" vertical="top" wrapText="1"/>
    </xf>
    <xf numFmtId="0" fontId="97" fillId="0" borderId="0" xfId="963" applyFont="1" applyAlignment="1">
      <alignment horizontal="center" vertical="top"/>
    </xf>
    <xf numFmtId="175" fontId="97" fillId="0" borderId="0" xfId="963" applyNumberFormat="1" applyFont="1" applyAlignment="1">
      <alignment horizontal="center" vertical="top"/>
    </xf>
    <xf numFmtId="175" fontId="97" fillId="0" borderId="0" xfId="961" applyNumberFormat="1" applyFont="1" applyFill="1" applyBorder="1" applyAlignment="1">
      <alignment horizontal="center" vertical="top"/>
    </xf>
    <xf numFmtId="0" fontId="107" fillId="0" borderId="0" xfId="963" applyFont="1" applyAlignment="1">
      <alignment horizontal="justify" vertical="top"/>
    </xf>
    <xf numFmtId="0" fontId="107" fillId="0" borderId="0" xfId="963" applyFont="1" applyAlignment="1">
      <alignment horizontal="justify" vertical="top" wrapText="1"/>
    </xf>
    <xf numFmtId="0" fontId="97" fillId="0" borderId="0" xfId="963" applyFont="1" applyAlignment="1">
      <alignment horizontal="justify" vertical="top" wrapText="1"/>
    </xf>
    <xf numFmtId="0" fontId="97" fillId="60" borderId="39" xfId="963" applyFont="1" applyFill="1" applyBorder="1" applyAlignment="1">
      <alignment vertical="top"/>
    </xf>
    <xf numFmtId="0" fontId="107" fillId="60" borderId="39" xfId="963" applyFont="1" applyFill="1" applyBorder="1" applyAlignment="1">
      <alignment horizontal="justify" vertical="top"/>
    </xf>
    <xf numFmtId="0" fontId="97" fillId="61" borderId="39" xfId="963" applyFont="1" applyFill="1" applyBorder="1" applyAlignment="1">
      <alignment vertical="top"/>
    </xf>
    <xf numFmtId="0" fontId="97" fillId="60" borderId="39" xfId="963" applyFont="1" applyFill="1" applyBorder="1" applyAlignment="1">
      <alignment horizontal="center" vertical="top" wrapText="1"/>
    </xf>
    <xf numFmtId="0" fontId="97" fillId="60" borderId="39" xfId="963" applyFont="1" applyFill="1" applyBorder="1" applyAlignment="1">
      <alignment horizontal="center" vertical="top"/>
    </xf>
    <xf numFmtId="175" fontId="97" fillId="60" borderId="39" xfId="963" applyNumberFormat="1" applyFont="1" applyFill="1" applyBorder="1" applyAlignment="1">
      <alignment horizontal="center" vertical="top"/>
    </xf>
    <xf numFmtId="175" fontId="97" fillId="60" borderId="39" xfId="961" applyNumberFormat="1" applyFont="1" applyFill="1" applyBorder="1" applyAlignment="1">
      <alignment horizontal="center" vertical="top"/>
    </xf>
    <xf numFmtId="0" fontId="112" fillId="0" borderId="0" xfId="963" applyFont="1" applyAlignment="1">
      <alignment horizontal="center" vertical="top" wrapText="1"/>
    </xf>
    <xf numFmtId="0" fontId="112" fillId="0" borderId="19" xfId="963" applyFont="1" applyBorder="1" applyAlignment="1">
      <alignment horizontal="center" vertical="top" wrapText="1"/>
    </xf>
    <xf numFmtId="0" fontId="112" fillId="0" borderId="19" xfId="963" applyFont="1" applyBorder="1" applyAlignment="1">
      <alignment horizontal="center" vertical="top"/>
    </xf>
    <xf numFmtId="175" fontId="112" fillId="0" borderId="19" xfId="963" applyNumberFormat="1" applyFont="1" applyBorder="1" applyAlignment="1">
      <alignment horizontal="center" vertical="top"/>
    </xf>
    <xf numFmtId="175" fontId="112" fillId="0" borderId="19" xfId="961" applyNumberFormat="1" applyFont="1" applyBorder="1" applyAlignment="1">
      <alignment horizontal="center" vertical="top"/>
    </xf>
    <xf numFmtId="175" fontId="113" fillId="0" borderId="0" xfId="963" applyNumberFormat="1" applyFont="1" applyAlignment="1">
      <alignment horizontal="center" vertical="top"/>
    </xf>
    <xf numFmtId="175" fontId="113" fillId="0" borderId="0" xfId="961" applyNumberFormat="1" applyFont="1" applyFill="1" applyBorder="1" applyAlignment="1">
      <alignment horizontal="center" vertical="top"/>
    </xf>
    <xf numFmtId="0" fontId="97" fillId="0" borderId="0" xfId="963" applyFont="1" applyAlignment="1">
      <alignment horizontal="left" vertical="top" wrapText="1"/>
    </xf>
    <xf numFmtId="0" fontId="115" fillId="0" borderId="0" xfId="963" applyFont="1" applyAlignment="1">
      <alignment vertical="top"/>
    </xf>
    <xf numFmtId="0" fontId="113" fillId="0" borderId="0" xfId="963" applyFont="1" applyAlignment="1">
      <alignment vertical="top"/>
    </xf>
    <xf numFmtId="0" fontId="113" fillId="0" borderId="0" xfId="963" applyFont="1" applyAlignment="1">
      <alignment horizontal="center" vertical="top"/>
    </xf>
    <xf numFmtId="0" fontId="96" fillId="0" borderId="0" xfId="963" applyFont="1"/>
    <xf numFmtId="9" fontId="97" fillId="0" borderId="0" xfId="962" applyFont="1" applyAlignment="1">
      <alignment horizontal="center" vertical="top"/>
    </xf>
    <xf numFmtId="175" fontId="116" fillId="59" borderId="38" xfId="964" applyNumberFormat="1" applyFont="1" applyAlignment="1">
      <alignment horizontal="center" vertical="top"/>
    </xf>
    <xf numFmtId="0" fontId="115" fillId="0" borderId="0" xfId="963" applyFont="1" applyAlignment="1">
      <alignment horizontal="left" vertical="top"/>
    </xf>
    <xf numFmtId="49" fontId="117" fillId="0" borderId="0" xfId="963" applyNumberFormat="1" applyFont="1" applyAlignment="1">
      <alignment horizontal="left"/>
    </xf>
    <xf numFmtId="49" fontId="117" fillId="0" borderId="0" xfId="963" applyNumberFormat="1" applyFont="1"/>
    <xf numFmtId="0" fontId="118" fillId="0" borderId="0" xfId="963" applyFont="1" applyAlignment="1">
      <alignment horizontal="center"/>
    </xf>
    <xf numFmtId="175" fontId="97" fillId="0" borderId="0" xfId="961" applyNumberFormat="1" applyFont="1" applyAlignment="1">
      <alignment horizontal="center" vertical="top"/>
    </xf>
    <xf numFmtId="49" fontId="118" fillId="0" borderId="0" xfId="963" applyNumberFormat="1" applyFont="1" applyAlignment="1">
      <alignment horizontal="left"/>
    </xf>
    <xf numFmtId="0" fontId="97" fillId="0" borderId="0" xfId="963" applyFont="1" applyAlignment="1">
      <alignment horizontal="justify"/>
    </xf>
    <xf numFmtId="0" fontId="118" fillId="0" borderId="0" xfId="963" applyFont="1" applyAlignment="1">
      <alignment horizontal="center" vertical="top" wrapText="1"/>
    </xf>
    <xf numFmtId="2" fontId="118" fillId="0" borderId="0" xfId="963" applyNumberFormat="1" applyFont="1" applyAlignment="1" applyProtection="1">
      <alignment horizontal="center" vertical="top"/>
      <protection locked="0"/>
    </xf>
    <xf numFmtId="0" fontId="113" fillId="0" borderId="0" xfId="963" applyFont="1" applyAlignment="1">
      <alignment horizontal="justify" vertical="top"/>
    </xf>
    <xf numFmtId="0" fontId="113" fillId="0" borderId="0" xfId="963" applyFont="1" applyAlignment="1">
      <alignment horizontal="center" vertical="top" wrapText="1"/>
    </xf>
    <xf numFmtId="2" fontId="113" fillId="0" borderId="0" xfId="963" applyNumberFormat="1" applyFont="1" applyAlignment="1">
      <alignment horizontal="center" vertical="top"/>
    </xf>
    <xf numFmtId="0" fontId="118" fillId="0" borderId="0" xfId="963" applyFont="1" applyAlignment="1">
      <alignment horizontal="justify"/>
    </xf>
    <xf numFmtId="49" fontId="107" fillId="0" borderId="0" xfId="963" applyNumberFormat="1" applyFont="1" applyAlignment="1">
      <alignment horizontal="left"/>
    </xf>
    <xf numFmtId="49" fontId="97" fillId="0" borderId="0" xfId="963" applyNumberFormat="1" applyFont="1" applyAlignment="1">
      <alignment horizontal="justify"/>
    </xf>
    <xf numFmtId="0" fontId="97" fillId="0" borderId="0" xfId="963" applyFont="1" applyAlignment="1">
      <alignment horizontal="center"/>
    </xf>
    <xf numFmtId="2" fontId="97" fillId="0" borderId="0" xfId="963" applyNumberFormat="1" applyFont="1" applyAlignment="1" applyProtection="1">
      <alignment horizontal="center" vertical="top"/>
      <protection locked="0"/>
    </xf>
    <xf numFmtId="49" fontId="97" fillId="0" borderId="0" xfId="963" applyNumberFormat="1" applyFont="1" applyAlignment="1">
      <alignment horizontal="left"/>
    </xf>
    <xf numFmtId="49" fontId="97" fillId="0" borderId="0" xfId="963" applyNumberFormat="1" applyFont="1" applyAlignment="1">
      <alignment horizontal="center" vertical="top" wrapText="1"/>
    </xf>
    <xf numFmtId="2" fontId="97" fillId="0" borderId="0" xfId="963" applyNumberFormat="1" applyFont="1" applyAlignment="1">
      <alignment horizontal="center" vertical="top"/>
    </xf>
    <xf numFmtId="0" fontId="97" fillId="0" borderId="0" xfId="963" applyFont="1" applyAlignment="1">
      <alignment horizontal="left" vertical="top"/>
    </xf>
    <xf numFmtId="49" fontId="97" fillId="0" borderId="0" xfId="963" applyNumberFormat="1" applyFont="1" applyAlignment="1">
      <alignment horizontal="justify" vertical="top"/>
    </xf>
    <xf numFmtId="175" fontId="119" fillId="0" borderId="0" xfId="963" applyNumberFormat="1" applyFont="1" applyAlignment="1">
      <alignment horizontal="center" vertical="top"/>
    </xf>
    <xf numFmtId="9" fontId="97" fillId="0" borderId="0" xfId="963" applyNumberFormat="1" applyFont="1" applyAlignment="1">
      <alignment horizontal="center" vertical="top"/>
    </xf>
    <xf numFmtId="0" fontId="97" fillId="60" borderId="0" xfId="963" applyFont="1" applyFill="1" applyAlignment="1">
      <alignment vertical="top"/>
    </xf>
    <xf numFmtId="0" fontId="113" fillId="60" borderId="11" xfId="963" applyFont="1" applyFill="1" applyBorder="1" applyAlignment="1">
      <alignment horizontal="left" vertical="top"/>
    </xf>
    <xf numFmtId="0" fontId="115" fillId="60" borderId="11" xfId="963" applyFont="1" applyFill="1" applyBorder="1" applyAlignment="1">
      <alignment horizontal="justify" vertical="top"/>
    </xf>
    <xf numFmtId="0" fontId="113" fillId="62" borderId="11" xfId="963" applyFont="1" applyFill="1" applyBorder="1" applyAlignment="1">
      <alignment vertical="top"/>
    </xf>
    <xf numFmtId="0" fontId="113" fillId="60" borderId="11" xfId="963" applyFont="1" applyFill="1" applyBorder="1" applyAlignment="1">
      <alignment horizontal="center" vertical="top" wrapText="1"/>
    </xf>
    <xf numFmtId="2" fontId="113" fillId="60" borderId="11" xfId="963" applyNumberFormat="1" applyFont="1" applyFill="1" applyBorder="1" applyAlignment="1">
      <alignment horizontal="center" vertical="top"/>
    </xf>
    <xf numFmtId="175" fontId="113" fillId="60" borderId="11" xfId="963" applyNumberFormat="1" applyFont="1" applyFill="1" applyBorder="1" applyAlignment="1">
      <alignment horizontal="center" vertical="top"/>
    </xf>
    <xf numFmtId="175" fontId="113" fillId="60" borderId="11" xfId="961" applyNumberFormat="1" applyFont="1" applyFill="1" applyBorder="1" applyAlignment="1">
      <alignment horizontal="center" vertical="top"/>
    </xf>
    <xf numFmtId="9" fontId="97" fillId="0" borderId="0" xfId="963" applyNumberFormat="1" applyFont="1" applyAlignment="1">
      <alignment horizontal="center" vertical="top" wrapText="1"/>
    </xf>
    <xf numFmtId="0" fontId="97" fillId="0" borderId="0" xfId="963" applyFont="1" applyAlignment="1">
      <alignment horizontal="left" wrapText="1"/>
    </xf>
    <xf numFmtId="0" fontId="115" fillId="0" borderId="0" xfId="963" applyFont="1" applyAlignment="1">
      <alignment horizontal="left" wrapText="1"/>
    </xf>
    <xf numFmtId="0" fontId="107" fillId="0" borderId="0" xfId="963" applyFont="1" applyAlignment="1">
      <alignment horizontal="left" wrapText="1"/>
    </xf>
    <xf numFmtId="0" fontId="96" fillId="0" borderId="0" xfId="963" applyFont="1" applyAlignment="1">
      <alignment vertical="top"/>
    </xf>
    <xf numFmtId="0" fontId="96" fillId="0" borderId="0" xfId="963" applyFont="1" applyAlignment="1">
      <alignment vertical="top" wrapText="1"/>
    </xf>
    <xf numFmtId="49" fontId="97" fillId="0" borderId="0" xfId="963" applyNumberFormat="1" applyFont="1" applyAlignment="1">
      <alignment vertical="top"/>
    </xf>
    <xf numFmtId="0" fontId="119" fillId="0" borderId="0" xfId="963" applyFont="1" applyAlignment="1">
      <alignment horizontal="justify" vertical="top" wrapText="1"/>
    </xf>
    <xf numFmtId="0" fontId="94" fillId="0" borderId="0" xfId="963" applyFont="1" applyAlignment="1">
      <alignment vertical="top"/>
    </xf>
    <xf numFmtId="0" fontId="94" fillId="0" borderId="0" xfId="963" applyFont="1" applyAlignment="1">
      <alignment horizontal="justify" vertical="top"/>
    </xf>
    <xf numFmtId="0" fontId="94" fillId="0" borderId="0" xfId="963" applyFont="1" applyAlignment="1">
      <alignment horizontal="center" vertical="top"/>
    </xf>
    <xf numFmtId="0" fontId="94" fillId="0" borderId="0" xfId="963" applyFont="1" applyAlignment="1">
      <alignment horizontal="right"/>
    </xf>
    <xf numFmtId="176" fontId="94" fillId="0" borderId="0" xfId="963" applyNumberFormat="1" applyFont="1" applyAlignment="1">
      <alignment horizontal="center" vertical="top"/>
    </xf>
    <xf numFmtId="0" fontId="99" fillId="0" borderId="0" xfId="963" applyFont="1" applyAlignment="1">
      <alignment vertical="top"/>
    </xf>
    <xf numFmtId="0" fontId="97" fillId="60" borderId="39" xfId="963" applyFont="1" applyFill="1" applyBorder="1" applyAlignment="1">
      <alignment horizontal="justify" vertical="top"/>
    </xf>
    <xf numFmtId="0" fontId="108" fillId="0" borderId="0" xfId="0" applyNumberFormat="1" applyFont="1" applyAlignment="1">
      <alignment horizontal="center" vertical="center" wrapText="1"/>
    </xf>
    <xf numFmtId="49" fontId="108" fillId="0" borderId="12" xfId="0" applyFont="1" applyBorder="1" applyAlignment="1">
      <alignment horizontal="center"/>
    </xf>
    <xf numFmtId="49" fontId="99" fillId="0" borderId="20" xfId="0" applyFont="1" applyBorder="1" applyAlignment="1">
      <alignment horizontal="center"/>
    </xf>
    <xf numFmtId="49" fontId="99" fillId="0" borderId="0" xfId="0" applyFont="1" applyAlignment="1">
      <alignment vertical="top" wrapText="1"/>
    </xf>
    <xf numFmtId="0" fontId="100" fillId="0" borderId="0" xfId="0" applyNumberFormat="1" applyFont="1" applyAlignment="1">
      <alignment horizontal="center" wrapText="1"/>
    </xf>
    <xf numFmtId="49" fontId="99" fillId="0" borderId="0" xfId="0" applyFont="1" applyAlignment="1">
      <alignment horizontal="center" wrapText="1"/>
    </xf>
    <xf numFmtId="49" fontId="94" fillId="0" borderId="20" xfId="0" applyFont="1" applyBorder="1" applyAlignment="1">
      <alignment horizontal="center" vertical="top"/>
    </xf>
    <xf numFmtId="2" fontId="99" fillId="0" borderId="21" xfId="0" applyNumberFormat="1" applyFont="1" applyBorder="1" applyAlignment="1">
      <alignment horizontal="center"/>
    </xf>
    <xf numFmtId="2" fontId="99" fillId="0" borderId="11" xfId="0" applyNumberFormat="1" applyFont="1" applyBorder="1" applyAlignment="1">
      <alignment horizontal="center"/>
    </xf>
    <xf numFmtId="2" fontId="99" fillId="0" borderId="11" xfId="0" applyNumberFormat="1" applyFont="1" applyBorder="1" applyAlignment="1">
      <alignment horizontal="center" vertical="top" wrapText="1"/>
    </xf>
    <xf numFmtId="49" fontId="99" fillId="0" borderId="32" xfId="0" applyFont="1" applyBorder="1" applyAlignment="1">
      <alignment horizontal="center"/>
    </xf>
    <xf numFmtId="2" fontId="99" fillId="0" borderId="12" xfId="0" applyNumberFormat="1" applyFont="1" applyBorder="1" applyAlignment="1">
      <alignment horizontal="center" vertical="top"/>
    </xf>
    <xf numFmtId="49" fontId="0" fillId="0" borderId="12" xfId="0" applyBorder="1" applyAlignment="1">
      <alignment horizontal="center" vertical="top"/>
    </xf>
    <xf numFmtId="2" fontId="99" fillId="0" borderId="24" xfId="0" applyNumberFormat="1" applyFont="1" applyBorder="1" applyAlignment="1">
      <alignment horizontal="center" vertical="top" wrapText="1"/>
    </xf>
    <xf numFmtId="49" fontId="99" fillId="0" borderId="11" xfId="0" applyFont="1" applyBorder="1" applyAlignment="1">
      <alignment horizontal="center"/>
    </xf>
    <xf numFmtId="49" fontId="99" fillId="0" borderId="12" xfId="0" applyFont="1" applyBorder="1" applyAlignment="1">
      <alignment horizontal="center"/>
    </xf>
    <xf numFmtId="49" fontId="99" fillId="0" borderId="15" xfId="0" applyFont="1" applyBorder="1" applyAlignment="1">
      <alignment horizontal="center"/>
    </xf>
    <xf numFmtId="1" fontId="94" fillId="0" borderId="20" xfId="0" applyNumberFormat="1" applyFont="1" applyBorder="1" applyAlignment="1">
      <alignment horizontal="center" vertical="top"/>
    </xf>
    <xf numFmtId="49" fontId="99" fillId="0" borderId="21" xfId="0" applyFont="1" applyBorder="1" applyAlignment="1">
      <alignment horizontal="center"/>
    </xf>
    <xf numFmtId="49" fontId="110" fillId="0" borderId="0" xfId="0" applyFont="1" applyAlignment="1">
      <alignment horizontal="center" wrapText="1"/>
    </xf>
    <xf numFmtId="49" fontId="99" fillId="0" borderId="0" xfId="0" applyFont="1" applyAlignment="1">
      <alignment horizontal="center"/>
    </xf>
    <xf numFmtId="49" fontId="99" fillId="0" borderId="0" xfId="0" applyFont="1" applyFill="1" applyAlignment="1">
      <alignment horizontal="center" wrapText="1"/>
    </xf>
    <xf numFmtId="0" fontId="107" fillId="0" borderId="0" xfId="963" applyFont="1" applyAlignment="1">
      <alignment horizontal="justify" vertical="top"/>
    </xf>
  </cellXfs>
  <cellStyles count="965">
    <cellStyle name="_TEHNIČNO VAROVANJE" xfId="123"/>
    <cellStyle name="20 % – Poudarek1 2" xfId="1"/>
    <cellStyle name="20 % – Poudarek1 2 2" xfId="2"/>
    <cellStyle name="20 % – Poudarek1 2 2 2" xfId="124"/>
    <cellStyle name="20 % – Poudarek1 2 2 2 2" xfId="367"/>
    <cellStyle name="20 % – Poudarek1 2 2 3" xfId="368"/>
    <cellStyle name="20 % – Poudarek1 2 2 4" xfId="369"/>
    <cellStyle name="20 % – Poudarek1 2 3" xfId="370"/>
    <cellStyle name="20 % – Poudarek1 2 3 2" xfId="371"/>
    <cellStyle name="20 % – Poudarek1 2 3 3" xfId="372"/>
    <cellStyle name="20 % – Poudarek1 2 4" xfId="373"/>
    <cellStyle name="20 % – Poudarek1 2 5" xfId="374"/>
    <cellStyle name="20 % – Poudarek1 2 6" xfId="375"/>
    <cellStyle name="20 % – Poudarek1 3" xfId="125"/>
    <cellStyle name="20 % – Poudarek2 2" xfId="3"/>
    <cellStyle name="20 % – Poudarek2 2 2" xfId="4"/>
    <cellStyle name="20 % – Poudarek2 2 2 2" xfId="126"/>
    <cellStyle name="20 % – Poudarek2 2 2 2 2" xfId="376"/>
    <cellStyle name="20 % – Poudarek2 2 2 3" xfId="377"/>
    <cellStyle name="20 % – Poudarek2 2 2 4" xfId="378"/>
    <cellStyle name="20 % – Poudarek2 2 3" xfId="379"/>
    <cellStyle name="20 % – Poudarek2 2 4" xfId="380"/>
    <cellStyle name="20 % – Poudarek2 2 5" xfId="381"/>
    <cellStyle name="20 % – Poudarek2 3" xfId="127"/>
    <cellStyle name="20 % – Poudarek3 2" xfId="5"/>
    <cellStyle name="20 % – Poudarek3 2 2" xfId="6"/>
    <cellStyle name="20 % – Poudarek3 2 2 2" xfId="128"/>
    <cellStyle name="20 % – Poudarek3 2 2 2 2" xfId="382"/>
    <cellStyle name="20 % – Poudarek3 2 2 3" xfId="383"/>
    <cellStyle name="20 % – Poudarek3 2 2 4" xfId="384"/>
    <cellStyle name="20 % – Poudarek3 2 3" xfId="385"/>
    <cellStyle name="20 % – Poudarek3 2 3 2" xfId="386"/>
    <cellStyle name="20 % – Poudarek3 2 3 3" xfId="387"/>
    <cellStyle name="20 % – Poudarek3 2 4" xfId="388"/>
    <cellStyle name="20 % – Poudarek3 2 5" xfId="389"/>
    <cellStyle name="20 % – Poudarek3 2 6" xfId="390"/>
    <cellStyle name="20 % – Poudarek3 3" xfId="129"/>
    <cellStyle name="20 % – Poudarek4 2" xfId="7"/>
    <cellStyle name="20 % – Poudarek4 2 2" xfId="8"/>
    <cellStyle name="20 % – Poudarek4 2 2 2" xfId="130"/>
    <cellStyle name="20 % – Poudarek4 2 2 2 2" xfId="391"/>
    <cellStyle name="20 % – Poudarek4 2 2 3" xfId="392"/>
    <cellStyle name="20 % – Poudarek4 2 2 4" xfId="393"/>
    <cellStyle name="20 % – Poudarek4 2 3" xfId="394"/>
    <cellStyle name="20 % – Poudarek4 2 3 2" xfId="395"/>
    <cellStyle name="20 % – Poudarek4 2 3 3" xfId="396"/>
    <cellStyle name="20 % – Poudarek4 2 4" xfId="397"/>
    <cellStyle name="20 % – Poudarek4 2 5" xfId="398"/>
    <cellStyle name="20 % – Poudarek4 2 6" xfId="399"/>
    <cellStyle name="20 % – Poudarek4 3" xfId="131"/>
    <cellStyle name="20 % – Poudarek5 2" xfId="9"/>
    <cellStyle name="20 % – Poudarek5 2 2" xfId="10"/>
    <cellStyle name="20 % – Poudarek5 2 2 2" xfId="132"/>
    <cellStyle name="20 % – Poudarek5 2 2 2 2" xfId="400"/>
    <cellStyle name="20 % – Poudarek5 2 2 3" xfId="401"/>
    <cellStyle name="20 % – Poudarek5 2 2 4" xfId="402"/>
    <cellStyle name="20 % – Poudarek5 2 3" xfId="403"/>
    <cellStyle name="20 % – Poudarek5 2 3 2" xfId="404"/>
    <cellStyle name="20 % – Poudarek5 2 3 3" xfId="405"/>
    <cellStyle name="20 % – Poudarek5 2 4" xfId="406"/>
    <cellStyle name="20 % – Poudarek5 2 5" xfId="407"/>
    <cellStyle name="20 % – Poudarek5 2 6" xfId="408"/>
    <cellStyle name="20 % – Poudarek5 3" xfId="133"/>
    <cellStyle name="20 % – Poudarek6 2" xfId="11"/>
    <cellStyle name="20 % – Poudarek6 2 2" xfId="12"/>
    <cellStyle name="20 % – Poudarek6 2 2 2" xfId="134"/>
    <cellStyle name="20 % – Poudarek6 2 2 2 2" xfId="409"/>
    <cellStyle name="20 % – Poudarek6 2 2 3" xfId="410"/>
    <cellStyle name="20 % – Poudarek6 2 2 4" xfId="411"/>
    <cellStyle name="20 % – Poudarek6 2 3" xfId="412"/>
    <cellStyle name="20 % – Poudarek6 2 3 2" xfId="413"/>
    <cellStyle name="20 % – Poudarek6 2 3 3" xfId="414"/>
    <cellStyle name="20 % – Poudarek6 2 4" xfId="415"/>
    <cellStyle name="20 % – Poudarek6 2 5" xfId="416"/>
    <cellStyle name="20 % – Poudarek6 2 6" xfId="417"/>
    <cellStyle name="20 % – Poudarek6 3" xfId="135"/>
    <cellStyle name="40 % – Poudarek1 2" xfId="13"/>
    <cellStyle name="40 % – Poudarek1 2 2" xfId="14"/>
    <cellStyle name="40 % – Poudarek1 2 2 2" xfId="136"/>
    <cellStyle name="40 % – Poudarek1 2 2 2 2" xfId="418"/>
    <cellStyle name="40 % – Poudarek1 2 2 3" xfId="419"/>
    <cellStyle name="40 % – Poudarek1 2 2 4" xfId="420"/>
    <cellStyle name="40 % – Poudarek1 2 3" xfId="421"/>
    <cellStyle name="40 % – Poudarek1 2 3 2" xfId="422"/>
    <cellStyle name="40 % – Poudarek1 2 3 3" xfId="423"/>
    <cellStyle name="40 % – Poudarek1 2 4" xfId="424"/>
    <cellStyle name="40 % – Poudarek1 2 5" xfId="425"/>
    <cellStyle name="40 % – Poudarek1 2 6" xfId="426"/>
    <cellStyle name="40 % – Poudarek1 3" xfId="137"/>
    <cellStyle name="40 % – Poudarek2 2" xfId="15"/>
    <cellStyle name="40 % – Poudarek2 2 2" xfId="16"/>
    <cellStyle name="40 % – Poudarek2 2 2 2" xfId="138"/>
    <cellStyle name="40 % – Poudarek2 2 2 2 2" xfId="427"/>
    <cellStyle name="40 % – Poudarek2 2 2 3" xfId="428"/>
    <cellStyle name="40 % – Poudarek2 2 2 4" xfId="429"/>
    <cellStyle name="40 % – Poudarek2 2 3" xfId="430"/>
    <cellStyle name="40 % – Poudarek2 2 4" xfId="431"/>
    <cellStyle name="40 % – Poudarek2 2 5" xfId="432"/>
    <cellStyle name="40 % – Poudarek2 3" xfId="139"/>
    <cellStyle name="40 % – Poudarek3 2" xfId="17"/>
    <cellStyle name="40 % – Poudarek3 2 2" xfId="18"/>
    <cellStyle name="40 % – Poudarek3 2 2 2" xfId="140"/>
    <cellStyle name="40 % – Poudarek3 2 2 2 2" xfId="433"/>
    <cellStyle name="40 % – Poudarek3 2 2 3" xfId="434"/>
    <cellStyle name="40 % – Poudarek3 2 2 4" xfId="435"/>
    <cellStyle name="40 % – Poudarek3 2 3" xfId="436"/>
    <cellStyle name="40 % – Poudarek3 2 4" xfId="437"/>
    <cellStyle name="40 % – Poudarek3 2 5" xfId="438"/>
    <cellStyle name="40 % – Poudarek3 3" xfId="141"/>
    <cellStyle name="40 % – Poudarek4 2" xfId="19"/>
    <cellStyle name="40 % – Poudarek4 2 2" xfId="20"/>
    <cellStyle name="40 % – Poudarek4 2 2 2" xfId="142"/>
    <cellStyle name="40 % – Poudarek4 2 2 2 2" xfId="439"/>
    <cellStyle name="40 % – Poudarek4 2 2 3" xfId="440"/>
    <cellStyle name="40 % – Poudarek4 2 2 4" xfId="441"/>
    <cellStyle name="40 % – Poudarek4 2 3" xfId="442"/>
    <cellStyle name="40 % – Poudarek4 2 3 2" xfId="443"/>
    <cellStyle name="40 % – Poudarek4 2 3 3" xfId="444"/>
    <cellStyle name="40 % – Poudarek4 2 4" xfId="445"/>
    <cellStyle name="40 % – Poudarek4 2 5" xfId="446"/>
    <cellStyle name="40 % – Poudarek4 2 6" xfId="447"/>
    <cellStyle name="40 % – Poudarek4 3" xfId="143"/>
    <cellStyle name="40 % – Poudarek5 2" xfId="21"/>
    <cellStyle name="40 % – Poudarek5 2 2" xfId="22"/>
    <cellStyle name="40 % – Poudarek5 2 2 2" xfId="144"/>
    <cellStyle name="40 % – Poudarek5 2 2 2 2" xfId="448"/>
    <cellStyle name="40 % – Poudarek5 2 2 3" xfId="449"/>
    <cellStyle name="40 % – Poudarek5 2 2 4" xfId="450"/>
    <cellStyle name="40 % – Poudarek5 2 3" xfId="451"/>
    <cellStyle name="40 % – Poudarek5 2 3 2" xfId="452"/>
    <cellStyle name="40 % – Poudarek5 2 3 3" xfId="453"/>
    <cellStyle name="40 % – Poudarek5 2 4" xfId="454"/>
    <cellStyle name="40 % – Poudarek5 2 5" xfId="455"/>
    <cellStyle name="40 % – Poudarek5 2 6" xfId="456"/>
    <cellStyle name="40 % – Poudarek5 3" xfId="145"/>
    <cellStyle name="40 % – Poudarek6 2" xfId="23"/>
    <cellStyle name="40 % – Poudarek6 2 2" xfId="24"/>
    <cellStyle name="40 % – Poudarek6 2 2 2" xfId="146"/>
    <cellStyle name="40 % – Poudarek6 2 2 2 2" xfId="457"/>
    <cellStyle name="40 % – Poudarek6 2 2 3" xfId="458"/>
    <cellStyle name="40 % – Poudarek6 2 2 4" xfId="459"/>
    <cellStyle name="40 % – Poudarek6 2 3" xfId="460"/>
    <cellStyle name="40 % – Poudarek6 2 3 2" xfId="461"/>
    <cellStyle name="40 % – Poudarek6 2 3 3" xfId="462"/>
    <cellStyle name="40 % – Poudarek6 2 4" xfId="463"/>
    <cellStyle name="40 % – Poudarek6 2 5" xfId="464"/>
    <cellStyle name="40 % – Poudarek6 2 6" xfId="465"/>
    <cellStyle name="40 % – Poudarek6 3" xfId="147"/>
    <cellStyle name="60 % – Poudarek1 2" xfId="25"/>
    <cellStyle name="60 % – Poudarek1 2 2" xfId="26"/>
    <cellStyle name="60 % – Poudarek1 2 2 2" xfId="148"/>
    <cellStyle name="60 % – Poudarek1 2 2 2 2" xfId="466"/>
    <cellStyle name="60 % – Poudarek1 2 2 3" xfId="467"/>
    <cellStyle name="60 % – Poudarek1 2 2 4" xfId="468"/>
    <cellStyle name="60 % – Poudarek1 2 3" xfId="469"/>
    <cellStyle name="60 % – Poudarek1 2 3 2" xfId="470"/>
    <cellStyle name="60 % – Poudarek1 2 3 3" xfId="471"/>
    <cellStyle name="60 % – Poudarek1 2 4" xfId="472"/>
    <cellStyle name="60 % – Poudarek1 2 5" xfId="473"/>
    <cellStyle name="60 % – Poudarek1 2 6" xfId="474"/>
    <cellStyle name="60 % – Poudarek1 3" xfId="149"/>
    <cellStyle name="60 % – Poudarek2 2" xfId="27"/>
    <cellStyle name="60 % – Poudarek2 2 2" xfId="28"/>
    <cellStyle name="60 % – Poudarek2 2 2 2" xfId="150"/>
    <cellStyle name="60 % – Poudarek2 2 2 2 2" xfId="475"/>
    <cellStyle name="60 % – Poudarek2 2 2 3" xfId="476"/>
    <cellStyle name="60 % – Poudarek2 2 2 4" xfId="477"/>
    <cellStyle name="60 % – Poudarek2 2 3" xfId="478"/>
    <cellStyle name="60 % – Poudarek2 2 3 2" xfId="479"/>
    <cellStyle name="60 % – Poudarek2 2 3 3" xfId="480"/>
    <cellStyle name="60 % – Poudarek2 2 4" xfId="481"/>
    <cellStyle name="60 % – Poudarek2 2 5" xfId="482"/>
    <cellStyle name="60 % – Poudarek2 2 6" xfId="483"/>
    <cellStyle name="60 % – Poudarek2 3" xfId="151"/>
    <cellStyle name="60 % – Poudarek3 2" xfId="29"/>
    <cellStyle name="60 % – Poudarek3 2 2" xfId="30"/>
    <cellStyle name="60 % – Poudarek3 2 2 2" xfId="152"/>
    <cellStyle name="60 % – Poudarek3 2 2 2 2" xfId="484"/>
    <cellStyle name="60 % – Poudarek3 2 2 3" xfId="485"/>
    <cellStyle name="60 % – Poudarek3 2 2 4" xfId="486"/>
    <cellStyle name="60 % – Poudarek3 2 3" xfId="487"/>
    <cellStyle name="60 % – Poudarek3 2 3 2" xfId="488"/>
    <cellStyle name="60 % – Poudarek3 2 3 3" xfId="489"/>
    <cellStyle name="60 % – Poudarek3 2 4" xfId="490"/>
    <cellStyle name="60 % – Poudarek3 2 5" xfId="491"/>
    <cellStyle name="60 % – Poudarek3 2 6" xfId="492"/>
    <cellStyle name="60 % – Poudarek3 3" xfId="153"/>
    <cellStyle name="60 % – Poudarek4 2" xfId="31"/>
    <cellStyle name="60 % – Poudarek4 2 2" xfId="32"/>
    <cellStyle name="60 % – Poudarek4 2 2 2" xfId="154"/>
    <cellStyle name="60 % – Poudarek4 2 2 2 2" xfId="493"/>
    <cellStyle name="60 % – Poudarek4 2 2 3" xfId="494"/>
    <cellStyle name="60 % – Poudarek4 2 2 4" xfId="495"/>
    <cellStyle name="60 % – Poudarek4 2 3" xfId="496"/>
    <cellStyle name="60 % – Poudarek4 2 3 2" xfId="497"/>
    <cellStyle name="60 % – Poudarek4 2 3 3" xfId="498"/>
    <cellStyle name="60 % – Poudarek4 2 4" xfId="499"/>
    <cellStyle name="60 % – Poudarek4 2 5" xfId="500"/>
    <cellStyle name="60 % – Poudarek4 2 6" xfId="501"/>
    <cellStyle name="60 % – Poudarek4 3" xfId="155"/>
    <cellStyle name="60 % – Poudarek5 2" xfId="33"/>
    <cellStyle name="60 % – Poudarek5 2 2" xfId="34"/>
    <cellStyle name="60 % – Poudarek5 2 2 2" xfId="156"/>
    <cellStyle name="60 % – Poudarek5 2 2 2 2" xfId="502"/>
    <cellStyle name="60 % – Poudarek5 2 2 3" xfId="503"/>
    <cellStyle name="60 % – Poudarek5 2 2 4" xfId="504"/>
    <cellStyle name="60 % – Poudarek5 2 3" xfId="505"/>
    <cellStyle name="60 % – Poudarek5 2 3 2" xfId="506"/>
    <cellStyle name="60 % – Poudarek5 2 3 3" xfId="507"/>
    <cellStyle name="60 % – Poudarek5 2 4" xfId="508"/>
    <cellStyle name="60 % – Poudarek5 2 5" xfId="509"/>
    <cellStyle name="60 % – Poudarek5 2 6" xfId="510"/>
    <cellStyle name="60 % – Poudarek5 3" xfId="157"/>
    <cellStyle name="60 % – Poudarek6 2" xfId="35"/>
    <cellStyle name="60 % – Poudarek6 2 2" xfId="36"/>
    <cellStyle name="60 % – Poudarek6 2 2 2" xfId="158"/>
    <cellStyle name="60 % – Poudarek6 2 2 2 2" xfId="511"/>
    <cellStyle name="60 % – Poudarek6 2 2 3" xfId="512"/>
    <cellStyle name="60 % – Poudarek6 2 2 4" xfId="513"/>
    <cellStyle name="60 % – Poudarek6 2 3" xfId="514"/>
    <cellStyle name="60 % – Poudarek6 2 4" xfId="515"/>
    <cellStyle name="60 % – Poudarek6 2 5" xfId="516"/>
    <cellStyle name="60 % – Poudarek6 3" xfId="159"/>
    <cellStyle name="Comma 2" xfId="517"/>
    <cellStyle name="Comma 2 2" xfId="518"/>
    <cellStyle name="Comma 2 3" xfId="519"/>
    <cellStyle name="Comma 3" xfId="520"/>
    <cellStyle name="Comma 4" xfId="521"/>
    <cellStyle name="Comma 5" xfId="522"/>
    <cellStyle name="Currency 2" xfId="160"/>
    <cellStyle name="Currency 2 2" xfId="523"/>
    <cellStyle name="Currency 2 2 2" xfId="524"/>
    <cellStyle name="Currency 2 2 2 2" xfId="525"/>
    <cellStyle name="Currency 2 2 3" xfId="526"/>
    <cellStyle name="Currency 2 2 4" xfId="527"/>
    <cellStyle name="Currency 2 3" xfId="528"/>
    <cellStyle name="Currency 2 3 2" xfId="529"/>
    <cellStyle name="Currency 2 4" xfId="530"/>
    <cellStyle name="Currency 2 5" xfId="531"/>
    <cellStyle name="Currency 2 6" xfId="532"/>
    <cellStyle name="Currency 3" xfId="161"/>
    <cellStyle name="Currency 3 2" xfId="533"/>
    <cellStyle name="Currency 3 2 2" xfId="534"/>
    <cellStyle name="Currency 3 3" xfId="535"/>
    <cellStyle name="Currency 3 4" xfId="536"/>
    <cellStyle name="Currency 3 5" xfId="537"/>
    <cellStyle name="Currency 4" xfId="162"/>
    <cellStyle name="Currency 4 2" xfId="538"/>
    <cellStyle name="Currency 4 2 2" xfId="539"/>
    <cellStyle name="Currency 4 2 3" xfId="540"/>
    <cellStyle name="Currency 4 3" xfId="541"/>
    <cellStyle name="Currency 4 3 2" xfId="542"/>
    <cellStyle name="Currency 4 4" xfId="543"/>
    <cellStyle name="Currency 4 5" xfId="544"/>
    <cellStyle name="Currency 4 6" xfId="545"/>
    <cellStyle name="Dobro 2" xfId="37"/>
    <cellStyle name="Dobro 2 2" xfId="38"/>
    <cellStyle name="Dobro 2 2 2" xfId="163"/>
    <cellStyle name="Dobro 2 2 2 2" xfId="546"/>
    <cellStyle name="Dobro 2 2 3" xfId="547"/>
    <cellStyle name="Dobro 2 2 4" xfId="548"/>
    <cellStyle name="Dobro 2 3" xfId="549"/>
    <cellStyle name="Dobro 2 3 2" xfId="550"/>
    <cellStyle name="Dobro 2 3 3" xfId="551"/>
    <cellStyle name="Dobro 2 4" xfId="552"/>
    <cellStyle name="Dobro 2 5" xfId="553"/>
    <cellStyle name="Dobro 2 6" xfId="554"/>
    <cellStyle name="Dobro 3" xfId="164"/>
    <cellStyle name="Euro" xfId="165"/>
    <cellStyle name="Euro 2" xfId="166"/>
    <cellStyle name="Euro 2 2" xfId="555"/>
    <cellStyle name="Euro 2 2 2" xfId="556"/>
    <cellStyle name="Euro 2 2 3" xfId="557"/>
    <cellStyle name="Euro 2 3" xfId="558"/>
    <cellStyle name="Euro 2 4" xfId="559"/>
    <cellStyle name="Euro 2 5" xfId="560"/>
    <cellStyle name="Euro 3" xfId="561"/>
    <cellStyle name="Euro 3 2" xfId="562"/>
    <cellStyle name="Euro 3 3" xfId="563"/>
    <cellStyle name="Euro 4" xfId="564"/>
    <cellStyle name="Euro 5" xfId="565"/>
    <cellStyle name="Euro 6" xfId="566"/>
    <cellStyle name="Excel Built-in Normal" xfId="167"/>
    <cellStyle name="Hiperpovezava 2" xfId="39"/>
    <cellStyle name="Hiperpovezava 2 2" xfId="40"/>
    <cellStyle name="Hyperlink 2" xfId="168"/>
    <cellStyle name="Hyperlink 3" xfId="169"/>
    <cellStyle name="Izhod 2" xfId="41"/>
    <cellStyle name="Izhod 2 2" xfId="42"/>
    <cellStyle name="Izhod 2 2 2" xfId="170"/>
    <cellStyle name="Izhod 2 2 2 2" xfId="567"/>
    <cellStyle name="Izhod 2 2 3" xfId="568"/>
    <cellStyle name="Izhod 2 2 4" xfId="569"/>
    <cellStyle name="Izhod 2 3" xfId="570"/>
    <cellStyle name="Izhod 2 4" xfId="571"/>
    <cellStyle name="Izhod 2 5" xfId="572"/>
    <cellStyle name="Izhod 3" xfId="171"/>
    <cellStyle name="Izhod 4" xfId="964"/>
    <cellStyle name="Naslov 1 2" xfId="43"/>
    <cellStyle name="Naslov 1 2 2" xfId="44"/>
    <cellStyle name="Naslov 1 2 2 2" xfId="172"/>
    <cellStyle name="Naslov 1 2 2 2 2" xfId="573"/>
    <cellStyle name="Naslov 1 2 2 3" xfId="574"/>
    <cellStyle name="Naslov 1 2 2 4" xfId="575"/>
    <cellStyle name="Naslov 1 2 3" xfId="576"/>
    <cellStyle name="Naslov 1 2 4" xfId="577"/>
    <cellStyle name="Naslov 1 2 5" xfId="578"/>
    <cellStyle name="Naslov 1 3" xfId="173"/>
    <cellStyle name="Naslov 2 2" xfId="45"/>
    <cellStyle name="Naslov 2 2 2" xfId="46"/>
    <cellStyle name="Naslov 2 2 2 2" xfId="174"/>
    <cellStyle name="Naslov 2 2 2 2 2" xfId="579"/>
    <cellStyle name="Naslov 2 2 2 3" xfId="580"/>
    <cellStyle name="Naslov 2 2 2 4" xfId="581"/>
    <cellStyle name="Naslov 2 2 3" xfId="582"/>
    <cellStyle name="Naslov 2 2 4" xfId="583"/>
    <cellStyle name="Naslov 2 2 5" xfId="584"/>
    <cellStyle name="Naslov 2 3" xfId="175"/>
    <cellStyle name="Naslov 3 2" xfId="47"/>
    <cellStyle name="Naslov 3 2 2" xfId="48"/>
    <cellStyle name="Naslov 3 2 2 2" xfId="176"/>
    <cellStyle name="Naslov 3 2 2 2 2" xfId="585"/>
    <cellStyle name="Naslov 3 2 2 3" xfId="586"/>
    <cellStyle name="Naslov 3 2 2 4" xfId="587"/>
    <cellStyle name="Naslov 3 2 3" xfId="588"/>
    <cellStyle name="Naslov 3 2 4" xfId="589"/>
    <cellStyle name="Naslov 3 2 5" xfId="590"/>
    <cellStyle name="Naslov 3 3" xfId="177"/>
    <cellStyle name="Naslov 4 2" xfId="49"/>
    <cellStyle name="Naslov 4 2 2" xfId="50"/>
    <cellStyle name="Naslov 4 2 2 2" xfId="178"/>
    <cellStyle name="Naslov 4 2 2 2 2" xfId="591"/>
    <cellStyle name="Naslov 4 2 2 3" xfId="592"/>
    <cellStyle name="Naslov 4 2 2 4" xfId="593"/>
    <cellStyle name="Naslov 4 2 3" xfId="594"/>
    <cellStyle name="Naslov 4 2 4" xfId="595"/>
    <cellStyle name="Naslov 4 2 5" xfId="596"/>
    <cellStyle name="Naslov 4 3" xfId="179"/>
    <cellStyle name="Naslov 5" xfId="51"/>
    <cellStyle name="Naslov 5 2" xfId="52"/>
    <cellStyle name="Naslov 5 2 2" xfId="180"/>
    <cellStyle name="Naslov 5 2 2 2" xfId="597"/>
    <cellStyle name="Naslov 5 2 3" xfId="598"/>
    <cellStyle name="Naslov 5 2 4" xfId="599"/>
    <cellStyle name="Naslov 5 3" xfId="600"/>
    <cellStyle name="Naslov 5 4" xfId="601"/>
    <cellStyle name="Naslov 5 5" xfId="602"/>
    <cellStyle name="Navadno" xfId="0" builtinId="0"/>
    <cellStyle name="Navadno 10" xfId="53"/>
    <cellStyle name="Navadno 10 2" xfId="54"/>
    <cellStyle name="Navadno 11" xfId="55"/>
    <cellStyle name="Navadno 11 2" xfId="182"/>
    <cellStyle name="Navadno 11 3" xfId="181"/>
    <cellStyle name="Navadno 12" xfId="183"/>
    <cellStyle name="Navadno 13" xfId="184"/>
    <cellStyle name="Navadno 13 2" xfId="603"/>
    <cellStyle name="Navadno 14" xfId="185"/>
    <cellStyle name="Navadno 15" xfId="186"/>
    <cellStyle name="Navadno 15 2" xfId="187"/>
    <cellStyle name="Navadno 16" xfId="188"/>
    <cellStyle name="Navadno 16 2" xfId="189"/>
    <cellStyle name="Navadno 17" xfId="190"/>
    <cellStyle name="Navadno 17 2" xfId="191"/>
    <cellStyle name="Navadno 17 2 2" xfId="604"/>
    <cellStyle name="Navadno 17 3" xfId="192"/>
    <cellStyle name="Navadno 17 3 2" xfId="605"/>
    <cellStyle name="Navadno 18" xfId="56"/>
    <cellStyle name="Navadno 18 2" xfId="57"/>
    <cellStyle name="Navadno 18 2 2" xfId="193"/>
    <cellStyle name="Navadno 19" xfId="58"/>
    <cellStyle name="Navadno 19 2" xfId="59"/>
    <cellStyle name="Navadno 2" xfId="60"/>
    <cellStyle name="Navadno 2 2" xfId="61"/>
    <cellStyle name="Navadno 2 2 2" xfId="195"/>
    <cellStyle name="Navadno 2 2 2 2" xfId="196"/>
    <cellStyle name="Navadno 2 2 2 2 2" xfId="608"/>
    <cellStyle name="Navadno 2 2 2 3" xfId="609"/>
    <cellStyle name="Navadno 2 2 2 4" xfId="607"/>
    <cellStyle name="Navadno 2 2 3" xfId="197"/>
    <cellStyle name="Navadno 2 2 3 2" xfId="611"/>
    <cellStyle name="Navadno 2 2 3 3" xfId="610"/>
    <cellStyle name="Navadno 2 2 4" xfId="198"/>
    <cellStyle name="Navadno 2 2 4 2" xfId="612"/>
    <cellStyle name="Navadno 2 2 5" xfId="613"/>
    <cellStyle name="Navadno 2 2 6" xfId="614"/>
    <cellStyle name="Navadno 2 2 7" xfId="606"/>
    <cellStyle name="Navadno 2 3" xfId="62"/>
    <cellStyle name="Navadno 2 3 2" xfId="199"/>
    <cellStyle name="Navadno 2 3 2 2" xfId="615"/>
    <cellStyle name="Navadno 2 4" xfId="200"/>
    <cellStyle name="Navadno 2 4 2" xfId="201"/>
    <cellStyle name="Navadno 2 4 2 2" xfId="617"/>
    <cellStyle name="Navadno 2 4 3" xfId="618"/>
    <cellStyle name="Navadno 2 4 4" xfId="616"/>
    <cellStyle name="Navadno 2 5" xfId="202"/>
    <cellStyle name="Navadno 2 5 2" xfId="619"/>
    <cellStyle name="Navadno 2 6" xfId="194"/>
    <cellStyle name="Navadno 2 6 2" xfId="620"/>
    <cellStyle name="Navadno 2 7" xfId="621"/>
    <cellStyle name="Navadno 20" xfId="203"/>
    <cellStyle name="Navadno 20 2" xfId="204"/>
    <cellStyle name="Navadno 20 3" xfId="205"/>
    <cellStyle name="Navadno 21" xfId="206"/>
    <cellStyle name="Navadno 22" xfId="207"/>
    <cellStyle name="Navadno 23" xfId="208"/>
    <cellStyle name="Navadno 24" xfId="209"/>
    <cellStyle name="Navadno 25" xfId="210"/>
    <cellStyle name="Navadno 26" xfId="211"/>
    <cellStyle name="Navadno 27" xfId="212"/>
    <cellStyle name="Navadno 28" xfId="213"/>
    <cellStyle name="Navadno 29" xfId="622"/>
    <cellStyle name="Navadno 3" xfId="63"/>
    <cellStyle name="Navadno 3 10" xfId="623"/>
    <cellStyle name="Navadno 3 11" xfId="624"/>
    <cellStyle name="Navadno 3 2" xfId="64"/>
    <cellStyle name="Navadno 3 2 2" xfId="215"/>
    <cellStyle name="Navadno 3 2 2 2" xfId="216"/>
    <cellStyle name="Navadno 3 2 2 2 2" xfId="217"/>
    <cellStyle name="Navadno 3 2 2 2 2 2" xfId="218"/>
    <cellStyle name="Navadno 3 2 2 2 2 2 2" xfId="629"/>
    <cellStyle name="Navadno 3 2 2 2 2 3" xfId="628"/>
    <cellStyle name="Navadno 3 2 2 2 3" xfId="219"/>
    <cellStyle name="Navadno 3 2 2 2 3 2" xfId="630"/>
    <cellStyle name="Navadno 3 2 2 2 4" xfId="631"/>
    <cellStyle name="Navadno 3 2 2 2 5" xfId="627"/>
    <cellStyle name="Navadno 3 2 2 3" xfId="220"/>
    <cellStyle name="Navadno 3 2 2 3 2" xfId="221"/>
    <cellStyle name="Navadno 3 2 2 3 2 2" xfId="633"/>
    <cellStyle name="Navadno 3 2 2 3 3" xfId="632"/>
    <cellStyle name="Navadno 3 2 2 4" xfId="222"/>
    <cellStyle name="Navadno 3 2 2 4 2" xfId="634"/>
    <cellStyle name="Navadno 3 2 2 5" xfId="635"/>
    <cellStyle name="Navadno 3 2 2 6" xfId="626"/>
    <cellStyle name="Navadno 3 2 3" xfId="223"/>
    <cellStyle name="Navadno 3 2 3 2" xfId="224"/>
    <cellStyle name="Navadno 3 2 3 2 2" xfId="225"/>
    <cellStyle name="Navadno 3 2 3 2 2 2" xfId="638"/>
    <cellStyle name="Navadno 3 2 3 2 3" xfId="637"/>
    <cellStyle name="Navadno 3 2 3 3" xfId="226"/>
    <cellStyle name="Navadno 3 2 3 3 2" xfId="639"/>
    <cellStyle name="Navadno 3 2 3 4" xfId="640"/>
    <cellStyle name="Navadno 3 2 3 5" xfId="636"/>
    <cellStyle name="Navadno 3 2 4" xfId="227"/>
    <cellStyle name="Navadno 3 2 4 2" xfId="228"/>
    <cellStyle name="Navadno 3 2 4 2 2" xfId="642"/>
    <cellStyle name="Navadno 3 2 4 3" xfId="643"/>
    <cellStyle name="Navadno 3 2 4 4" xfId="641"/>
    <cellStyle name="Navadno 3 2 5" xfId="229"/>
    <cellStyle name="Navadno 3 2 5 2" xfId="644"/>
    <cellStyle name="Navadno 3 2 6" xfId="214"/>
    <cellStyle name="Navadno 3 2 6 2" xfId="645"/>
    <cellStyle name="Navadno 3 2 7" xfId="646"/>
    <cellStyle name="Navadno 3 2 8" xfId="625"/>
    <cellStyle name="Navadno 3 2_GRADBENA DELA ELEKTRO OMARE " xfId="230"/>
    <cellStyle name="Navadno 3 3" xfId="231"/>
    <cellStyle name="Navadno 3 3 2" xfId="232"/>
    <cellStyle name="Navadno 3 3 2 2" xfId="233"/>
    <cellStyle name="Navadno 3 3 2 2 2" xfId="234"/>
    <cellStyle name="Navadno 3 3 2 2 2 2" xfId="235"/>
    <cellStyle name="Navadno 3 3 2 2 2 2 2" xfId="651"/>
    <cellStyle name="Navadno 3 3 2 2 2 3" xfId="650"/>
    <cellStyle name="Navadno 3 3 2 2 3" xfId="236"/>
    <cellStyle name="Navadno 3 3 2 2 3 2" xfId="652"/>
    <cellStyle name="Navadno 3 3 2 2 4" xfId="649"/>
    <cellStyle name="Navadno 3 3 2 3" xfId="237"/>
    <cellStyle name="Navadno 3 3 2 3 2" xfId="238"/>
    <cellStyle name="Navadno 3 3 2 3 2 2" xfId="654"/>
    <cellStyle name="Navadno 3 3 2 3 3" xfId="653"/>
    <cellStyle name="Navadno 3 3 2 4" xfId="239"/>
    <cellStyle name="Navadno 3 3 2 4 2" xfId="655"/>
    <cellStyle name="Navadno 3 3 2 5" xfId="656"/>
    <cellStyle name="Navadno 3 3 2 6" xfId="648"/>
    <cellStyle name="Navadno 3 3 3" xfId="240"/>
    <cellStyle name="Navadno 3 3 3 2" xfId="241"/>
    <cellStyle name="Navadno 3 3 3 2 2" xfId="242"/>
    <cellStyle name="Navadno 3 3 3 2 2 2" xfId="659"/>
    <cellStyle name="Navadno 3 3 3 2 3" xfId="658"/>
    <cellStyle name="Navadno 3 3 3 3" xfId="243"/>
    <cellStyle name="Navadno 3 3 3 3 2" xfId="660"/>
    <cellStyle name="Navadno 3 3 3 4" xfId="661"/>
    <cellStyle name="Navadno 3 3 3 5" xfId="657"/>
    <cellStyle name="Navadno 3 3 4" xfId="244"/>
    <cellStyle name="Navadno 3 3 4 2" xfId="245"/>
    <cellStyle name="Navadno 3 3 4 2 2" xfId="663"/>
    <cellStyle name="Navadno 3 3 4 3" xfId="662"/>
    <cellStyle name="Navadno 3 3 5" xfId="246"/>
    <cellStyle name="Navadno 3 3 5 2" xfId="664"/>
    <cellStyle name="Navadno 3 3 6" xfId="665"/>
    <cellStyle name="Navadno 3 3 7" xfId="666"/>
    <cellStyle name="Navadno 3 3 8" xfId="647"/>
    <cellStyle name="Navadno 3 3_GRADBENA DELA ELEKTRO OMARE " xfId="247"/>
    <cellStyle name="Navadno 3 4" xfId="248"/>
    <cellStyle name="Navadno 3 4 2" xfId="249"/>
    <cellStyle name="Navadno 3 4 2 2" xfId="250"/>
    <cellStyle name="Navadno 3 4 2 2 2" xfId="251"/>
    <cellStyle name="Navadno 3 4 2 2 2 2" xfId="670"/>
    <cellStyle name="Navadno 3 4 2 2 3" xfId="669"/>
    <cellStyle name="Navadno 3 4 2 3" xfId="252"/>
    <cellStyle name="Navadno 3 4 2 3 2" xfId="671"/>
    <cellStyle name="Navadno 3 4 2 4" xfId="668"/>
    <cellStyle name="Navadno 3 4 3" xfId="253"/>
    <cellStyle name="Navadno 3 4 3 2" xfId="254"/>
    <cellStyle name="Navadno 3 4 3 2 2" xfId="673"/>
    <cellStyle name="Navadno 3 4 3 3" xfId="672"/>
    <cellStyle name="Navadno 3 4 4" xfId="255"/>
    <cellStyle name="Navadno 3 4 4 2" xfId="674"/>
    <cellStyle name="Navadno 3 4 5" xfId="675"/>
    <cellStyle name="Navadno 3 4 6" xfId="667"/>
    <cellStyle name="Navadno 3 5" xfId="256"/>
    <cellStyle name="Navadno 3 5 2" xfId="257"/>
    <cellStyle name="Navadno 3 5 2 2" xfId="258"/>
    <cellStyle name="Navadno 3 5 2 2 2" xfId="678"/>
    <cellStyle name="Navadno 3 5 2 3" xfId="677"/>
    <cellStyle name="Navadno 3 5 3" xfId="259"/>
    <cellStyle name="Navadno 3 5 3 2" xfId="679"/>
    <cellStyle name="Navadno 3 5 4" xfId="680"/>
    <cellStyle name="Navadno 3 5 5" xfId="676"/>
    <cellStyle name="Navadno 3 6" xfId="260"/>
    <cellStyle name="Navadno 3 6 2" xfId="261"/>
    <cellStyle name="Navadno 3 6 2 2" xfId="262"/>
    <cellStyle name="Navadno 3 6 2 2 2" xfId="683"/>
    <cellStyle name="Navadno 3 6 2 3" xfId="682"/>
    <cellStyle name="Navadno 3 6 3" xfId="263"/>
    <cellStyle name="Navadno 3 6 3 2" xfId="684"/>
    <cellStyle name="Navadno 3 6 4" xfId="681"/>
    <cellStyle name="Navadno 3 7" xfId="264"/>
    <cellStyle name="Navadno 3 8" xfId="265"/>
    <cellStyle name="Navadno 3 9" xfId="685"/>
    <cellStyle name="Navadno 3_GRADBENA DELA ELEKTRO OMARE " xfId="266"/>
    <cellStyle name="Navadno 30" xfId="963"/>
    <cellStyle name="Navadno 4" xfId="65"/>
    <cellStyle name="Navadno 4 2" xfId="66"/>
    <cellStyle name="Navadno 4 2 2" xfId="267"/>
    <cellStyle name="Navadno 4 2 3" xfId="686"/>
    <cellStyle name="Navadno 4 3" xfId="268"/>
    <cellStyle name="Navadno 4 3 2" xfId="269"/>
    <cellStyle name="Navadno 4 3 2 2" xfId="270"/>
    <cellStyle name="Navadno 4 3 2 2 2" xfId="271"/>
    <cellStyle name="Navadno 4 3 2 2 2 2" xfId="690"/>
    <cellStyle name="Navadno 4 3 2 2 3" xfId="689"/>
    <cellStyle name="Navadno 4 3 2 3" xfId="272"/>
    <cellStyle name="Navadno 4 3 2 3 2" xfId="691"/>
    <cellStyle name="Navadno 4 3 2 4" xfId="688"/>
    <cellStyle name="Navadno 4 3 3" xfId="273"/>
    <cellStyle name="Navadno 4 3 3 2" xfId="274"/>
    <cellStyle name="Navadno 4 3 3 2 2" xfId="693"/>
    <cellStyle name="Navadno 4 3 3 3" xfId="692"/>
    <cellStyle name="Navadno 4 3 4" xfId="275"/>
    <cellStyle name="Navadno 4 3 4 2" xfId="694"/>
    <cellStyle name="Navadno 4 3 5" xfId="687"/>
    <cellStyle name="Navadno 4 4" xfId="276"/>
    <cellStyle name="Navadno 4 4 2" xfId="277"/>
    <cellStyle name="Navadno 4 4 2 2" xfId="278"/>
    <cellStyle name="Navadno 4 4 2 2 2" xfId="697"/>
    <cellStyle name="Navadno 4 4 2 3" xfId="696"/>
    <cellStyle name="Navadno 4 4 3" xfId="279"/>
    <cellStyle name="Navadno 4 4 3 2" xfId="698"/>
    <cellStyle name="Navadno 4 4 4" xfId="695"/>
    <cellStyle name="Navadno 4 5" xfId="280"/>
    <cellStyle name="Navadno 4 5 2" xfId="281"/>
    <cellStyle name="Navadno 4 5 2 2" xfId="282"/>
    <cellStyle name="Navadno 4 5 2 2 2" xfId="701"/>
    <cellStyle name="Navadno 4 5 2 3" xfId="700"/>
    <cellStyle name="Navadno 4 5 3" xfId="283"/>
    <cellStyle name="Navadno 4 5 3 2" xfId="702"/>
    <cellStyle name="Navadno 4 5 4" xfId="699"/>
    <cellStyle name="Navadno 4 6" xfId="284"/>
    <cellStyle name="Navadno 4 7" xfId="703"/>
    <cellStyle name="Navadno 4 8" xfId="704"/>
    <cellStyle name="Navadno 4_GRADBENA DELA ELEKTRO OMARE " xfId="285"/>
    <cellStyle name="Navadno 5" xfId="67"/>
    <cellStyle name="Navadno 5 2" xfId="68"/>
    <cellStyle name="Navadno 5 2 2" xfId="287"/>
    <cellStyle name="Navadno 5 2 3" xfId="286"/>
    <cellStyle name="Navadno 5 2 4" xfId="705"/>
    <cellStyle name="Navadno 5 3" xfId="288"/>
    <cellStyle name="Navadno 5 4" xfId="706"/>
    <cellStyle name="Navadno 53" xfId="289"/>
    <cellStyle name="Navadno 6" xfId="69"/>
    <cellStyle name="Navadno 6 2" xfId="290"/>
    <cellStyle name="Navadno 6 2 2" xfId="708"/>
    <cellStyle name="Navadno 6 2 3" xfId="707"/>
    <cellStyle name="Navadno 6 3" xfId="291"/>
    <cellStyle name="Navadno 6 3 2" xfId="292"/>
    <cellStyle name="Navadno 6 3 2 2" xfId="293"/>
    <cellStyle name="Navadno 6 3 2 2 2" xfId="711"/>
    <cellStyle name="Navadno 6 3 2 3" xfId="710"/>
    <cellStyle name="Navadno 6 3 3" xfId="294"/>
    <cellStyle name="Navadno 6 3 3 2" xfId="712"/>
    <cellStyle name="Navadno 6 3 4" xfId="709"/>
    <cellStyle name="Navadno 6 4" xfId="295"/>
    <cellStyle name="Navadno 6 4 2" xfId="296"/>
    <cellStyle name="Navadno 6 4 2 2" xfId="297"/>
    <cellStyle name="Navadno 6 4 2 2 2" xfId="715"/>
    <cellStyle name="Navadno 6 4 2 3" xfId="714"/>
    <cellStyle name="Navadno 6 4 3" xfId="298"/>
    <cellStyle name="Navadno 6 4 3 2" xfId="716"/>
    <cellStyle name="Navadno 6 4 4" xfId="713"/>
    <cellStyle name="Navadno 6 5" xfId="299"/>
    <cellStyle name="Navadno 6 6" xfId="717"/>
    <cellStyle name="Navadno 6_GRADBENA DELA ELEKTRO OMARE " xfId="300"/>
    <cellStyle name="Navadno 7" xfId="70"/>
    <cellStyle name="Navadno 7 2" xfId="71"/>
    <cellStyle name="Navadno 7 3" xfId="301"/>
    <cellStyle name="Navadno 7 4" xfId="302"/>
    <cellStyle name="Navadno 7 5" xfId="719"/>
    <cellStyle name="Navadno 7 6" xfId="718"/>
    <cellStyle name="Navadno 8" xfId="72"/>
    <cellStyle name="Navadno 8 2" xfId="303"/>
    <cellStyle name="Navadno 9" xfId="73"/>
    <cellStyle name="Navadno 9 2" xfId="74"/>
    <cellStyle name="Nevtralno 2" xfId="75"/>
    <cellStyle name="Nevtralno 2 2" xfId="76"/>
    <cellStyle name="Nevtralno 2 2 2" xfId="304"/>
    <cellStyle name="Nevtralno 2 2 2 2" xfId="720"/>
    <cellStyle name="Nevtralno 2 2 3" xfId="721"/>
    <cellStyle name="Nevtralno 2 2 4" xfId="722"/>
    <cellStyle name="Nevtralno 2 3" xfId="723"/>
    <cellStyle name="Nevtralno 2 4" xfId="724"/>
    <cellStyle name="Nevtralno 2 5" xfId="725"/>
    <cellStyle name="Nevtralno 3" xfId="305"/>
    <cellStyle name="NORMA" xfId="726"/>
    <cellStyle name="NORMA 2" xfId="727"/>
    <cellStyle name="NORMA 2 2" xfId="728"/>
    <cellStyle name="NORMA 2 3" xfId="729"/>
    <cellStyle name="NORMA 3" xfId="730"/>
    <cellStyle name="NORMA 4" xfId="731"/>
    <cellStyle name="Normal 10" xfId="732"/>
    <cellStyle name="Normal 10 2" xfId="733"/>
    <cellStyle name="Normal 10 2 2" xfId="734"/>
    <cellStyle name="Normal 10 2 3" xfId="735"/>
    <cellStyle name="Normal 10 3" xfId="736"/>
    <cellStyle name="Normal 10 4" xfId="737"/>
    <cellStyle name="Normal 13" xfId="306"/>
    <cellStyle name="Normal 2" xfId="77"/>
    <cellStyle name="Normal 2 10" xfId="739"/>
    <cellStyle name="Normal 2 11" xfId="740"/>
    <cellStyle name="Normal 2 12" xfId="738"/>
    <cellStyle name="Normal 2 2" xfId="78"/>
    <cellStyle name="normal 2 2 2" xfId="308"/>
    <cellStyle name="Normal 2 2 2 2" xfId="742"/>
    <cellStyle name="Normal 2 2 2 3" xfId="743"/>
    <cellStyle name="Normal 2 2 3" xfId="307"/>
    <cellStyle name="Normal 2 2 3 2" xfId="744"/>
    <cellStyle name="Normal 2 2 4" xfId="366"/>
    <cellStyle name="Normal 2 2 4 2" xfId="745"/>
    <cellStyle name="Normal 2 2 5" xfId="365"/>
    <cellStyle name="Normal 2 2 5 2" xfId="746"/>
    <cellStyle name="Normal 2 2 6" xfId="741"/>
    <cellStyle name="Normal 2 3" xfId="309"/>
    <cellStyle name="Normal 2 3 2" xfId="747"/>
    <cellStyle name="Normal 2 3 2 2" xfId="748"/>
    <cellStyle name="Normal 2 3 2 2 2" xfId="749"/>
    <cellStyle name="Normal 2 3 2 3" xfId="750"/>
    <cellStyle name="Normal 2 3 2 4" xfId="751"/>
    <cellStyle name="Normal 2 3 3" xfId="752"/>
    <cellStyle name="Normal 2 3 3 2" xfId="753"/>
    <cellStyle name="Normal 2 3 4" xfId="754"/>
    <cellStyle name="Normal 2 3 5" xfId="755"/>
    <cellStyle name="Normal 2 4" xfId="756"/>
    <cellStyle name="Normal 2 4 2" xfId="757"/>
    <cellStyle name="Normal 2 4 2 2" xfId="758"/>
    <cellStyle name="Normal 2 4 3" xfId="759"/>
    <cellStyle name="Normal 2 4 4" xfId="760"/>
    <cellStyle name="Normal 2 4 5" xfId="761"/>
    <cellStyle name="Normal 2 5" xfId="762"/>
    <cellStyle name="Normal 2 5 2" xfId="763"/>
    <cellStyle name="Normal 2 5 2 2" xfId="764"/>
    <cellStyle name="Normal 2 5 2 3" xfId="765"/>
    <cellStyle name="Normal 2 5 3" xfId="766"/>
    <cellStyle name="Normal 2 5 3 2" xfId="767"/>
    <cellStyle name="Normal 2 5 4" xfId="768"/>
    <cellStyle name="Normal 2 5 5" xfId="769"/>
    <cellStyle name="Normal 2 5 6" xfId="770"/>
    <cellStyle name="Normal 2 6" xfId="771"/>
    <cellStyle name="Normal 2 6 2" xfId="772"/>
    <cellStyle name="Normal 2 6 3" xfId="773"/>
    <cellStyle name="Normal 2 7" xfId="774"/>
    <cellStyle name="Normal 2 7 2" xfId="775"/>
    <cellStyle name="Normal 2 8" xfId="776"/>
    <cellStyle name="Normal 2 9" xfId="777"/>
    <cellStyle name="Normal 2_PREDRAČUN _ ZA RAZPIS 2015" xfId="310"/>
    <cellStyle name="Normal 3" xfId="79"/>
    <cellStyle name="Normal 3 2" xfId="80"/>
    <cellStyle name="Normal 3 2 2" xfId="311"/>
    <cellStyle name="Normal 3 3" xfId="778"/>
    <cellStyle name="Normal 4" xfId="312"/>
    <cellStyle name="Normal 4 2" xfId="313"/>
    <cellStyle name="Normal 4 2 2" xfId="779"/>
    <cellStyle name="Normal 4 2 2 2" xfId="780"/>
    <cellStyle name="Normal 4 2 3" xfId="781"/>
    <cellStyle name="Normal 4 2 4" xfId="782"/>
    <cellStyle name="Normal 4 3" xfId="783"/>
    <cellStyle name="Normal 4 4" xfId="784"/>
    <cellStyle name="Normal 4 4 2" xfId="785"/>
    <cellStyle name="Normal 4 5" xfId="786"/>
    <cellStyle name="Normal 4 6" xfId="787"/>
    <cellStyle name="Normal 5" xfId="81"/>
    <cellStyle name="Normal 5 2" xfId="82"/>
    <cellStyle name="Normal 5 2 2" xfId="314"/>
    <cellStyle name="Normal 5 2 2 2" xfId="788"/>
    <cellStyle name="Normal 5 3" xfId="789"/>
    <cellStyle name="Normal 5 4" xfId="790"/>
    <cellStyle name="Normal 6" xfId="83"/>
    <cellStyle name="Normal 6 2" xfId="84"/>
    <cellStyle name="Normal 6 2 2" xfId="792"/>
    <cellStyle name="Normal 6 2 3" xfId="791"/>
    <cellStyle name="Normal 6 3" xfId="793"/>
    <cellStyle name="Normal 6 4" xfId="794"/>
    <cellStyle name="Normal 6 5" xfId="795"/>
    <cellStyle name="Normal 7" xfId="796"/>
    <cellStyle name="Normal 7 2" xfId="797"/>
    <cellStyle name="Normal 7 2 2" xfId="798"/>
    <cellStyle name="Normal 7 3" xfId="799"/>
    <cellStyle name="Normal 7 4" xfId="800"/>
    <cellStyle name="Normal 8" xfId="801"/>
    <cellStyle name="Normal 9" xfId="802"/>
    <cellStyle name="Normal_DomzaleSrS_Popisi_zunanja ureditev" xfId="315"/>
    <cellStyle name="normal1" xfId="85"/>
    <cellStyle name="normal1 2" xfId="86"/>
    <cellStyle name="normal1 2 2" xfId="803"/>
    <cellStyle name="normal1 2 3" xfId="804"/>
    <cellStyle name="normal1 3" xfId="805"/>
    <cellStyle name="normal1 4" xfId="806"/>
    <cellStyle name="Normale_CCTV Price List Jan-Jun 2005" xfId="316"/>
    <cellStyle name="Odstotek" xfId="962" builtinId="5"/>
    <cellStyle name="Odstotek 2" xfId="87"/>
    <cellStyle name="Odstotek 2 2" xfId="318"/>
    <cellStyle name="Odstotek 2 3" xfId="317"/>
    <cellStyle name="Odstotek 2 4" xfId="808"/>
    <cellStyle name="Odstotek 2 5" xfId="807"/>
    <cellStyle name="Odstotek 3" xfId="319"/>
    <cellStyle name="Odstotek 3 2" xfId="320"/>
    <cellStyle name="Odstotek 4" xfId="321"/>
    <cellStyle name="Odstotek 4 2" xfId="322"/>
    <cellStyle name="Odstotek 5" xfId="323"/>
    <cellStyle name="Opomba 2" xfId="88"/>
    <cellStyle name="Opomba 2 2" xfId="89"/>
    <cellStyle name="Opomba 2 2 2" xfId="324"/>
    <cellStyle name="Opomba 2 2 2 2" xfId="809"/>
    <cellStyle name="Opomba 2 2 3" xfId="810"/>
    <cellStyle name="Opomba 2 2 4" xfId="811"/>
    <cellStyle name="Opomba 2 3" xfId="812"/>
    <cellStyle name="Opomba 2 3 2" xfId="813"/>
    <cellStyle name="Opomba 2 3 3" xfId="814"/>
    <cellStyle name="Opomba 2 4" xfId="815"/>
    <cellStyle name="Opomba 2 5" xfId="816"/>
    <cellStyle name="Opomba 2 6" xfId="817"/>
    <cellStyle name="Opomba 3" xfId="325"/>
    <cellStyle name="Opozorilo 2" xfId="90"/>
    <cellStyle name="Opozorilo 2 2" xfId="91"/>
    <cellStyle name="Opozorilo 2 2 2" xfId="326"/>
    <cellStyle name="Opozorilo 2 2 2 2" xfId="818"/>
    <cellStyle name="Opozorilo 2 2 3" xfId="819"/>
    <cellStyle name="Opozorilo 2 2 4" xfId="820"/>
    <cellStyle name="Opozorilo 2 3" xfId="821"/>
    <cellStyle name="Opozorilo 2 4" xfId="822"/>
    <cellStyle name="Opozorilo 2 5" xfId="823"/>
    <cellStyle name="Opozorilo 3" xfId="327"/>
    <cellStyle name="Output 2" xfId="824"/>
    <cellStyle name="Output 2 2" xfId="825"/>
    <cellStyle name="Output 2 3" xfId="826"/>
    <cellStyle name="Pojasnjevalno besedilo 2" xfId="92"/>
    <cellStyle name="Pojasnjevalno besedilo 2 2" xfId="93"/>
    <cellStyle name="Pojasnjevalno besedilo 2 2 2" xfId="828"/>
    <cellStyle name="Pojasnjevalno besedilo 2 2 3" xfId="829"/>
    <cellStyle name="Pojasnjevalno besedilo 2 2 4" xfId="827"/>
    <cellStyle name="Pojasnjevalno besedilo 2 3" xfId="830"/>
    <cellStyle name="Pojasnjevalno besedilo 2 4" xfId="831"/>
    <cellStyle name="Pojasnjevalno besedilo 2 5" xfId="832"/>
    <cellStyle name="Pojasnjevalno besedilo 3" xfId="328"/>
    <cellStyle name="Poudarek1 2" xfId="94"/>
    <cellStyle name="Poudarek1 2 2" xfId="95"/>
    <cellStyle name="Poudarek1 2 2 2" xfId="329"/>
    <cellStyle name="Poudarek1 2 2 2 2" xfId="833"/>
    <cellStyle name="Poudarek1 2 2 3" xfId="834"/>
    <cellStyle name="Poudarek1 2 2 4" xfId="835"/>
    <cellStyle name="Poudarek1 2 3" xfId="836"/>
    <cellStyle name="Poudarek1 2 3 2" xfId="837"/>
    <cellStyle name="Poudarek1 2 3 3" xfId="838"/>
    <cellStyle name="Poudarek1 2 4" xfId="839"/>
    <cellStyle name="Poudarek1 2 5" xfId="840"/>
    <cellStyle name="Poudarek1 2 6" xfId="841"/>
    <cellStyle name="Poudarek1 3" xfId="330"/>
    <cellStyle name="Poudarek2 2" xfId="96"/>
    <cellStyle name="Poudarek2 2 2" xfId="97"/>
    <cellStyle name="Poudarek2 2 2 2" xfId="331"/>
    <cellStyle name="Poudarek2 2 2 2 2" xfId="842"/>
    <cellStyle name="Poudarek2 2 2 3" xfId="843"/>
    <cellStyle name="Poudarek2 2 2 4" xfId="844"/>
    <cellStyle name="Poudarek2 2 3" xfId="845"/>
    <cellStyle name="Poudarek2 2 3 2" xfId="846"/>
    <cellStyle name="Poudarek2 2 3 3" xfId="847"/>
    <cellStyle name="Poudarek2 2 4" xfId="848"/>
    <cellStyle name="Poudarek2 2 5" xfId="849"/>
    <cellStyle name="Poudarek2 2 6" xfId="850"/>
    <cellStyle name="Poudarek2 3" xfId="332"/>
    <cellStyle name="Poudarek3 2" xfId="98"/>
    <cellStyle name="Poudarek3 2 2" xfId="99"/>
    <cellStyle name="Poudarek3 2 2 2" xfId="333"/>
    <cellStyle name="Poudarek3 2 2 2 2" xfId="851"/>
    <cellStyle name="Poudarek3 2 2 3" xfId="852"/>
    <cellStyle name="Poudarek3 2 2 4" xfId="853"/>
    <cellStyle name="Poudarek3 2 3" xfId="854"/>
    <cellStyle name="Poudarek3 2 3 2" xfId="855"/>
    <cellStyle name="Poudarek3 2 3 3" xfId="856"/>
    <cellStyle name="Poudarek3 2 4" xfId="857"/>
    <cellStyle name="Poudarek3 2 5" xfId="858"/>
    <cellStyle name="Poudarek3 2 6" xfId="859"/>
    <cellStyle name="Poudarek3 3" xfId="334"/>
    <cellStyle name="Poudarek4 2" xfId="100"/>
    <cellStyle name="Poudarek4 2 2" xfId="101"/>
    <cellStyle name="Poudarek4 2 2 2" xfId="335"/>
    <cellStyle name="Poudarek4 2 2 2 2" xfId="860"/>
    <cellStyle name="Poudarek4 2 2 3" xfId="861"/>
    <cellStyle name="Poudarek4 2 2 4" xfId="862"/>
    <cellStyle name="Poudarek4 2 3" xfId="863"/>
    <cellStyle name="Poudarek4 2 4" xfId="864"/>
    <cellStyle name="Poudarek4 2 5" xfId="865"/>
    <cellStyle name="Poudarek4 3" xfId="336"/>
    <cellStyle name="Poudarek5 2" xfId="102"/>
    <cellStyle name="Poudarek5 2 2" xfId="103"/>
    <cellStyle name="Poudarek5 2 2 2" xfId="867"/>
    <cellStyle name="Poudarek5 2 2 3" xfId="868"/>
    <cellStyle name="Poudarek5 2 2 4" xfId="866"/>
    <cellStyle name="Poudarek5 2 3" xfId="869"/>
    <cellStyle name="Poudarek5 2 3 2" xfId="870"/>
    <cellStyle name="Poudarek5 2 3 3" xfId="871"/>
    <cellStyle name="Poudarek5 2 4" xfId="872"/>
    <cellStyle name="Poudarek5 2 5" xfId="873"/>
    <cellStyle name="Poudarek5 2 6" xfId="874"/>
    <cellStyle name="Poudarek5 3" xfId="337"/>
    <cellStyle name="Poudarek6 2" xfId="104"/>
    <cellStyle name="Poudarek6 2 2" xfId="105"/>
    <cellStyle name="Poudarek6 2 2 2" xfId="338"/>
    <cellStyle name="Poudarek6 2 2 2 2" xfId="875"/>
    <cellStyle name="Poudarek6 2 2 3" xfId="876"/>
    <cellStyle name="Poudarek6 2 2 4" xfId="877"/>
    <cellStyle name="Poudarek6 2 3" xfId="878"/>
    <cellStyle name="Poudarek6 2 4" xfId="879"/>
    <cellStyle name="Poudarek6 2 5" xfId="880"/>
    <cellStyle name="Poudarek6 3" xfId="339"/>
    <cellStyle name="Povezana celica 2" xfId="106"/>
    <cellStyle name="Povezana celica 2 2" xfId="107"/>
    <cellStyle name="Povezana celica 2 2 2" xfId="340"/>
    <cellStyle name="Povezana celica 2 2 2 2" xfId="881"/>
    <cellStyle name="Povezana celica 2 2 3" xfId="882"/>
    <cellStyle name="Povezana celica 2 2 4" xfId="883"/>
    <cellStyle name="Povezana celica 2 3" xfId="884"/>
    <cellStyle name="Povezana celica 2 4" xfId="885"/>
    <cellStyle name="Povezana celica 2 5" xfId="886"/>
    <cellStyle name="Povezana celica 3" xfId="341"/>
    <cellStyle name="Preveri celico 2" xfId="108"/>
    <cellStyle name="Preveri celico 2 2" xfId="109"/>
    <cellStyle name="Preveri celico 2 2 2" xfId="888"/>
    <cellStyle name="Preveri celico 2 2 3" xfId="889"/>
    <cellStyle name="Preveri celico 2 2 4" xfId="887"/>
    <cellStyle name="Preveri celico 2 3" xfId="890"/>
    <cellStyle name="Preveri celico 2 4" xfId="891"/>
    <cellStyle name="Preveri celico 2 5" xfId="892"/>
    <cellStyle name="Preveri celico 3" xfId="342"/>
    <cellStyle name="Računanje 2" xfId="110"/>
    <cellStyle name="Računanje 2 2" xfId="111"/>
    <cellStyle name="Računanje 2 2 2" xfId="343"/>
    <cellStyle name="Računanje 2 2 2 2" xfId="893"/>
    <cellStyle name="Računanje 2 2 3" xfId="894"/>
    <cellStyle name="Računanje 2 2 4" xfId="895"/>
    <cellStyle name="Računanje 2 3" xfId="896"/>
    <cellStyle name="Računanje 2 4" xfId="897"/>
    <cellStyle name="Računanje 2 5" xfId="898"/>
    <cellStyle name="Računanje 3" xfId="344"/>
    <cellStyle name="Slabo 2" xfId="112"/>
    <cellStyle name="Slabo 2 2" xfId="113"/>
    <cellStyle name="Slabo 2 2 2" xfId="345"/>
    <cellStyle name="Slabo 2 2 2 2" xfId="899"/>
    <cellStyle name="Slabo 2 2 3" xfId="900"/>
    <cellStyle name="Slabo 2 2 4" xfId="901"/>
    <cellStyle name="Slabo 2 3" xfId="902"/>
    <cellStyle name="Slabo 2 3 2" xfId="903"/>
    <cellStyle name="Slabo 2 3 3" xfId="904"/>
    <cellStyle name="Slabo 2 4" xfId="905"/>
    <cellStyle name="Slabo 2 5" xfId="906"/>
    <cellStyle name="Slabo 2 6" xfId="907"/>
    <cellStyle name="Slabo 3" xfId="346"/>
    <cellStyle name="Slog 1" xfId="347"/>
    <cellStyle name="Slog 1 2" xfId="348"/>
    <cellStyle name="Slog 1 2 2" xfId="908"/>
    <cellStyle name="Slog 1 2 3" xfId="909"/>
    <cellStyle name="Slog 1 2 4" xfId="910"/>
    <cellStyle name="Slog 1 3" xfId="911"/>
    <cellStyle name="Slog 1 3 2" xfId="912"/>
    <cellStyle name="Slog 1 3 2 2" xfId="913"/>
    <cellStyle name="Slog 1 3 3" xfId="914"/>
    <cellStyle name="Slog 1 3 4" xfId="915"/>
    <cellStyle name="Slog 1 3 5" xfId="916"/>
    <cellStyle name="Slog 1 4" xfId="917"/>
    <cellStyle name="Slog 1 4 2" xfId="918"/>
    <cellStyle name="Slog 1 5" xfId="919"/>
    <cellStyle name="Slog 1 6" xfId="920"/>
    <cellStyle name="Slog 1 7" xfId="921"/>
    <cellStyle name="TableStyleLight1" xfId="349"/>
    <cellStyle name="Valuta" xfId="961" builtinId="4"/>
    <cellStyle name="Valuta 2" xfId="114"/>
    <cellStyle name="Valuta 2 2" xfId="115"/>
    <cellStyle name="Valuta 2 2 2" xfId="351"/>
    <cellStyle name="Valuta 2 2 2 2" xfId="924"/>
    <cellStyle name="Valuta 2 2 3" xfId="925"/>
    <cellStyle name="Valuta 2 2 4" xfId="926"/>
    <cellStyle name="Valuta 2 2 5" xfId="923"/>
    <cellStyle name="Valuta 2 3" xfId="352"/>
    <cellStyle name="Valuta 2 3 2" xfId="928"/>
    <cellStyle name="Valuta 2 3 3" xfId="929"/>
    <cellStyle name="Valuta 2 3 4" xfId="927"/>
    <cellStyle name="Valuta 2 4" xfId="353"/>
    <cellStyle name="Valuta 2 4 2" xfId="931"/>
    <cellStyle name="Valuta 2 4 3" xfId="932"/>
    <cellStyle name="Valuta 2 4 4" xfId="930"/>
    <cellStyle name="Valuta 2 5" xfId="350"/>
    <cellStyle name="Valuta 2 5 2" xfId="933"/>
    <cellStyle name="Valuta 2 6" xfId="934"/>
    <cellStyle name="Valuta 2 7" xfId="935"/>
    <cellStyle name="Valuta 2 8" xfId="922"/>
    <cellStyle name="Valuta 3" xfId="354"/>
    <cellStyle name="Valuta 3 2" xfId="355"/>
    <cellStyle name="Valuta 3 2 2" xfId="937"/>
    <cellStyle name="Valuta 3 2 3" xfId="938"/>
    <cellStyle name="Valuta 3 2 4" xfId="936"/>
    <cellStyle name="Valuta 3 3" xfId="939"/>
    <cellStyle name="Valuta 4" xfId="940"/>
    <cellStyle name="Vejica" xfId="122" builtinId="3"/>
    <cellStyle name="Vejica 2" xfId="116"/>
    <cellStyle name="Vejica 2 2" xfId="117"/>
    <cellStyle name="Vejica 2 2 2" xfId="357"/>
    <cellStyle name="Vejica 2 2 3" xfId="943"/>
    <cellStyle name="Vejica 2 2 4" xfId="942"/>
    <cellStyle name="Vejica 2 3" xfId="356"/>
    <cellStyle name="Vejica 2 3 2" xfId="945"/>
    <cellStyle name="Vejica 2 3 3" xfId="944"/>
    <cellStyle name="Vejica 2 4" xfId="946"/>
    <cellStyle name="Vejica 2 5" xfId="941"/>
    <cellStyle name="Vejica 3" xfId="358"/>
    <cellStyle name="Vejica 4" xfId="359"/>
    <cellStyle name="Vejica 5" xfId="947"/>
    <cellStyle name="Vejica 6" xfId="360"/>
    <cellStyle name="Vejica 7" xfId="948"/>
    <cellStyle name="Vnos 2" xfId="118"/>
    <cellStyle name="Vnos 2 2" xfId="119"/>
    <cellStyle name="Vnos 2 2 2" xfId="361"/>
    <cellStyle name="Vnos 2 2 2 2" xfId="949"/>
    <cellStyle name="Vnos 2 2 3" xfId="950"/>
    <cellStyle name="Vnos 2 2 4" xfId="951"/>
    <cellStyle name="Vnos 2 3" xfId="952"/>
    <cellStyle name="Vnos 2 4" xfId="953"/>
    <cellStyle name="Vnos 2 5" xfId="954"/>
    <cellStyle name="Vnos 3" xfId="362"/>
    <cellStyle name="Vsota 2" xfId="120"/>
    <cellStyle name="Vsota 2 2" xfId="121"/>
    <cellStyle name="Vsota 2 2 2" xfId="363"/>
    <cellStyle name="Vsota 2 2 2 2" xfId="955"/>
    <cellStyle name="Vsota 2 2 3" xfId="956"/>
    <cellStyle name="Vsota 2 2 4" xfId="957"/>
    <cellStyle name="Vsota 2 3" xfId="958"/>
    <cellStyle name="Vsota 2 4" xfId="959"/>
    <cellStyle name="Vsota 2 5" xfId="960"/>
    <cellStyle name="Vsota 3" xfId="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imes New Roman-Arial">
      <a:maj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zoomScaleNormal="100" zoomScaleSheetLayoutView="100" workbookViewId="0">
      <selection activeCell="A21" sqref="A21"/>
    </sheetView>
  </sheetViews>
  <sheetFormatPr defaultRowHeight="12.75"/>
  <cols>
    <col min="1" max="1" width="68.28515625" style="81" customWidth="1"/>
    <col min="2" max="2" width="16.42578125" style="79" customWidth="1"/>
    <col min="3" max="16384" width="9.140625" style="81"/>
  </cols>
  <sheetData>
    <row r="1" spans="1:2" ht="66" customHeight="1">
      <c r="A1" s="225" t="s">
        <v>86</v>
      </c>
      <c r="B1" s="225"/>
    </row>
    <row r="2" spans="1:2" ht="19.5" thickBot="1">
      <c r="A2" s="226" t="s">
        <v>18</v>
      </c>
      <c r="B2" s="226"/>
    </row>
    <row r="3" spans="1:2" ht="20.25" thickTop="1" thickBot="1">
      <c r="A3" s="226"/>
      <c r="B3" s="226"/>
    </row>
    <row r="4" spans="1:2" ht="16.5" thickTop="1">
      <c r="A4" s="82" t="s">
        <v>69</v>
      </c>
      <c r="B4" s="83">
        <f>cesta!F11</f>
        <v>0</v>
      </c>
    </row>
    <row r="5" spans="1:2" ht="15.75">
      <c r="A5" s="82" t="s">
        <v>380</v>
      </c>
      <c r="B5" s="83">
        <f>'NNO in TK'!J19</f>
        <v>0</v>
      </c>
    </row>
    <row r="6" spans="1:2" ht="16.5" thickBot="1">
      <c r="A6" s="84" t="s">
        <v>30</v>
      </c>
      <c r="B6" s="85">
        <f>SUM(B4:B5)*0.1</f>
        <v>0</v>
      </c>
    </row>
    <row r="7" spans="1:2" ht="15.75">
      <c r="A7" s="82" t="s">
        <v>23</v>
      </c>
      <c r="B7" s="83">
        <f>SUM(B4:B6)</f>
        <v>0</v>
      </c>
    </row>
    <row r="8" spans="1:2" ht="15.75">
      <c r="A8" s="82" t="s">
        <v>67</v>
      </c>
      <c r="B8" s="83">
        <f>B7*0.22</f>
        <v>0</v>
      </c>
    </row>
    <row r="9" spans="1:2" ht="15.75">
      <c r="A9" s="86" t="s">
        <v>68</v>
      </c>
      <c r="B9" s="87">
        <f>SUM(B7:B8)</f>
        <v>0</v>
      </c>
    </row>
    <row r="11" spans="1:2" ht="15.75">
      <c r="A11" s="82" t="s">
        <v>408</v>
      </c>
    </row>
    <row r="13" spans="1:2" ht="15.75">
      <c r="A13" s="82" t="s">
        <v>155</v>
      </c>
      <c r="B13" s="83">
        <f>'Ekološki otok'!F11</f>
        <v>0</v>
      </c>
    </row>
    <row r="14" spans="1:2" ht="15.75">
      <c r="A14" s="82" t="str">
        <f>'M1'!A2:F2</f>
        <v xml:space="preserve">METEORNI KANAL </v>
      </c>
      <c r="B14" s="83">
        <f>'M1'!F10</f>
        <v>0</v>
      </c>
    </row>
    <row r="15" spans="1:2" ht="15.75">
      <c r="A15" s="82" t="str">
        <f>'V1'!A2:F2</f>
        <v xml:space="preserve">VODOVOD </v>
      </c>
      <c r="B15" s="83">
        <f>'V1'!F9</f>
        <v>0</v>
      </c>
    </row>
    <row r="16" spans="1:2" ht="15.75">
      <c r="A16" s="82" t="str">
        <f>'F1'!A2:F2</f>
        <v xml:space="preserve">FEKALNI KANAL </v>
      </c>
      <c r="B16" s="83">
        <f>'F1'!F9</f>
        <v>0</v>
      </c>
    </row>
    <row r="17" spans="1:2" ht="15.75">
      <c r="A17" s="86" t="s">
        <v>23</v>
      </c>
      <c r="B17" s="88">
        <f>SUM(B13:B16)</f>
        <v>0</v>
      </c>
    </row>
    <row r="19" spans="1:2" ht="18.75">
      <c r="A19" s="89" t="s">
        <v>395</v>
      </c>
      <c r="B19" s="90">
        <f>B9+B17</f>
        <v>0</v>
      </c>
    </row>
  </sheetData>
  <mergeCells count="3">
    <mergeCell ref="A1:B1"/>
    <mergeCell ref="A3:B3"/>
    <mergeCell ref="A2:B2"/>
  </mergeCells>
  <pageMargins left="0.70866141732283472" right="0.31496062992125984" top="0.35433070866141736" bottom="0.35433070866141736" header="0.31496062992125984" footer="0.31496062992125984"/>
  <pageSetup paperSize="9" orientation="portrait" r:id="rId1"/>
  <headerFooter>
    <oddHeader>&amp;L&amp;8Infrastruktura Mizinska vas&amp;C&amp;8skupna rekapitulacija</oddHeader>
    <oddFooter>&amp;C&amp;8stran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8"/>
  <sheetViews>
    <sheetView zoomScaleNormal="100" zoomScaleSheetLayoutView="100" workbookViewId="0">
      <selection activeCell="F128" sqref="F128"/>
    </sheetView>
  </sheetViews>
  <sheetFormatPr defaultRowHeight="15"/>
  <cols>
    <col min="1" max="1" width="6.7109375" style="1" customWidth="1"/>
    <col min="2" max="2" width="42.7109375" style="2" customWidth="1"/>
    <col min="3" max="3" width="8.140625" style="3" customWidth="1"/>
    <col min="4" max="4" width="10.7109375" style="4" customWidth="1"/>
    <col min="5" max="5" width="9.42578125" style="5" customWidth="1"/>
    <col min="6" max="6" width="13.85546875" style="4" customWidth="1"/>
    <col min="7" max="16384" width="9.140625" style="3"/>
  </cols>
  <sheetData>
    <row r="1" spans="1:6" ht="17.25" customHeight="1">
      <c r="A1" s="229" t="s">
        <v>86</v>
      </c>
      <c r="B1" s="229"/>
      <c r="C1" s="229"/>
      <c r="D1" s="229"/>
      <c r="E1" s="229"/>
      <c r="F1" s="229"/>
    </row>
    <row r="2" spans="1:6" ht="17.25" customHeight="1">
      <c r="A2" s="230" t="s">
        <v>69</v>
      </c>
      <c r="B2" s="230"/>
      <c r="C2" s="230"/>
      <c r="D2" s="230"/>
      <c r="E2" s="230"/>
      <c r="F2" s="230"/>
    </row>
    <row r="3" spans="1:6" ht="17.25" customHeight="1">
      <c r="A3" s="230" t="s">
        <v>18</v>
      </c>
      <c r="B3" s="230"/>
      <c r="C3" s="230"/>
      <c r="D3" s="230"/>
      <c r="E3" s="230"/>
      <c r="F3" s="230"/>
    </row>
    <row r="4" spans="1:6" ht="15.75" thickBot="1">
      <c r="A4" s="231"/>
      <c r="B4" s="231"/>
      <c r="C4" s="231"/>
      <c r="D4" s="231"/>
      <c r="E4" s="231"/>
      <c r="F4" s="231"/>
    </row>
    <row r="5" spans="1:6">
      <c r="A5" s="28" t="s">
        <v>0</v>
      </c>
      <c r="B5" s="29" t="str">
        <f>B13</f>
        <v>PREDDELA</v>
      </c>
      <c r="C5" s="232"/>
      <c r="D5" s="232"/>
      <c r="E5" s="232"/>
      <c r="F5" s="30">
        <f>F27</f>
        <v>0</v>
      </c>
    </row>
    <row r="6" spans="1:6">
      <c r="A6" s="31" t="s">
        <v>2</v>
      </c>
      <c r="B6" s="32" t="str">
        <f>B29</f>
        <v>RUŠITVENA DELA</v>
      </c>
      <c r="C6" s="233"/>
      <c r="D6" s="233"/>
      <c r="E6" s="233"/>
      <c r="F6" s="33">
        <f>F35</f>
        <v>0</v>
      </c>
    </row>
    <row r="7" spans="1:6">
      <c r="A7" s="31" t="s">
        <v>4</v>
      </c>
      <c r="B7" s="34" t="str">
        <f>B37</f>
        <v>VOZIŠČNA KONSTRUKCIJA</v>
      </c>
      <c r="C7" s="233"/>
      <c r="D7" s="233"/>
      <c r="E7" s="233"/>
      <c r="F7" s="35">
        <f>F78</f>
        <v>0</v>
      </c>
    </row>
    <row r="8" spans="1:6">
      <c r="A8" s="31" t="s">
        <v>6</v>
      </c>
      <c r="B8" s="36" t="str">
        <f>B80</f>
        <v>OPREMA CEST</v>
      </c>
      <c r="C8" s="234"/>
      <c r="D8" s="234"/>
      <c r="E8" s="234"/>
      <c r="F8" s="37">
        <f>F92</f>
        <v>0</v>
      </c>
    </row>
    <row r="9" spans="1:6">
      <c r="A9" s="31" t="s">
        <v>16</v>
      </c>
      <c r="B9" s="36" t="str">
        <f>B94</f>
        <v>PEŠPOT</v>
      </c>
      <c r="C9" s="234"/>
      <c r="D9" s="234"/>
      <c r="E9" s="234"/>
      <c r="F9" s="37">
        <f>F117</f>
        <v>0</v>
      </c>
    </row>
    <row r="10" spans="1:6" ht="15.75" thickBot="1">
      <c r="A10" s="38" t="s">
        <v>24</v>
      </c>
      <c r="B10" s="39" t="s">
        <v>389</v>
      </c>
      <c r="C10" s="236"/>
      <c r="D10" s="237"/>
      <c r="E10" s="237"/>
      <c r="F10" s="40">
        <f>F128</f>
        <v>0</v>
      </c>
    </row>
    <row r="11" spans="1:6" ht="16.5" thickTop="1" thickBot="1">
      <c r="A11" s="41"/>
      <c r="B11" s="42" t="s">
        <v>19</v>
      </c>
      <c r="C11" s="227"/>
      <c r="D11" s="227"/>
      <c r="E11" s="227"/>
      <c r="F11" s="43">
        <f>SUM(F5:F10)</f>
        <v>0</v>
      </c>
    </row>
    <row r="12" spans="1:6">
      <c r="A12" s="44"/>
      <c r="B12" s="45"/>
      <c r="C12" s="235"/>
      <c r="D12" s="235"/>
      <c r="E12" s="235"/>
      <c r="F12" s="46"/>
    </row>
    <row r="13" spans="1:6">
      <c r="A13" s="47" t="s">
        <v>0</v>
      </c>
      <c r="B13" s="45" t="s">
        <v>8</v>
      </c>
      <c r="C13" s="48"/>
      <c r="E13" s="49"/>
      <c r="F13" s="50"/>
    </row>
    <row r="14" spans="1:6">
      <c r="A14" s="47"/>
      <c r="B14" s="45"/>
      <c r="C14" s="48"/>
      <c r="E14" s="49"/>
      <c r="F14" s="50"/>
    </row>
    <row r="15" spans="1:6" ht="15" customHeight="1">
      <c r="A15" s="51" t="s">
        <v>0</v>
      </c>
      <c r="B15" s="2" t="s">
        <v>70</v>
      </c>
      <c r="C15" s="48" t="s">
        <v>9</v>
      </c>
      <c r="D15" s="4">
        <v>166</v>
      </c>
      <c r="E15" s="49"/>
      <c r="F15" s="50">
        <f>+E15*$D15</f>
        <v>0</v>
      </c>
    </row>
    <row r="16" spans="1:6">
      <c r="A16" s="51"/>
      <c r="C16" s="48"/>
      <c r="E16" s="49"/>
      <c r="F16" s="50"/>
    </row>
    <row r="17" spans="1:6">
      <c r="A17" s="51" t="s">
        <v>2</v>
      </c>
      <c r="B17" s="2" t="s">
        <v>71</v>
      </c>
      <c r="C17" s="48" t="s">
        <v>10</v>
      </c>
      <c r="D17" s="4">
        <v>15</v>
      </c>
      <c r="E17" s="49"/>
      <c r="F17" s="50">
        <f>+E17*$D17</f>
        <v>0</v>
      </c>
    </row>
    <row r="18" spans="1:6">
      <c r="A18" s="51"/>
      <c r="C18" s="48"/>
      <c r="E18" s="49"/>
      <c r="F18" s="50"/>
    </row>
    <row r="19" spans="1:6" ht="210">
      <c r="A19" s="52" t="s">
        <v>4</v>
      </c>
      <c r="B19" s="53" t="s">
        <v>72</v>
      </c>
      <c r="C19" s="48" t="s">
        <v>22</v>
      </c>
      <c r="D19" s="4">
        <v>1</v>
      </c>
      <c r="E19" s="54"/>
      <c r="F19" s="55">
        <f>D19*E19</f>
        <v>0</v>
      </c>
    </row>
    <row r="20" spans="1:6">
      <c r="A20" s="52"/>
      <c r="B20" s="53"/>
      <c r="C20" s="48"/>
      <c r="E20" s="54"/>
      <c r="F20" s="55"/>
    </row>
    <row r="21" spans="1:6" ht="90">
      <c r="A21" s="52" t="s">
        <v>6</v>
      </c>
      <c r="B21" s="56" t="s">
        <v>73</v>
      </c>
      <c r="C21" s="48" t="s">
        <v>22</v>
      </c>
      <c r="D21" s="4">
        <v>1</v>
      </c>
      <c r="E21" s="57"/>
      <c r="F21" s="55">
        <f>D21*E21</f>
        <v>0</v>
      </c>
    </row>
    <row r="22" spans="1:6">
      <c r="A22" s="51"/>
      <c r="C22" s="48"/>
      <c r="E22" s="49"/>
      <c r="F22" s="50"/>
    </row>
    <row r="23" spans="1:6" ht="30">
      <c r="A23" s="51" t="s">
        <v>16</v>
      </c>
      <c r="B23" s="2" t="s">
        <v>74</v>
      </c>
      <c r="C23" s="48" t="s">
        <v>10</v>
      </c>
      <c r="D23" s="4">
        <v>55</v>
      </c>
      <c r="E23" s="49"/>
      <c r="F23" s="50">
        <f>+E23*$D23</f>
        <v>0</v>
      </c>
    </row>
    <row r="24" spans="1:6">
      <c r="A24" s="51"/>
      <c r="C24" s="48"/>
      <c r="E24" s="49"/>
      <c r="F24" s="50"/>
    </row>
    <row r="25" spans="1:6" ht="28.5" customHeight="1">
      <c r="A25" s="51" t="s">
        <v>24</v>
      </c>
      <c r="B25" s="56" t="s">
        <v>75</v>
      </c>
      <c r="C25" s="48" t="s">
        <v>10</v>
      </c>
      <c r="D25" s="4">
        <v>1</v>
      </c>
      <c r="E25" s="49"/>
      <c r="F25" s="50">
        <f>+E25*$D25</f>
        <v>0</v>
      </c>
    </row>
    <row r="26" spans="1:6">
      <c r="A26" s="51"/>
      <c r="B26" s="58"/>
      <c r="C26" s="48"/>
      <c r="E26" s="49"/>
      <c r="F26" s="50"/>
    </row>
    <row r="27" spans="1:6">
      <c r="A27" s="51"/>
      <c r="B27" s="26" t="s">
        <v>76</v>
      </c>
      <c r="C27" s="59"/>
      <c r="D27" s="24"/>
      <c r="E27" s="60"/>
      <c r="F27" s="61">
        <f>SUM(F15:F26)</f>
        <v>0</v>
      </c>
    </row>
    <row r="28" spans="1:6">
      <c r="A28" s="51"/>
      <c r="B28" s="45"/>
      <c r="C28" s="48"/>
      <c r="E28" s="49"/>
      <c r="F28" s="40"/>
    </row>
    <row r="29" spans="1:6">
      <c r="A29" s="47" t="s">
        <v>2</v>
      </c>
      <c r="B29" s="45" t="s">
        <v>55</v>
      </c>
      <c r="C29" s="48"/>
      <c r="E29" s="49"/>
      <c r="F29" s="40"/>
    </row>
    <row r="30" spans="1:6">
      <c r="A30" s="51"/>
      <c r="B30" s="45"/>
      <c r="C30" s="48"/>
      <c r="E30" s="49"/>
      <c r="F30" s="40"/>
    </row>
    <row r="31" spans="1:6" ht="60">
      <c r="A31" s="1" t="s">
        <v>0</v>
      </c>
      <c r="B31" s="62" t="s">
        <v>56</v>
      </c>
      <c r="C31" s="48" t="s">
        <v>390</v>
      </c>
      <c r="D31" s="63">
        <v>8</v>
      </c>
      <c r="E31" s="64"/>
      <c r="F31" s="4">
        <f t="shared" ref="F31" si="0">E31*D31</f>
        <v>0</v>
      </c>
    </row>
    <row r="32" spans="1:6">
      <c r="B32" s="45"/>
      <c r="C32" s="48"/>
      <c r="F32" s="46"/>
    </row>
    <row r="33" spans="1:6" ht="90">
      <c r="A33" s="1" t="s">
        <v>2</v>
      </c>
      <c r="B33" s="62" t="s">
        <v>88</v>
      </c>
      <c r="C33" s="48" t="s">
        <v>9</v>
      </c>
      <c r="D33" s="63">
        <v>15</v>
      </c>
      <c r="E33" s="64"/>
      <c r="F33" s="4">
        <f t="shared" ref="F33" si="1">E33*D33</f>
        <v>0</v>
      </c>
    </row>
    <row r="34" spans="1:6">
      <c r="A34" s="51"/>
      <c r="B34" s="45"/>
      <c r="C34" s="48"/>
      <c r="E34" s="49"/>
      <c r="F34" s="40"/>
    </row>
    <row r="35" spans="1:6">
      <c r="A35" s="51"/>
      <c r="B35" s="26" t="s">
        <v>87</v>
      </c>
      <c r="C35" s="59"/>
      <c r="D35" s="24"/>
      <c r="E35" s="60"/>
      <c r="F35" s="61">
        <f>SUM(F30:F33)</f>
        <v>0</v>
      </c>
    </row>
    <row r="36" spans="1:6">
      <c r="A36" s="51"/>
      <c r="B36" s="45"/>
      <c r="C36" s="48"/>
      <c r="E36" s="49"/>
      <c r="F36" s="40"/>
    </row>
    <row r="37" spans="1:6">
      <c r="A37" s="47" t="s">
        <v>4</v>
      </c>
      <c r="B37" s="45" t="s">
        <v>77</v>
      </c>
      <c r="C37" s="48"/>
      <c r="E37" s="49"/>
      <c r="F37" s="50"/>
    </row>
    <row r="38" spans="1:6">
      <c r="A38" s="47"/>
      <c r="C38" s="48"/>
      <c r="E38" s="49"/>
      <c r="F38" s="50"/>
    </row>
    <row r="39" spans="1:6" ht="30">
      <c r="A39" s="51" t="s">
        <v>0</v>
      </c>
      <c r="B39" s="62" t="s">
        <v>78</v>
      </c>
      <c r="C39" s="48" t="s">
        <v>391</v>
      </c>
      <c r="D39" s="4">
        <v>290</v>
      </c>
      <c r="E39" s="49"/>
      <c r="F39" s="50">
        <f>+E39*$D39</f>
        <v>0</v>
      </c>
    </row>
    <row r="40" spans="1:6">
      <c r="A40" s="47"/>
      <c r="B40" s="53"/>
      <c r="C40" s="48"/>
      <c r="E40" s="49"/>
      <c r="F40" s="50"/>
    </row>
    <row r="41" spans="1:6" ht="91.5" customHeight="1">
      <c r="A41" s="51" t="s">
        <v>2</v>
      </c>
      <c r="B41" s="56" t="s">
        <v>148</v>
      </c>
      <c r="C41" s="48"/>
      <c r="D41" s="4">
        <v>675</v>
      </c>
      <c r="E41" s="49"/>
      <c r="F41" s="50"/>
    </row>
    <row r="42" spans="1:6" ht="17.25">
      <c r="A42" s="51"/>
      <c r="B42" s="62" t="s">
        <v>89</v>
      </c>
      <c r="C42" s="48" t="s">
        <v>391</v>
      </c>
      <c r="D42" s="4">
        <f>0.3*D41</f>
        <v>202.5</v>
      </c>
      <c r="E42" s="49"/>
      <c r="F42" s="50">
        <f t="shared" ref="F42:F44" si="2">+E42*$D42</f>
        <v>0</v>
      </c>
    </row>
    <row r="43" spans="1:6" ht="17.25">
      <c r="A43" s="51"/>
      <c r="B43" s="62" t="s">
        <v>90</v>
      </c>
      <c r="C43" s="48" t="s">
        <v>391</v>
      </c>
      <c r="D43" s="4">
        <f>0.6*D41</f>
        <v>405</v>
      </c>
      <c r="E43" s="49"/>
      <c r="F43" s="50">
        <f t="shared" si="2"/>
        <v>0</v>
      </c>
    </row>
    <row r="44" spans="1:6" ht="17.25">
      <c r="A44" s="51"/>
      <c r="B44" s="62" t="s">
        <v>79</v>
      </c>
      <c r="C44" s="48" t="s">
        <v>391</v>
      </c>
      <c r="D44" s="4">
        <f>0.1*D41</f>
        <v>67.5</v>
      </c>
      <c r="E44" s="49"/>
      <c r="F44" s="50">
        <f t="shared" si="2"/>
        <v>0</v>
      </c>
    </row>
    <row r="45" spans="1:6">
      <c r="A45" s="51"/>
      <c r="B45" s="53"/>
      <c r="C45" s="48"/>
      <c r="E45" s="49"/>
      <c r="F45" s="50"/>
    </row>
    <row r="46" spans="1:6" ht="30">
      <c r="A46" s="51" t="s">
        <v>4</v>
      </c>
      <c r="B46" s="56" t="s">
        <v>80</v>
      </c>
      <c r="C46" s="48" t="s">
        <v>390</v>
      </c>
      <c r="D46" s="4">
        <v>1180</v>
      </c>
      <c r="E46" s="49"/>
      <c r="F46" s="50">
        <f>+E46*$D46</f>
        <v>0</v>
      </c>
    </row>
    <row r="47" spans="1:6">
      <c r="A47" s="51"/>
      <c r="B47" s="56"/>
      <c r="C47" s="48"/>
      <c r="E47" s="49"/>
      <c r="F47" s="50"/>
    </row>
    <row r="48" spans="1:6" ht="89.25" customHeight="1">
      <c r="A48" s="51" t="s">
        <v>6</v>
      </c>
      <c r="B48" s="56" t="s">
        <v>92</v>
      </c>
      <c r="C48" s="48" t="s">
        <v>391</v>
      </c>
      <c r="D48" s="4">
        <v>262</v>
      </c>
      <c r="F48" s="50">
        <f>+E48*$D48</f>
        <v>0</v>
      </c>
    </row>
    <row r="49" spans="1:6" ht="17.25" customHeight="1">
      <c r="A49" s="51"/>
      <c r="B49" s="56"/>
      <c r="C49" s="48"/>
      <c r="F49" s="50"/>
    </row>
    <row r="50" spans="1:6" ht="92.25" customHeight="1">
      <c r="A50" s="51" t="s">
        <v>16</v>
      </c>
      <c r="B50" s="56" t="s">
        <v>93</v>
      </c>
      <c r="C50" s="48" t="s">
        <v>391</v>
      </c>
      <c r="D50" s="4">
        <v>23</v>
      </c>
      <c r="F50" s="50">
        <f>+E50*$D50</f>
        <v>0</v>
      </c>
    </row>
    <row r="51" spans="1:6">
      <c r="A51" s="51"/>
      <c r="B51" s="56"/>
      <c r="C51" s="48"/>
      <c r="F51" s="50"/>
    </row>
    <row r="52" spans="1:6" ht="75">
      <c r="A52" s="51" t="s">
        <v>24</v>
      </c>
      <c r="B52" s="56" t="s">
        <v>179</v>
      </c>
      <c r="C52" s="48" t="s">
        <v>391</v>
      </c>
      <c r="D52" s="4">
        <v>80</v>
      </c>
      <c r="F52" s="50">
        <f>+E52*$D52</f>
        <v>0</v>
      </c>
    </row>
    <row r="53" spans="1:6">
      <c r="A53" s="51"/>
      <c r="B53" s="56"/>
      <c r="C53" s="48"/>
      <c r="F53" s="50"/>
    </row>
    <row r="54" spans="1:6" ht="45">
      <c r="A54" s="51" t="s">
        <v>25</v>
      </c>
      <c r="B54" s="56" t="s">
        <v>94</v>
      </c>
      <c r="C54" s="48" t="s">
        <v>390</v>
      </c>
      <c r="D54" s="4">
        <v>765</v>
      </c>
      <c r="E54" s="49"/>
      <c r="F54" s="50">
        <f>+E54*$D54</f>
        <v>0</v>
      </c>
    </row>
    <row r="55" spans="1:6">
      <c r="A55" s="51"/>
      <c r="B55" s="56"/>
      <c r="C55" s="48"/>
      <c r="E55" s="49"/>
      <c r="F55" s="50"/>
    </row>
    <row r="56" spans="1:6" ht="45">
      <c r="A56" s="51" t="s">
        <v>26</v>
      </c>
      <c r="B56" s="56" t="s">
        <v>95</v>
      </c>
      <c r="C56" s="48" t="s">
        <v>390</v>
      </c>
      <c r="D56" s="4">
        <v>112</v>
      </c>
      <c r="E56" s="49"/>
      <c r="F56" s="50">
        <f>+E56*$D56</f>
        <v>0</v>
      </c>
    </row>
    <row r="57" spans="1:6">
      <c r="A57" s="51"/>
      <c r="B57" s="56"/>
      <c r="C57" s="48"/>
      <c r="E57" s="49"/>
      <c r="F57" s="50"/>
    </row>
    <row r="58" spans="1:6" ht="30">
      <c r="A58" s="51" t="s">
        <v>27</v>
      </c>
      <c r="B58" s="56" t="s">
        <v>96</v>
      </c>
      <c r="C58" s="48" t="s">
        <v>390</v>
      </c>
      <c r="D58" s="4">
        <v>765</v>
      </c>
      <c r="E58" s="49"/>
      <c r="F58" s="50">
        <f>+E58*$D58</f>
        <v>0</v>
      </c>
    </row>
    <row r="59" spans="1:6">
      <c r="A59" s="51"/>
      <c r="B59" s="56"/>
      <c r="C59" s="48"/>
      <c r="E59" s="49"/>
      <c r="F59" s="50"/>
    </row>
    <row r="60" spans="1:6" ht="42.75" customHeight="1">
      <c r="A60" s="51" t="s">
        <v>28</v>
      </c>
      <c r="B60" s="56" t="s">
        <v>81</v>
      </c>
      <c r="C60" s="48" t="s">
        <v>390</v>
      </c>
      <c r="D60" s="4">
        <v>765</v>
      </c>
      <c r="E60" s="49"/>
      <c r="F60" s="50">
        <f>+E60*$D60</f>
        <v>0</v>
      </c>
    </row>
    <row r="61" spans="1:6">
      <c r="A61" s="51"/>
      <c r="B61" s="56"/>
      <c r="C61" s="48"/>
      <c r="E61" s="49"/>
      <c r="F61" s="50"/>
    </row>
    <row r="62" spans="1:6" ht="30">
      <c r="A62" s="51" t="s">
        <v>29</v>
      </c>
      <c r="B62" s="56" t="s">
        <v>97</v>
      </c>
      <c r="C62" s="48" t="s">
        <v>390</v>
      </c>
      <c r="D62" s="4">
        <v>773</v>
      </c>
      <c r="E62" s="49"/>
      <c r="F62" s="50">
        <f>+E62*$D62</f>
        <v>0</v>
      </c>
    </row>
    <row r="63" spans="1:6">
      <c r="A63" s="51"/>
      <c r="B63" s="56"/>
      <c r="C63" s="48"/>
      <c r="E63" s="49"/>
      <c r="F63" s="50"/>
    </row>
    <row r="64" spans="1:6" ht="30">
      <c r="A64" s="51" t="s">
        <v>63</v>
      </c>
      <c r="B64" s="56" t="s">
        <v>98</v>
      </c>
      <c r="C64" s="48" t="s">
        <v>390</v>
      </c>
      <c r="D64" s="4">
        <v>112</v>
      </c>
      <c r="E64" s="49"/>
      <c r="F64" s="50">
        <f>+E64*$D64</f>
        <v>0</v>
      </c>
    </row>
    <row r="65" spans="1:6">
      <c r="A65" s="51"/>
      <c r="B65" s="56"/>
      <c r="C65" s="48"/>
      <c r="E65" s="49"/>
      <c r="F65" s="50"/>
    </row>
    <row r="66" spans="1:6" ht="45">
      <c r="A66" s="51" t="s">
        <v>64</v>
      </c>
      <c r="B66" s="56" t="s">
        <v>132</v>
      </c>
      <c r="C66" s="48" t="s">
        <v>9</v>
      </c>
      <c r="D66" s="4">
        <v>17</v>
      </c>
      <c r="E66" s="49"/>
      <c r="F66" s="50">
        <f>E66*D66</f>
        <v>0</v>
      </c>
    </row>
    <row r="67" spans="1:6">
      <c r="A67" s="51"/>
      <c r="B67" s="56"/>
      <c r="C67" s="48"/>
      <c r="E67" s="49"/>
      <c r="F67" s="50"/>
    </row>
    <row r="68" spans="1:6" ht="60">
      <c r="A68" s="1" t="s">
        <v>65</v>
      </c>
      <c r="B68" s="56" t="s">
        <v>99</v>
      </c>
      <c r="C68" s="48" t="s">
        <v>9</v>
      </c>
      <c r="D68" s="4">
        <v>320</v>
      </c>
      <c r="E68" s="49"/>
      <c r="F68" s="50">
        <f>+E68*$D68</f>
        <v>0</v>
      </c>
    </row>
    <row r="69" spans="1:6">
      <c r="B69" s="56"/>
      <c r="C69" s="48"/>
      <c r="E69" s="49"/>
      <c r="F69" s="50"/>
    </row>
    <row r="70" spans="1:6" ht="60">
      <c r="A70" s="1" t="s">
        <v>101</v>
      </c>
      <c r="B70" s="56" t="s">
        <v>100</v>
      </c>
      <c r="C70" s="48" t="s">
        <v>9</v>
      </c>
      <c r="D70" s="4">
        <v>118</v>
      </c>
      <c r="E70" s="49"/>
      <c r="F70" s="50">
        <f>+E70*$D70</f>
        <v>0</v>
      </c>
    </row>
    <row r="71" spans="1:6">
      <c r="B71" s="56"/>
      <c r="C71" s="48"/>
      <c r="E71" s="49"/>
      <c r="F71" s="50"/>
    </row>
    <row r="72" spans="1:6" ht="32.25">
      <c r="A72" s="1" t="s">
        <v>102</v>
      </c>
      <c r="B72" s="56" t="s">
        <v>392</v>
      </c>
      <c r="C72" s="48" t="s">
        <v>391</v>
      </c>
      <c r="D72" s="4">
        <v>15</v>
      </c>
      <c r="F72" s="50">
        <f>+E72*$D72</f>
        <v>0</v>
      </c>
    </row>
    <row r="73" spans="1:6">
      <c r="B73" s="56"/>
      <c r="C73" s="48"/>
      <c r="F73" s="50"/>
    </row>
    <row r="74" spans="1:6" ht="75">
      <c r="A74" s="52" t="s">
        <v>147</v>
      </c>
      <c r="B74" s="56" t="s">
        <v>199</v>
      </c>
      <c r="C74" s="48" t="s">
        <v>9</v>
      </c>
      <c r="D74" s="4">
        <v>45</v>
      </c>
      <c r="F74" s="50">
        <f>+E74*$D74</f>
        <v>0</v>
      </c>
    </row>
    <row r="75" spans="1:6">
      <c r="B75" s="56"/>
      <c r="C75" s="48"/>
      <c r="E75" s="49"/>
      <c r="F75" s="50"/>
    </row>
    <row r="76" spans="1:6" ht="73.5" customHeight="1">
      <c r="A76" s="52" t="s">
        <v>198</v>
      </c>
      <c r="B76" s="56" t="s">
        <v>91</v>
      </c>
      <c r="C76" s="48" t="s">
        <v>390</v>
      </c>
      <c r="D76" s="4">
        <v>480</v>
      </c>
      <c r="E76" s="65"/>
      <c r="F76" s="50">
        <f>D76*E76</f>
        <v>0</v>
      </c>
    </row>
    <row r="77" spans="1:6">
      <c r="A77" s="51"/>
      <c r="B77" s="56"/>
      <c r="C77" s="48"/>
      <c r="E77" s="49"/>
      <c r="F77" s="50"/>
    </row>
    <row r="78" spans="1:6">
      <c r="A78" s="51"/>
      <c r="B78" s="26" t="s">
        <v>82</v>
      </c>
      <c r="C78" s="59"/>
      <c r="D78" s="24"/>
      <c r="E78" s="60"/>
      <c r="F78" s="61">
        <f>SUM(F39:F77)</f>
        <v>0</v>
      </c>
    </row>
    <row r="79" spans="1:6">
      <c r="A79" s="51"/>
      <c r="B79" s="45"/>
      <c r="C79" s="48"/>
      <c r="E79" s="49"/>
      <c r="F79" s="40"/>
    </row>
    <row r="80" spans="1:6">
      <c r="A80" s="47" t="s">
        <v>6</v>
      </c>
      <c r="B80" s="228" t="s">
        <v>83</v>
      </c>
      <c r="C80" s="228"/>
      <c r="E80" s="66"/>
      <c r="F80" s="50"/>
    </row>
    <row r="81" spans="1:6">
      <c r="A81" s="52"/>
      <c r="B81" s="56"/>
      <c r="C81" s="48"/>
      <c r="E81" s="65"/>
      <c r="F81" s="50"/>
    </row>
    <row r="82" spans="1:6" ht="90">
      <c r="A82" s="51" t="s">
        <v>0</v>
      </c>
      <c r="B82" s="56" t="s">
        <v>84</v>
      </c>
      <c r="C82" s="48" t="s">
        <v>10</v>
      </c>
      <c r="D82" s="4">
        <v>2</v>
      </c>
      <c r="E82" s="65"/>
      <c r="F82" s="55">
        <f>D82*E82</f>
        <v>0</v>
      </c>
    </row>
    <row r="83" spans="1:6">
      <c r="A83" s="51"/>
      <c r="B83" s="56"/>
      <c r="C83" s="48"/>
      <c r="E83" s="65"/>
      <c r="F83" s="55"/>
    </row>
    <row r="84" spans="1:6" ht="45">
      <c r="A84" s="52" t="s">
        <v>2</v>
      </c>
      <c r="B84" s="56" t="s">
        <v>180</v>
      </c>
      <c r="C84" s="48" t="s">
        <v>10</v>
      </c>
      <c r="D84" s="4">
        <v>2</v>
      </c>
      <c r="E84" s="65"/>
      <c r="F84" s="55">
        <f>D84*E84</f>
        <v>0</v>
      </c>
    </row>
    <row r="85" spans="1:6">
      <c r="A85" s="52"/>
      <c r="B85" s="56"/>
      <c r="C85" s="48"/>
      <c r="E85" s="65"/>
      <c r="F85" s="50"/>
    </row>
    <row r="86" spans="1:6" ht="60">
      <c r="A86" s="52" t="s">
        <v>4</v>
      </c>
      <c r="B86" s="56" t="s">
        <v>181</v>
      </c>
      <c r="C86" s="48" t="s">
        <v>10</v>
      </c>
      <c r="D86" s="4">
        <v>2</v>
      </c>
      <c r="E86" s="66"/>
      <c r="F86" s="50">
        <f>D86*E86</f>
        <v>0</v>
      </c>
    </row>
    <row r="87" spans="1:6">
      <c r="A87" s="51"/>
      <c r="B87" s="56"/>
      <c r="C87" s="48"/>
      <c r="E87" s="66"/>
      <c r="F87" s="50"/>
    </row>
    <row r="88" spans="1:6" ht="92.25">
      <c r="A88" s="52" t="s">
        <v>6</v>
      </c>
      <c r="B88" s="56" t="s">
        <v>393</v>
      </c>
      <c r="C88" s="48" t="s">
        <v>9</v>
      </c>
      <c r="D88" s="4">
        <v>11</v>
      </c>
      <c r="E88" s="65"/>
      <c r="F88" s="55">
        <f t="shared" ref="F88" si="3">D88*E88</f>
        <v>0</v>
      </c>
    </row>
    <row r="89" spans="1:6">
      <c r="A89" s="51"/>
      <c r="B89" s="56"/>
      <c r="C89" s="48"/>
      <c r="E89" s="65"/>
      <c r="F89" s="55"/>
    </row>
    <row r="90" spans="1:6" ht="92.25">
      <c r="A90" s="52" t="s">
        <v>16</v>
      </c>
      <c r="B90" s="56" t="s">
        <v>394</v>
      </c>
      <c r="C90" s="48" t="s">
        <v>9</v>
      </c>
      <c r="D90" s="4">
        <v>10</v>
      </c>
      <c r="E90" s="65"/>
      <c r="F90" s="55">
        <f t="shared" ref="F90" si="4">D90*E90</f>
        <v>0</v>
      </c>
    </row>
    <row r="91" spans="1:6">
      <c r="A91" s="67"/>
      <c r="B91" s="68"/>
      <c r="C91" s="69"/>
      <c r="D91" s="70"/>
      <c r="E91" s="71"/>
      <c r="F91" s="72"/>
    </row>
    <row r="92" spans="1:6">
      <c r="A92" s="73"/>
      <c r="B92" s="74" t="s">
        <v>85</v>
      </c>
      <c r="C92" s="75"/>
      <c r="D92" s="75"/>
      <c r="E92" s="76"/>
      <c r="F92" s="61">
        <f>SUM(F82:F91)</f>
        <v>0</v>
      </c>
    </row>
    <row r="94" spans="1:6">
      <c r="A94" s="47" t="s">
        <v>16</v>
      </c>
      <c r="B94" s="45" t="s">
        <v>123</v>
      </c>
      <c r="C94" s="48"/>
      <c r="E94" s="49"/>
      <c r="F94" s="50"/>
    </row>
    <row r="95" spans="1:6">
      <c r="A95" s="47"/>
      <c r="C95" s="48"/>
      <c r="E95" s="49"/>
      <c r="F95" s="50"/>
    </row>
    <row r="96" spans="1:6" ht="30">
      <c r="A96" s="51" t="s">
        <v>0</v>
      </c>
      <c r="B96" s="62" t="s">
        <v>78</v>
      </c>
      <c r="C96" s="48" t="s">
        <v>391</v>
      </c>
      <c r="D96" s="4">
        <v>23</v>
      </c>
      <c r="E96" s="49"/>
      <c r="F96" s="50">
        <f>+E96*$D96</f>
        <v>0</v>
      </c>
    </row>
    <row r="97" spans="1:6">
      <c r="A97" s="47"/>
      <c r="B97" s="53"/>
      <c r="C97" s="48"/>
      <c r="E97" s="49"/>
      <c r="F97" s="50"/>
    </row>
    <row r="98" spans="1:6" ht="90">
      <c r="A98" s="51" t="s">
        <v>2</v>
      </c>
      <c r="B98" s="56" t="s">
        <v>149</v>
      </c>
      <c r="C98" s="48"/>
      <c r="D98" s="4">
        <v>17</v>
      </c>
      <c r="E98" s="49"/>
      <c r="F98" s="50"/>
    </row>
    <row r="99" spans="1:6" ht="17.25">
      <c r="A99" s="51"/>
      <c r="B99" s="62" t="s">
        <v>89</v>
      </c>
      <c r="C99" s="48" t="s">
        <v>391</v>
      </c>
      <c r="D99" s="4">
        <f>0.3*D98</f>
        <v>5.0999999999999996</v>
      </c>
      <c r="E99" s="49"/>
      <c r="F99" s="50">
        <f t="shared" ref="F99:F101" si="5">+E99*$D99</f>
        <v>0</v>
      </c>
    </row>
    <row r="100" spans="1:6" ht="17.25">
      <c r="A100" s="51"/>
      <c r="B100" s="62" t="s">
        <v>90</v>
      </c>
      <c r="C100" s="48" t="s">
        <v>391</v>
      </c>
      <c r="D100" s="4">
        <f>0.6*D98</f>
        <v>10.199999999999999</v>
      </c>
      <c r="E100" s="49"/>
      <c r="F100" s="50">
        <f t="shared" si="5"/>
        <v>0</v>
      </c>
    </row>
    <row r="101" spans="1:6" ht="17.25">
      <c r="A101" s="51"/>
      <c r="B101" s="62" t="s">
        <v>79</v>
      </c>
      <c r="C101" s="48" t="s">
        <v>391</v>
      </c>
      <c r="D101" s="4">
        <f>0.1*D98</f>
        <v>1.7000000000000002</v>
      </c>
      <c r="E101" s="49"/>
      <c r="F101" s="50">
        <f t="shared" si="5"/>
        <v>0</v>
      </c>
    </row>
    <row r="102" spans="1:6">
      <c r="A102" s="51"/>
      <c r="B102" s="53"/>
      <c r="C102" s="48"/>
      <c r="E102" s="49"/>
      <c r="F102" s="50"/>
    </row>
    <row r="103" spans="1:6" ht="30">
      <c r="A103" s="51" t="s">
        <v>4</v>
      </c>
      <c r="B103" s="56" t="s">
        <v>80</v>
      </c>
      <c r="C103" s="48" t="s">
        <v>390</v>
      </c>
      <c r="D103" s="4">
        <v>90</v>
      </c>
      <c r="E103" s="49"/>
      <c r="F103" s="50">
        <f>+E103*$D103</f>
        <v>0</v>
      </c>
    </row>
    <row r="104" spans="1:6">
      <c r="A104" s="51"/>
      <c r="B104" s="56"/>
      <c r="C104" s="48"/>
      <c r="E104" s="49"/>
      <c r="F104" s="50"/>
    </row>
    <row r="105" spans="1:6" ht="90">
      <c r="A105" s="51" t="s">
        <v>6</v>
      </c>
      <c r="B105" s="56" t="s">
        <v>124</v>
      </c>
      <c r="C105" s="48" t="s">
        <v>391</v>
      </c>
      <c r="D105" s="4">
        <v>14</v>
      </c>
      <c r="F105" s="50">
        <f>+E105*$D105</f>
        <v>0</v>
      </c>
    </row>
    <row r="106" spans="1:6">
      <c r="A106" s="51"/>
      <c r="B106" s="56"/>
      <c r="C106" s="48"/>
      <c r="F106" s="50"/>
    </row>
    <row r="107" spans="1:6" ht="45">
      <c r="A107" s="51" t="s">
        <v>16</v>
      </c>
      <c r="B107" s="56" t="s">
        <v>125</v>
      </c>
      <c r="C107" s="48" t="s">
        <v>390</v>
      </c>
      <c r="D107" s="4">
        <v>64</v>
      </c>
      <c r="E107" s="49"/>
      <c r="F107" s="50">
        <f>+E107*$D107</f>
        <v>0</v>
      </c>
    </row>
    <row r="108" spans="1:6">
      <c r="A108" s="51"/>
      <c r="B108" s="56"/>
      <c r="C108" s="48"/>
      <c r="E108" s="49"/>
      <c r="F108" s="50"/>
    </row>
    <row r="109" spans="1:6" ht="30">
      <c r="A109" s="51" t="s">
        <v>24</v>
      </c>
      <c r="B109" s="56" t="s">
        <v>126</v>
      </c>
      <c r="C109" s="48" t="s">
        <v>390</v>
      </c>
      <c r="D109" s="4">
        <v>64</v>
      </c>
      <c r="E109" s="49"/>
      <c r="F109" s="50">
        <f>+E109*$D109</f>
        <v>0</v>
      </c>
    </row>
    <row r="110" spans="1:6">
      <c r="A110" s="51"/>
      <c r="B110" s="56"/>
      <c r="C110" s="48"/>
      <c r="E110" s="49"/>
      <c r="F110" s="50"/>
    </row>
    <row r="111" spans="1:6" ht="60">
      <c r="A111" s="1" t="s">
        <v>25</v>
      </c>
      <c r="B111" s="56" t="s">
        <v>100</v>
      </c>
      <c r="C111" s="48" t="s">
        <v>9</v>
      </c>
      <c r="D111" s="4">
        <v>73</v>
      </c>
      <c r="E111" s="49"/>
      <c r="F111" s="50">
        <f>+E111*$D111</f>
        <v>0</v>
      </c>
    </row>
    <row r="112" spans="1:6">
      <c r="B112" s="56"/>
      <c r="C112" s="48"/>
      <c r="E112" s="49"/>
      <c r="F112" s="50"/>
    </row>
    <row r="113" spans="1:6" ht="75">
      <c r="A113" s="52" t="s">
        <v>26</v>
      </c>
      <c r="B113" s="56" t="s">
        <v>91</v>
      </c>
      <c r="C113" s="48" t="s">
        <v>390</v>
      </c>
      <c r="D113" s="4">
        <v>31</v>
      </c>
      <c r="E113" s="65"/>
      <c r="F113" s="50">
        <f>D113*E113</f>
        <v>0</v>
      </c>
    </row>
    <row r="114" spans="1:6">
      <c r="A114" s="77"/>
      <c r="B114" s="56"/>
      <c r="C114" s="48"/>
      <c r="D114" s="63"/>
      <c r="E114" s="78"/>
      <c r="F114" s="79"/>
    </row>
    <row r="115" spans="1:6" ht="30">
      <c r="A115" s="52" t="s">
        <v>27</v>
      </c>
      <c r="B115" s="56" t="s">
        <v>154</v>
      </c>
      <c r="C115" s="48" t="s">
        <v>10</v>
      </c>
      <c r="D115" s="4">
        <v>1</v>
      </c>
      <c r="E115" s="65"/>
      <c r="F115" s="50">
        <f t="shared" ref="F115" si="6">D115*E115</f>
        <v>0</v>
      </c>
    </row>
    <row r="116" spans="1:6">
      <c r="A116" s="51"/>
      <c r="B116" s="56"/>
      <c r="C116" s="48"/>
      <c r="E116" s="49"/>
      <c r="F116" s="50"/>
    </row>
    <row r="117" spans="1:6">
      <c r="A117" s="51"/>
      <c r="B117" s="26" t="s">
        <v>127</v>
      </c>
      <c r="C117" s="59"/>
      <c r="D117" s="24"/>
      <c r="E117" s="60"/>
      <c r="F117" s="61">
        <f>SUM(F96:F116)</f>
        <v>0</v>
      </c>
    </row>
    <row r="120" spans="1:6" ht="15.75">
      <c r="A120" s="1" t="s">
        <v>24</v>
      </c>
      <c r="B120" s="80" t="s">
        <v>389</v>
      </c>
      <c r="C120" s="7"/>
      <c r="D120" s="8"/>
      <c r="E120" s="9"/>
      <c r="F120" s="8"/>
    </row>
    <row r="121" spans="1:6" ht="15.75">
      <c r="B121" s="6"/>
      <c r="C121" s="7"/>
      <c r="D121" s="8"/>
      <c r="E121" s="9"/>
      <c r="F121" s="8"/>
    </row>
    <row r="122" spans="1:6" ht="31.5">
      <c r="A122" s="1" t="s">
        <v>0</v>
      </c>
      <c r="B122" s="10" t="s">
        <v>384</v>
      </c>
      <c r="C122" s="11" t="s">
        <v>385</v>
      </c>
      <c r="D122" s="12">
        <v>30</v>
      </c>
      <c r="E122" s="12"/>
      <c r="F122" s="12">
        <f>+D122*E122</f>
        <v>0</v>
      </c>
    </row>
    <row r="123" spans="1:6" ht="15.75">
      <c r="B123" s="13"/>
      <c r="C123" s="14"/>
      <c r="D123" s="15"/>
      <c r="E123" s="16"/>
      <c r="F123" s="15"/>
    </row>
    <row r="124" spans="1:6" ht="47.25">
      <c r="A124" s="1" t="s">
        <v>2</v>
      </c>
      <c r="B124" s="10" t="s">
        <v>386</v>
      </c>
      <c r="C124" s="17" t="s">
        <v>385</v>
      </c>
      <c r="D124" s="12">
        <v>40</v>
      </c>
      <c r="E124" s="12"/>
      <c r="F124" s="18">
        <f>E124*D124</f>
        <v>0</v>
      </c>
    </row>
    <row r="125" spans="1:6" ht="15.75">
      <c r="B125" s="13"/>
      <c r="C125" s="14"/>
      <c r="D125" s="15"/>
      <c r="E125" s="16"/>
      <c r="F125" s="15"/>
    </row>
    <row r="126" spans="1:6" ht="47.25">
      <c r="A126" s="1" t="s">
        <v>4</v>
      </c>
      <c r="B126" s="10" t="s">
        <v>387</v>
      </c>
      <c r="C126" s="11" t="s">
        <v>385</v>
      </c>
      <c r="D126" s="12">
        <f>30*1.8</f>
        <v>54</v>
      </c>
      <c r="E126" s="12"/>
      <c r="F126" s="12">
        <f>+D126*E126</f>
        <v>0</v>
      </c>
    </row>
    <row r="127" spans="1:6">
      <c r="B127" s="19"/>
      <c r="C127" s="20"/>
      <c r="D127" s="21"/>
      <c r="E127" s="22"/>
      <c r="F127" s="21"/>
    </row>
    <row r="128" spans="1:6">
      <c r="B128" s="26" t="s">
        <v>388</v>
      </c>
      <c r="C128" s="23"/>
      <c r="D128" s="24"/>
      <c r="E128" s="25"/>
      <c r="F128" s="27">
        <f>SUM(F121:F126)</f>
        <v>0</v>
      </c>
    </row>
  </sheetData>
  <mergeCells count="13">
    <mergeCell ref="C11:E11"/>
    <mergeCell ref="B80:C80"/>
    <mergeCell ref="A1:F1"/>
    <mergeCell ref="A2:F2"/>
    <mergeCell ref="A3:F3"/>
    <mergeCell ref="A4:F4"/>
    <mergeCell ref="C5:E5"/>
    <mergeCell ref="C7:E7"/>
    <mergeCell ref="C6:E6"/>
    <mergeCell ref="C9:E9"/>
    <mergeCell ref="C8:E8"/>
    <mergeCell ref="C12:E12"/>
    <mergeCell ref="C10:E10"/>
  </mergeCells>
  <phoneticPr fontId="33" type="noConversion"/>
  <printOptions gridLines="1"/>
  <pageMargins left="1.1023622047244095" right="0.19685039370078741" top="0.70866141732283472" bottom="0.47244094488188981" header="0" footer="0"/>
  <pageSetup paperSize="9" scale="95" orientation="portrait" r:id="rId1"/>
  <headerFooter alignWithMargins="0">
    <oddHeader>&amp;L&amp;"Arial Narrow,Navadno"&amp;8Infrastruktura Mizinska vas&amp;C&amp;"Arial Narrow,Navadno"&amp;8cesta</oddHeader>
    <oddFooter>&amp;C&amp;9stran &amp;P</oddFooter>
  </headerFooter>
  <rowBreaks count="1" manualBreakCount="1">
    <brk id="1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85"/>
  <sheetViews>
    <sheetView view="pageBreakPreview" zoomScaleNormal="100" zoomScaleSheetLayoutView="100" workbookViewId="0">
      <selection activeCell="F85" sqref="F85"/>
    </sheetView>
  </sheetViews>
  <sheetFormatPr defaultRowHeight="15"/>
  <cols>
    <col min="1" max="1" width="6.7109375" style="1" customWidth="1"/>
    <col min="2" max="2" width="42.7109375" style="2" customWidth="1"/>
    <col min="3" max="3" width="8.140625" style="3" customWidth="1"/>
    <col min="4" max="4" width="10.7109375" style="4" customWidth="1"/>
    <col min="5" max="5" width="9.42578125" style="5" customWidth="1"/>
    <col min="6" max="6" width="13.85546875" style="4" customWidth="1"/>
    <col min="7" max="16384" width="9.140625" style="3"/>
  </cols>
  <sheetData>
    <row r="1" spans="1:6" ht="17.25" customHeight="1">
      <c r="A1" s="229" t="s">
        <v>86</v>
      </c>
      <c r="B1" s="229"/>
      <c r="C1" s="229"/>
      <c r="D1" s="229"/>
      <c r="E1" s="229"/>
      <c r="F1" s="229"/>
    </row>
    <row r="2" spans="1:6" ht="17.25" customHeight="1">
      <c r="A2" s="230" t="s">
        <v>155</v>
      </c>
      <c r="B2" s="230"/>
      <c r="C2" s="230"/>
      <c r="D2" s="230"/>
      <c r="E2" s="230"/>
      <c r="F2" s="230"/>
    </row>
    <row r="3" spans="1:6" ht="17.25" customHeight="1">
      <c r="A3" s="230" t="s">
        <v>18</v>
      </c>
      <c r="B3" s="230"/>
      <c r="C3" s="230"/>
      <c r="D3" s="230"/>
      <c r="E3" s="230"/>
      <c r="F3" s="230"/>
    </row>
    <row r="4" spans="1:6" ht="15.75" thickBot="1">
      <c r="A4" s="231"/>
      <c r="B4" s="231"/>
      <c r="C4" s="231"/>
      <c r="D4" s="231"/>
      <c r="E4" s="231"/>
      <c r="F4" s="231"/>
    </row>
    <row r="5" spans="1:6">
      <c r="A5" s="28" t="s">
        <v>0</v>
      </c>
      <c r="B5" s="29" t="str">
        <f>B13</f>
        <v>PREDDELA</v>
      </c>
      <c r="C5" s="232"/>
      <c r="D5" s="232"/>
      <c r="E5" s="232"/>
      <c r="F5" s="30">
        <f>F17</f>
        <v>0</v>
      </c>
    </row>
    <row r="6" spans="1:6" s="91" customFormat="1">
      <c r="A6" s="31" t="s">
        <v>2</v>
      </c>
      <c r="B6" s="34" t="str">
        <f>B19</f>
        <v>ZEMELJSKA DELA</v>
      </c>
      <c r="C6" s="233"/>
      <c r="D6" s="233"/>
      <c r="E6" s="233"/>
      <c r="F6" s="35">
        <f>F35</f>
        <v>0</v>
      </c>
    </row>
    <row r="7" spans="1:6" s="91" customFormat="1">
      <c r="A7" s="31" t="s">
        <v>4</v>
      </c>
      <c r="B7" s="34" t="str">
        <f>B37</f>
        <v>ASFALTERSKA IN ZIDARSKA DELA</v>
      </c>
      <c r="C7" s="233"/>
      <c r="D7" s="233"/>
      <c r="E7" s="233"/>
      <c r="F7" s="35">
        <f>F43</f>
        <v>0</v>
      </c>
    </row>
    <row r="8" spans="1:6" s="91" customFormat="1">
      <c r="A8" s="31" t="s">
        <v>6</v>
      </c>
      <c r="B8" s="36" t="str">
        <f>B45</f>
        <v>TESARSKA DELA</v>
      </c>
      <c r="C8" s="234"/>
      <c r="D8" s="234"/>
      <c r="E8" s="234"/>
      <c r="F8" s="37">
        <f>F61</f>
        <v>0</v>
      </c>
    </row>
    <row r="9" spans="1:6" s="91" customFormat="1" ht="30">
      <c r="A9" s="31" t="s">
        <v>16</v>
      </c>
      <c r="B9" s="92" t="str">
        <f>B63</f>
        <v>BETONSKA IN ARMIRANOBETONSKA DELA</v>
      </c>
      <c r="C9" s="234"/>
      <c r="D9" s="234"/>
      <c r="E9" s="234"/>
      <c r="F9" s="93">
        <f>F79</f>
        <v>0</v>
      </c>
    </row>
    <row r="10" spans="1:6" s="91" customFormat="1" ht="15.75" thickBot="1">
      <c r="A10" s="38" t="s">
        <v>24</v>
      </c>
      <c r="B10" s="94" t="str">
        <f>B81</f>
        <v>OSTALA DELA</v>
      </c>
      <c r="C10" s="238"/>
      <c r="D10" s="238"/>
      <c r="E10" s="238"/>
      <c r="F10" s="95">
        <f>F85</f>
        <v>0</v>
      </c>
    </row>
    <row r="11" spans="1:6" s="91" customFormat="1" ht="16.5" thickTop="1" thickBot="1">
      <c r="A11" s="41"/>
      <c r="B11" s="96" t="s">
        <v>19</v>
      </c>
      <c r="C11" s="227"/>
      <c r="D11" s="227"/>
      <c r="E11" s="227"/>
      <c r="F11" s="97">
        <f>SUM(F5:F10)</f>
        <v>0</v>
      </c>
    </row>
    <row r="12" spans="1:6" s="91" customFormat="1">
      <c r="A12" s="44"/>
      <c r="B12" s="45"/>
      <c r="C12" s="235"/>
      <c r="D12" s="235"/>
      <c r="E12" s="235"/>
      <c r="F12" s="46"/>
    </row>
    <row r="13" spans="1:6" s="91" customFormat="1">
      <c r="A13" s="47" t="s">
        <v>0</v>
      </c>
      <c r="B13" s="45" t="s">
        <v>8</v>
      </c>
      <c r="C13" s="48"/>
      <c r="D13" s="4"/>
      <c r="E13" s="49"/>
      <c r="F13" s="50"/>
    </row>
    <row r="14" spans="1:6" s="91" customFormat="1" ht="14.25" customHeight="1">
      <c r="A14" s="47"/>
      <c r="B14" s="45"/>
      <c r="C14" s="48"/>
      <c r="D14" s="4"/>
      <c r="E14" s="49"/>
      <c r="F14" s="50"/>
    </row>
    <row r="15" spans="1:6" s="91" customFormat="1" ht="30">
      <c r="A15" s="51" t="s">
        <v>0</v>
      </c>
      <c r="B15" s="2" t="s">
        <v>156</v>
      </c>
      <c r="C15" s="48" t="s">
        <v>10</v>
      </c>
      <c r="D15" s="4">
        <v>6</v>
      </c>
      <c r="E15" s="49"/>
      <c r="F15" s="50">
        <f>+E15*$D15</f>
        <v>0</v>
      </c>
    </row>
    <row r="16" spans="1:6" s="91" customFormat="1">
      <c r="A16" s="51"/>
      <c r="B16" s="2"/>
      <c r="C16" s="48"/>
      <c r="D16" s="4"/>
      <c r="E16" s="49"/>
      <c r="F16" s="50"/>
    </row>
    <row r="17" spans="1:6" s="91" customFormat="1">
      <c r="A17" s="51"/>
      <c r="B17" s="26" t="s">
        <v>76</v>
      </c>
      <c r="C17" s="59"/>
      <c r="D17" s="24"/>
      <c r="E17" s="60"/>
      <c r="F17" s="61">
        <f>SUM(F15:F16)</f>
        <v>0</v>
      </c>
    </row>
    <row r="18" spans="1:6" s="91" customFormat="1">
      <c r="A18" s="51"/>
      <c r="B18" s="45"/>
      <c r="C18" s="48"/>
      <c r="D18" s="4"/>
      <c r="E18" s="49"/>
      <c r="F18" s="40"/>
    </row>
    <row r="19" spans="1:6" s="91" customFormat="1">
      <c r="A19" s="47" t="s">
        <v>2</v>
      </c>
      <c r="B19" s="45" t="s">
        <v>11</v>
      </c>
      <c r="C19" s="48"/>
      <c r="D19" s="4"/>
      <c r="E19" s="49"/>
      <c r="F19" s="50"/>
    </row>
    <row r="20" spans="1:6" s="91" customFormat="1" ht="14.25" customHeight="1">
      <c r="A20" s="47"/>
      <c r="B20" s="2"/>
      <c r="C20" s="48"/>
      <c r="D20" s="4"/>
      <c r="E20" s="49"/>
      <c r="F20" s="50"/>
    </row>
    <row r="21" spans="1:6" s="91" customFormat="1" ht="30">
      <c r="A21" s="51" t="s">
        <v>0</v>
      </c>
      <c r="B21" s="62" t="s">
        <v>78</v>
      </c>
      <c r="C21" s="48" t="s">
        <v>391</v>
      </c>
      <c r="D21" s="4">
        <v>19</v>
      </c>
      <c r="E21" s="49"/>
      <c r="F21" s="50">
        <f>+E21*$D21</f>
        <v>0</v>
      </c>
    </row>
    <row r="22" spans="1:6" s="91" customFormat="1">
      <c r="A22" s="47"/>
      <c r="B22" s="53"/>
      <c r="C22" s="48"/>
      <c r="D22" s="4"/>
      <c r="E22" s="49"/>
      <c r="F22" s="50"/>
    </row>
    <row r="23" spans="1:6" s="91" customFormat="1" ht="30">
      <c r="A23" s="51" t="s">
        <v>2</v>
      </c>
      <c r="B23" s="56" t="s">
        <v>80</v>
      </c>
      <c r="C23" s="48" t="s">
        <v>390</v>
      </c>
      <c r="D23" s="4">
        <v>90</v>
      </c>
      <c r="E23" s="49"/>
      <c r="F23" s="50">
        <f>+E23*$D23</f>
        <v>0</v>
      </c>
    </row>
    <row r="24" spans="1:6" s="91" customFormat="1">
      <c r="A24" s="51"/>
      <c r="B24" s="56"/>
      <c r="C24" s="48"/>
      <c r="D24" s="4"/>
      <c r="E24" s="49"/>
      <c r="F24" s="50"/>
    </row>
    <row r="25" spans="1:6" s="91" customFormat="1" ht="89.25" customHeight="1">
      <c r="A25" s="51" t="s">
        <v>4</v>
      </c>
      <c r="B25" s="56" t="s">
        <v>157</v>
      </c>
      <c r="C25" s="48" t="s">
        <v>391</v>
      </c>
      <c r="D25" s="4">
        <v>6.5</v>
      </c>
      <c r="E25" s="5"/>
      <c r="F25" s="50">
        <f>+E25*$D25</f>
        <v>0</v>
      </c>
    </row>
    <row r="26" spans="1:6" s="91" customFormat="1">
      <c r="A26" s="51"/>
      <c r="B26" s="56"/>
      <c r="C26" s="48"/>
      <c r="D26" s="4"/>
      <c r="E26" s="5"/>
      <c r="F26" s="50"/>
    </row>
    <row r="27" spans="1:6" s="91" customFormat="1" ht="90">
      <c r="A27" s="51" t="s">
        <v>6</v>
      </c>
      <c r="B27" s="56" t="s">
        <v>128</v>
      </c>
      <c r="C27" s="48" t="s">
        <v>391</v>
      </c>
      <c r="D27" s="4">
        <v>55</v>
      </c>
      <c r="E27" s="5"/>
      <c r="F27" s="50">
        <f>+E27*$D27</f>
        <v>0</v>
      </c>
    </row>
    <row r="28" spans="1:6" s="91" customFormat="1">
      <c r="A28" s="51"/>
      <c r="B28" s="56"/>
      <c r="C28" s="48"/>
      <c r="D28" s="4"/>
      <c r="E28" s="5"/>
      <c r="F28" s="50"/>
    </row>
    <row r="29" spans="1:6" s="91" customFormat="1" ht="45">
      <c r="A29" s="51" t="s">
        <v>16</v>
      </c>
      <c r="B29" s="56" t="s">
        <v>159</v>
      </c>
      <c r="C29" s="48" t="s">
        <v>390</v>
      </c>
      <c r="D29" s="4">
        <v>8.5</v>
      </c>
      <c r="E29" s="49"/>
      <c r="F29" s="50">
        <f>+E29*$D29</f>
        <v>0</v>
      </c>
    </row>
    <row r="30" spans="1:6" s="91" customFormat="1">
      <c r="A30" s="51"/>
      <c r="B30" s="56"/>
      <c r="C30" s="48"/>
      <c r="D30" s="4"/>
      <c r="E30" s="49"/>
      <c r="F30" s="50"/>
    </row>
    <row r="31" spans="1:6" s="91" customFormat="1" ht="30">
      <c r="A31" s="51" t="s">
        <v>24</v>
      </c>
      <c r="B31" s="56" t="s">
        <v>158</v>
      </c>
      <c r="C31" s="48" t="s">
        <v>390</v>
      </c>
      <c r="D31" s="4">
        <v>34</v>
      </c>
      <c r="E31" s="49"/>
      <c r="F31" s="50">
        <f>+E31*$D31</f>
        <v>0</v>
      </c>
    </row>
    <row r="32" spans="1:6" s="91" customFormat="1">
      <c r="A32" s="51"/>
      <c r="B32" s="56"/>
      <c r="C32" s="48"/>
      <c r="D32" s="4"/>
      <c r="E32" s="49"/>
      <c r="F32" s="50"/>
    </row>
    <row r="33" spans="1:6" s="91" customFormat="1" ht="73.5" customHeight="1">
      <c r="A33" s="52" t="s">
        <v>25</v>
      </c>
      <c r="B33" s="56" t="s">
        <v>91</v>
      </c>
      <c r="C33" s="48" t="s">
        <v>390</v>
      </c>
      <c r="D33" s="63">
        <v>60</v>
      </c>
      <c r="E33" s="78"/>
      <c r="F33" s="79">
        <f>D33*E33</f>
        <v>0</v>
      </c>
    </row>
    <row r="34" spans="1:6" s="91" customFormat="1">
      <c r="A34" s="51"/>
      <c r="B34" s="56"/>
      <c r="C34" s="48"/>
      <c r="D34" s="4"/>
      <c r="E34" s="49"/>
      <c r="F34" s="50"/>
    </row>
    <row r="35" spans="1:6" s="91" customFormat="1">
      <c r="A35" s="51"/>
      <c r="B35" s="26" t="s">
        <v>174</v>
      </c>
      <c r="C35" s="59"/>
      <c r="D35" s="24"/>
      <c r="E35" s="60"/>
      <c r="F35" s="61">
        <f>SUM(F21:F34)</f>
        <v>0</v>
      </c>
    </row>
    <row r="36" spans="1:6" s="91" customFormat="1">
      <c r="A36" s="51"/>
      <c r="B36" s="98"/>
      <c r="C36" s="73"/>
      <c r="D36" s="21"/>
      <c r="E36" s="99"/>
      <c r="F36" s="100"/>
    </row>
    <row r="37" spans="1:6" s="91" customFormat="1">
      <c r="A37" s="47" t="s">
        <v>4</v>
      </c>
      <c r="B37" s="98" t="s">
        <v>175</v>
      </c>
      <c r="C37" s="73"/>
      <c r="D37" s="21"/>
      <c r="E37" s="99"/>
      <c r="F37" s="100"/>
    </row>
    <row r="38" spans="1:6" s="91" customFormat="1" ht="14.25" customHeight="1">
      <c r="A38" s="51"/>
      <c r="B38" s="98"/>
      <c r="C38" s="73"/>
      <c r="D38" s="21"/>
      <c r="E38" s="99"/>
      <c r="F38" s="100"/>
    </row>
    <row r="39" spans="1:6" s="91" customFormat="1" ht="30">
      <c r="A39" s="51" t="s">
        <v>0</v>
      </c>
      <c r="B39" s="56" t="s">
        <v>98</v>
      </c>
      <c r="C39" s="48" t="s">
        <v>390</v>
      </c>
      <c r="D39" s="4">
        <v>8.5</v>
      </c>
      <c r="E39" s="49"/>
      <c r="F39" s="50">
        <f>+E39*$D39</f>
        <v>0</v>
      </c>
    </row>
    <row r="40" spans="1:6" s="91" customFormat="1">
      <c r="A40" s="51"/>
      <c r="B40" s="56"/>
      <c r="C40" s="48"/>
      <c r="D40" s="4"/>
      <c r="E40" s="49"/>
      <c r="F40" s="50"/>
    </row>
    <row r="41" spans="1:6" s="91" customFormat="1" ht="60">
      <c r="A41" s="1" t="s">
        <v>2</v>
      </c>
      <c r="B41" s="56" t="s">
        <v>100</v>
      </c>
      <c r="C41" s="48" t="s">
        <v>9</v>
      </c>
      <c r="D41" s="4">
        <v>6</v>
      </c>
      <c r="E41" s="49"/>
      <c r="F41" s="50">
        <f>+E41*$D41</f>
        <v>0</v>
      </c>
    </row>
    <row r="42" spans="1:6" s="91" customFormat="1">
      <c r="A42" s="51"/>
      <c r="B42" s="56"/>
      <c r="C42" s="48"/>
      <c r="D42" s="4"/>
      <c r="E42" s="49"/>
      <c r="F42" s="50"/>
    </row>
    <row r="43" spans="1:6" s="91" customFormat="1">
      <c r="A43" s="51"/>
      <c r="B43" s="26" t="s">
        <v>176</v>
      </c>
      <c r="C43" s="59"/>
      <c r="D43" s="24"/>
      <c r="E43" s="60"/>
      <c r="F43" s="61">
        <f>SUM(F38:F42)</f>
        <v>0</v>
      </c>
    </row>
    <row r="44" spans="1:6" s="91" customFormat="1" ht="15" customHeight="1">
      <c r="A44" s="51"/>
      <c r="B44" s="45"/>
      <c r="C44" s="48"/>
      <c r="D44" s="4"/>
      <c r="E44" s="49"/>
      <c r="F44" s="40"/>
    </row>
    <row r="45" spans="1:6" s="91" customFormat="1">
      <c r="A45" s="47" t="s">
        <v>6</v>
      </c>
      <c r="B45" s="228" t="s">
        <v>160</v>
      </c>
      <c r="C45" s="228"/>
      <c r="D45" s="4"/>
      <c r="E45" s="66"/>
      <c r="F45" s="50"/>
    </row>
    <row r="46" spans="1:6" s="91" customFormat="1">
      <c r="A46" s="52"/>
      <c r="B46" s="56"/>
      <c r="C46" s="48"/>
      <c r="D46" s="4"/>
      <c r="E46" s="65"/>
      <c r="F46" s="50"/>
    </row>
    <row r="47" spans="1:6" s="91" customFormat="1" ht="30">
      <c r="A47" s="52" t="s">
        <v>0</v>
      </c>
      <c r="B47" s="56" t="s">
        <v>171</v>
      </c>
      <c r="C47" s="48" t="s">
        <v>9</v>
      </c>
      <c r="D47" s="4">
        <v>24</v>
      </c>
      <c r="E47" s="66"/>
      <c r="F47" s="50">
        <f>D47*E47</f>
        <v>0</v>
      </c>
    </row>
    <row r="48" spans="1:6" s="91" customFormat="1">
      <c r="A48" s="52"/>
      <c r="B48" s="56"/>
      <c r="C48" s="48"/>
      <c r="D48" s="4"/>
      <c r="E48" s="65"/>
      <c r="F48" s="50"/>
    </row>
    <row r="49" spans="1:6" s="91" customFormat="1" ht="34.5" customHeight="1">
      <c r="A49" s="51" t="s">
        <v>2</v>
      </c>
      <c r="B49" s="56" t="s">
        <v>161</v>
      </c>
      <c r="C49" s="48" t="s">
        <v>9</v>
      </c>
      <c r="D49" s="4">
        <v>22</v>
      </c>
      <c r="E49" s="66"/>
      <c r="F49" s="50">
        <f>D49*E49</f>
        <v>0</v>
      </c>
    </row>
    <row r="50" spans="1:6" s="91" customFormat="1">
      <c r="A50" s="51"/>
      <c r="B50" s="56"/>
      <c r="C50" s="48"/>
      <c r="D50" s="4"/>
      <c r="E50" s="66"/>
      <c r="F50" s="50"/>
    </row>
    <row r="51" spans="1:6" s="91" customFormat="1" ht="30">
      <c r="A51" s="52" t="s">
        <v>4</v>
      </c>
      <c r="B51" s="56" t="s">
        <v>162</v>
      </c>
      <c r="C51" s="48" t="s">
        <v>390</v>
      </c>
      <c r="D51" s="4">
        <v>42</v>
      </c>
      <c r="E51" s="65"/>
      <c r="F51" s="55">
        <f>D51*E51</f>
        <v>0</v>
      </c>
    </row>
    <row r="52" spans="1:6" s="91" customFormat="1">
      <c r="A52" s="52"/>
      <c r="B52" s="56"/>
      <c r="C52" s="48"/>
      <c r="D52" s="4"/>
      <c r="E52" s="65"/>
      <c r="F52" s="55"/>
    </row>
    <row r="53" spans="1:6" s="91" customFormat="1" ht="30">
      <c r="A53" s="52" t="s">
        <v>6</v>
      </c>
      <c r="B53" s="56" t="s">
        <v>163</v>
      </c>
      <c r="C53" s="48" t="s">
        <v>9</v>
      </c>
      <c r="D53" s="4">
        <v>2.5</v>
      </c>
      <c r="E53" s="65"/>
      <c r="F53" s="55">
        <f>D53*E53</f>
        <v>0</v>
      </c>
    </row>
    <row r="54" spans="1:6" s="91" customFormat="1">
      <c r="A54" s="52"/>
      <c r="B54" s="56"/>
      <c r="C54" s="48"/>
      <c r="D54" s="4"/>
      <c r="E54" s="65"/>
      <c r="F54" s="55"/>
    </row>
    <row r="55" spans="1:6" s="91" customFormat="1" ht="30">
      <c r="A55" s="52" t="s">
        <v>16</v>
      </c>
      <c r="B55" s="56" t="s">
        <v>164</v>
      </c>
      <c r="C55" s="48" t="s">
        <v>9</v>
      </c>
      <c r="D55" s="4">
        <v>3.5</v>
      </c>
      <c r="E55" s="65"/>
      <c r="F55" s="55">
        <f>D55*E55</f>
        <v>0</v>
      </c>
    </row>
    <row r="56" spans="1:6" s="91" customFormat="1">
      <c r="A56" s="52"/>
      <c r="B56" s="101"/>
      <c r="C56" s="48"/>
      <c r="D56" s="4"/>
      <c r="E56" s="65"/>
      <c r="F56" s="55"/>
    </row>
    <row r="57" spans="1:6" s="91" customFormat="1" ht="30">
      <c r="A57" s="52" t="s">
        <v>24</v>
      </c>
      <c r="B57" s="102" t="s">
        <v>165</v>
      </c>
      <c r="C57" s="48" t="s">
        <v>9</v>
      </c>
      <c r="D57" s="4">
        <v>1.5</v>
      </c>
      <c r="E57" s="65"/>
      <c r="F57" s="55">
        <f>D57*E57</f>
        <v>0</v>
      </c>
    </row>
    <row r="58" spans="1:6" s="91" customFormat="1" ht="14.25" customHeight="1">
      <c r="A58" s="52"/>
      <c r="B58" s="102"/>
      <c r="C58" s="48"/>
      <c r="D58" s="4"/>
      <c r="E58" s="65"/>
      <c r="F58" s="55"/>
    </row>
    <row r="59" spans="1:6" s="91" customFormat="1" ht="30">
      <c r="A59" s="52" t="s">
        <v>25</v>
      </c>
      <c r="B59" s="102" t="s">
        <v>166</v>
      </c>
      <c r="C59" s="48" t="s">
        <v>9</v>
      </c>
      <c r="D59" s="4">
        <v>48</v>
      </c>
      <c r="E59" s="65"/>
      <c r="F59" s="55">
        <f t="shared" ref="F59" si="0">D59*E59</f>
        <v>0</v>
      </c>
    </row>
    <row r="60" spans="1:6" s="91" customFormat="1" ht="14.25" customHeight="1">
      <c r="A60" s="52"/>
      <c r="B60" s="56"/>
      <c r="C60" s="48"/>
      <c r="D60" s="4"/>
      <c r="E60" s="65"/>
      <c r="F60" s="55"/>
    </row>
    <row r="61" spans="1:6" s="91" customFormat="1" ht="15" customHeight="1">
      <c r="A61" s="48"/>
      <c r="B61" s="74" t="s">
        <v>168</v>
      </c>
      <c r="C61" s="75"/>
      <c r="D61" s="75"/>
      <c r="E61" s="76"/>
      <c r="F61" s="61">
        <f>SUM(F46:F60)</f>
        <v>0</v>
      </c>
    </row>
    <row r="62" spans="1:6" ht="15" customHeight="1"/>
    <row r="63" spans="1:6" s="91" customFormat="1" ht="30" customHeight="1">
      <c r="A63" s="47" t="s">
        <v>16</v>
      </c>
      <c r="B63" s="45" t="s">
        <v>167</v>
      </c>
      <c r="C63" s="48"/>
      <c r="D63" s="4"/>
      <c r="E63" s="49"/>
      <c r="F63" s="50"/>
    </row>
    <row r="64" spans="1:6" s="91" customFormat="1" ht="14.25" customHeight="1">
      <c r="A64" s="47"/>
      <c r="B64" s="2"/>
      <c r="C64" s="48"/>
      <c r="D64" s="4"/>
      <c r="E64" s="49"/>
      <c r="F64" s="50"/>
    </row>
    <row r="65" spans="1:6" s="91" customFormat="1" ht="28.5" customHeight="1">
      <c r="A65" s="51" t="s">
        <v>0</v>
      </c>
      <c r="B65" s="103" t="s">
        <v>396</v>
      </c>
      <c r="C65" s="48" t="s">
        <v>391</v>
      </c>
      <c r="D65" s="4">
        <v>3.5</v>
      </c>
      <c r="E65" s="49"/>
      <c r="F65" s="50">
        <f>+E65*$D65</f>
        <v>0</v>
      </c>
    </row>
    <row r="66" spans="1:6" s="91" customFormat="1">
      <c r="A66" s="47"/>
      <c r="B66" s="53"/>
      <c r="C66" s="48"/>
      <c r="D66" s="4"/>
      <c r="E66" s="49"/>
      <c r="F66" s="50"/>
    </row>
    <row r="67" spans="1:6" s="91" customFormat="1" ht="57" customHeight="1">
      <c r="A67" s="51" t="s">
        <v>2</v>
      </c>
      <c r="B67" s="103" t="s">
        <v>397</v>
      </c>
      <c r="C67" s="48" t="s">
        <v>391</v>
      </c>
      <c r="D67" s="4">
        <v>7.5</v>
      </c>
      <c r="E67" s="49"/>
      <c r="F67" s="50">
        <f t="shared" ref="F67" si="1">E67*D67</f>
        <v>0</v>
      </c>
    </row>
    <row r="68" spans="1:6" s="91" customFormat="1">
      <c r="A68" s="51"/>
      <c r="B68" s="62"/>
      <c r="C68" s="48"/>
      <c r="D68" s="4"/>
      <c r="E68" s="49"/>
      <c r="F68" s="50"/>
    </row>
    <row r="69" spans="1:6" s="91" customFormat="1" ht="45">
      <c r="A69" s="51" t="s">
        <v>4</v>
      </c>
      <c r="B69" s="53" t="s">
        <v>182</v>
      </c>
      <c r="C69" s="48" t="s">
        <v>390</v>
      </c>
      <c r="D69" s="4">
        <v>26</v>
      </c>
      <c r="E69" s="49"/>
      <c r="F69" s="50">
        <f t="shared" ref="F69" si="2">E69*D69</f>
        <v>0</v>
      </c>
    </row>
    <row r="70" spans="1:6" s="91" customFormat="1" ht="14.25" customHeight="1">
      <c r="A70" s="51"/>
      <c r="B70" s="62"/>
      <c r="C70" s="48"/>
      <c r="D70" s="4"/>
      <c r="E70" s="50"/>
      <c r="F70" s="50"/>
    </row>
    <row r="71" spans="1:6" s="91" customFormat="1" ht="30">
      <c r="A71" s="51" t="s">
        <v>6</v>
      </c>
      <c r="B71" s="102" t="s">
        <v>193</v>
      </c>
      <c r="C71" s="3"/>
      <c r="D71" s="104"/>
      <c r="E71" s="50"/>
      <c r="F71" s="50"/>
    </row>
    <row r="72" spans="1:6" s="91" customFormat="1" ht="14.25" customHeight="1">
      <c r="A72" s="51"/>
      <c r="B72" s="102" t="s">
        <v>183</v>
      </c>
      <c r="C72" s="73" t="s">
        <v>170</v>
      </c>
      <c r="D72" s="4">
        <v>295</v>
      </c>
      <c r="E72" s="49"/>
      <c r="F72" s="50">
        <f t="shared" ref="F72" si="3">E72*D72</f>
        <v>0</v>
      </c>
    </row>
    <row r="73" spans="1:6" s="91" customFormat="1" ht="14.25" customHeight="1"/>
    <row r="74" spans="1:6" s="91" customFormat="1" ht="28.5" customHeight="1">
      <c r="A74" s="51" t="s">
        <v>16</v>
      </c>
      <c r="B74" s="102" t="s">
        <v>194</v>
      </c>
      <c r="C74" s="73"/>
      <c r="D74" s="4"/>
      <c r="E74" s="49"/>
      <c r="F74" s="50"/>
    </row>
    <row r="75" spans="1:6" s="91" customFormat="1" ht="14.25" customHeight="1">
      <c r="B75" s="105" t="s">
        <v>398</v>
      </c>
      <c r="C75" s="73" t="s">
        <v>170</v>
      </c>
      <c r="D75" s="4">
        <v>225</v>
      </c>
      <c r="E75" s="49"/>
      <c r="F75" s="50">
        <f>E75*D75</f>
        <v>0</v>
      </c>
    </row>
    <row r="76" spans="1:6" s="91" customFormat="1" ht="14.25" customHeight="1">
      <c r="B76" s="105"/>
      <c r="C76" s="73"/>
      <c r="D76" s="4"/>
      <c r="E76" s="49"/>
      <c r="F76" s="50"/>
    </row>
    <row r="77" spans="1:6" s="91" customFormat="1" ht="85.5" customHeight="1">
      <c r="A77" s="51" t="s">
        <v>24</v>
      </c>
      <c r="B77" s="56" t="s">
        <v>200</v>
      </c>
      <c r="C77" s="73" t="s">
        <v>9</v>
      </c>
      <c r="D77" s="4">
        <v>11</v>
      </c>
      <c r="E77" s="49"/>
      <c r="F77" s="50">
        <f>E77*D77</f>
        <v>0</v>
      </c>
    </row>
    <row r="78" spans="1:6" s="91" customFormat="1">
      <c r="A78" s="51"/>
      <c r="B78" s="56"/>
      <c r="C78" s="48"/>
      <c r="D78" s="4"/>
      <c r="E78" s="49"/>
      <c r="F78" s="50"/>
    </row>
    <row r="79" spans="1:6" s="91" customFormat="1" ht="30">
      <c r="A79" s="51"/>
      <c r="B79" s="26" t="s">
        <v>169</v>
      </c>
      <c r="C79" s="59"/>
      <c r="D79" s="24"/>
      <c r="E79" s="60"/>
      <c r="F79" s="61">
        <f>SUM(F65:F78)</f>
        <v>0</v>
      </c>
    </row>
    <row r="81" spans="1:6">
      <c r="A81" s="47" t="s">
        <v>24</v>
      </c>
      <c r="B81" s="45" t="s">
        <v>7</v>
      </c>
      <c r="C81" s="48"/>
      <c r="E81" s="49"/>
      <c r="F81" s="50"/>
    </row>
    <row r="82" spans="1:6">
      <c r="A82" s="47"/>
      <c r="C82" s="48"/>
      <c r="E82" s="49"/>
      <c r="F82" s="50"/>
    </row>
    <row r="83" spans="1:6" ht="45">
      <c r="A83" s="51" t="s">
        <v>0</v>
      </c>
      <c r="B83" s="102" t="s">
        <v>172</v>
      </c>
      <c r="C83" s="48" t="s">
        <v>9</v>
      </c>
      <c r="D83" s="4">
        <v>22.5</v>
      </c>
      <c r="E83" s="49"/>
      <c r="F83" s="50">
        <f>E83*D83</f>
        <v>0</v>
      </c>
    </row>
    <row r="84" spans="1:6">
      <c r="A84" s="51"/>
      <c r="B84" s="56"/>
      <c r="C84" s="48"/>
      <c r="E84" s="49"/>
      <c r="F84" s="50"/>
    </row>
    <row r="85" spans="1:6">
      <c r="A85" s="51"/>
      <c r="B85" s="26" t="s">
        <v>173</v>
      </c>
      <c r="C85" s="59"/>
      <c r="D85" s="24"/>
      <c r="E85" s="60"/>
      <c r="F85" s="61">
        <f>SUM(F83:F84)</f>
        <v>0</v>
      </c>
    </row>
  </sheetData>
  <mergeCells count="13">
    <mergeCell ref="C11:E11"/>
    <mergeCell ref="B45:C45"/>
    <mergeCell ref="A1:F1"/>
    <mergeCell ref="A2:F2"/>
    <mergeCell ref="A3:F3"/>
    <mergeCell ref="A4:F4"/>
    <mergeCell ref="C5:E5"/>
    <mergeCell ref="C6:E6"/>
    <mergeCell ref="C7:E7"/>
    <mergeCell ref="C8:E8"/>
    <mergeCell ref="C9:E9"/>
    <mergeCell ref="C10:E10"/>
    <mergeCell ref="C12:E12"/>
  </mergeCells>
  <phoneticPr fontId="33" type="noConversion"/>
  <printOptions gridLines="1"/>
  <pageMargins left="1.1023622047244095" right="0.19685039370078741" top="0.70866141732283472" bottom="0.47244094488188981" header="0" footer="0"/>
  <pageSetup paperSize="9" scale="95" orientation="portrait" r:id="rId1"/>
  <headerFooter alignWithMargins="0">
    <oddHeader>&amp;L&amp;"Arial Narrow,Navadno"&amp;8Infrastruktura Mizinska vas&amp;C&amp;"Arial Narrow,Navadno"&amp;8ekološki otok</oddHeader>
    <oddFooter>&amp;C&amp;9stran &amp;P</oddFooter>
  </headerFooter>
  <rowBreaks count="1" manualBreakCount="1">
    <brk id="1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131"/>
  <sheetViews>
    <sheetView view="pageBreakPreview" zoomScaleNormal="100" zoomScaleSheetLayoutView="100" workbookViewId="0">
      <selection activeCell="F112" sqref="F112"/>
    </sheetView>
  </sheetViews>
  <sheetFormatPr defaultRowHeight="15"/>
  <cols>
    <col min="1" max="1" width="6.7109375" style="1" customWidth="1"/>
    <col min="2" max="2" width="42.7109375" style="2" customWidth="1"/>
    <col min="3" max="3" width="8.140625" style="48" customWidth="1"/>
    <col min="4" max="4" width="9.140625" style="4" customWidth="1"/>
    <col min="5" max="5" width="9.42578125" style="5" customWidth="1"/>
    <col min="6" max="6" width="13.85546875" style="4" customWidth="1"/>
    <col min="7" max="16384" width="9.140625" style="3"/>
  </cols>
  <sheetData>
    <row r="1" spans="1:6" ht="17.25" customHeight="1">
      <c r="A1" s="229" t="str">
        <f>' rekapitulacija'!A1:B1</f>
        <v>LOKAVEC MIZINSKA VAS</v>
      </c>
      <c r="B1" s="229"/>
      <c r="C1" s="229"/>
      <c r="D1" s="229"/>
      <c r="E1" s="229"/>
      <c r="F1" s="229"/>
    </row>
    <row r="2" spans="1:6" ht="17.25" customHeight="1">
      <c r="A2" s="230" t="s">
        <v>45</v>
      </c>
      <c r="B2" s="230"/>
      <c r="C2" s="230"/>
      <c r="D2" s="230"/>
      <c r="E2" s="230"/>
      <c r="F2" s="230"/>
    </row>
    <row r="3" spans="1:6" ht="17.25" customHeight="1">
      <c r="A3" s="230" t="s">
        <v>18</v>
      </c>
      <c r="B3" s="230"/>
      <c r="C3" s="230"/>
      <c r="D3" s="230"/>
      <c r="E3" s="230"/>
      <c r="F3" s="230"/>
    </row>
    <row r="4" spans="1:6" ht="15.75" thickBot="1">
      <c r="A4" s="242"/>
      <c r="B4" s="242"/>
      <c r="C4" s="242"/>
      <c r="D4" s="242"/>
      <c r="E4" s="242"/>
      <c r="F4" s="242"/>
    </row>
    <row r="5" spans="1:6">
      <c r="A5" s="106" t="s">
        <v>0</v>
      </c>
      <c r="B5" s="107" t="s">
        <v>1</v>
      </c>
      <c r="C5" s="243"/>
      <c r="D5" s="243"/>
      <c r="E5" s="243"/>
      <c r="F5" s="30">
        <f>+F22</f>
        <v>0</v>
      </c>
    </row>
    <row r="6" spans="1:6">
      <c r="A6" s="31" t="s">
        <v>2</v>
      </c>
      <c r="B6" s="108" t="s">
        <v>3</v>
      </c>
      <c r="C6" s="239"/>
      <c r="D6" s="239"/>
      <c r="E6" s="239"/>
      <c r="F6" s="35">
        <f>+F44</f>
        <v>0</v>
      </c>
    </row>
    <row r="7" spans="1:6">
      <c r="A7" s="31" t="s">
        <v>4</v>
      </c>
      <c r="B7" s="108" t="s">
        <v>5</v>
      </c>
      <c r="C7" s="239"/>
      <c r="D7" s="239"/>
      <c r="E7" s="239"/>
      <c r="F7" s="35">
        <f>+F72</f>
        <v>0</v>
      </c>
    </row>
    <row r="8" spans="1:6">
      <c r="A8" s="31" t="s">
        <v>6</v>
      </c>
      <c r="B8" s="108" t="s">
        <v>142</v>
      </c>
      <c r="C8" s="239"/>
      <c r="D8" s="239"/>
      <c r="E8" s="239"/>
      <c r="F8" s="35">
        <f>F102</f>
        <v>0</v>
      </c>
    </row>
    <row r="9" spans="1:6" ht="15.75" thickBot="1">
      <c r="A9" s="109" t="s">
        <v>16</v>
      </c>
      <c r="B9" s="110" t="s">
        <v>7</v>
      </c>
      <c r="C9" s="240"/>
      <c r="D9" s="240"/>
      <c r="E9" s="240"/>
      <c r="F9" s="111">
        <f>+F112</f>
        <v>0</v>
      </c>
    </row>
    <row r="10" spans="1:6" ht="16.5" thickTop="1" thickBot="1">
      <c r="A10" s="41"/>
      <c r="B10" s="42" t="s">
        <v>19</v>
      </c>
      <c r="C10" s="241"/>
      <c r="D10" s="241"/>
      <c r="E10" s="241"/>
      <c r="F10" s="43">
        <f>SUM(F5:F9)</f>
        <v>0</v>
      </c>
    </row>
    <row r="11" spans="1:6">
      <c r="A11" s="112"/>
      <c r="B11" s="98"/>
      <c r="C11" s="235"/>
      <c r="D11" s="235"/>
      <c r="E11" s="235"/>
      <c r="F11" s="33"/>
    </row>
    <row r="12" spans="1:6">
      <c r="A12" s="44" t="s">
        <v>0</v>
      </c>
      <c r="B12" s="45" t="s">
        <v>8</v>
      </c>
    </row>
    <row r="14" spans="1:6" ht="29.25" customHeight="1">
      <c r="A14" s="1" t="s">
        <v>0</v>
      </c>
      <c r="B14" s="53" t="s">
        <v>54</v>
      </c>
      <c r="C14" s="48" t="s">
        <v>9</v>
      </c>
      <c r="D14" s="4">
        <f>D15+D16</f>
        <v>312</v>
      </c>
      <c r="F14" s="4">
        <f>+D14*E14</f>
        <v>0</v>
      </c>
    </row>
    <row r="15" spans="1:6" ht="15" customHeight="1">
      <c r="B15" s="53" t="s">
        <v>134</v>
      </c>
      <c r="D15" s="4">
        <v>160</v>
      </c>
    </row>
    <row r="16" spans="1:6" ht="15" customHeight="1">
      <c r="B16" s="53" t="s">
        <v>135</v>
      </c>
      <c r="D16" s="4">
        <v>152</v>
      </c>
    </row>
    <row r="17" spans="1:6">
      <c r="B17" s="113"/>
    </row>
    <row r="18" spans="1:6" ht="30">
      <c r="A18" s="1" t="s">
        <v>2</v>
      </c>
      <c r="B18" s="53" t="s">
        <v>17</v>
      </c>
      <c r="C18" s="48" t="s">
        <v>10</v>
      </c>
      <c r="D18" s="4">
        <v>21</v>
      </c>
      <c r="F18" s="4">
        <f>+D18*E18</f>
        <v>0</v>
      </c>
    </row>
    <row r="19" spans="1:6">
      <c r="B19" s="53"/>
    </row>
    <row r="20" spans="1:6" ht="90">
      <c r="A20" s="52" t="s">
        <v>4</v>
      </c>
      <c r="B20" s="56" t="s">
        <v>66</v>
      </c>
      <c r="C20" s="48" t="s">
        <v>22</v>
      </c>
      <c r="D20" s="4">
        <v>1</v>
      </c>
      <c r="E20" s="57"/>
      <c r="F20" s="55">
        <f>D20*E20</f>
        <v>0</v>
      </c>
    </row>
    <row r="21" spans="1:6">
      <c r="B21" s="53"/>
    </row>
    <row r="22" spans="1:6">
      <c r="B22" s="26" t="s">
        <v>12</v>
      </c>
      <c r="C22" s="59"/>
      <c r="D22" s="24"/>
      <c r="E22" s="25"/>
      <c r="F22" s="35">
        <f>SUM(F14:F21)</f>
        <v>0</v>
      </c>
    </row>
    <row r="23" spans="1:6">
      <c r="B23" s="98"/>
      <c r="C23" s="73"/>
      <c r="D23" s="21"/>
      <c r="E23" s="22"/>
      <c r="F23" s="33"/>
    </row>
    <row r="24" spans="1:6">
      <c r="A24" s="44" t="s">
        <v>2</v>
      </c>
      <c r="B24" s="45" t="s">
        <v>11</v>
      </c>
    </row>
    <row r="26" spans="1:6" ht="90">
      <c r="A26" s="1" t="s">
        <v>0</v>
      </c>
      <c r="B26" s="53" t="s">
        <v>53</v>
      </c>
      <c r="D26" s="4">
        <v>110</v>
      </c>
    </row>
    <row r="27" spans="1:6" ht="17.25">
      <c r="B27" s="56" t="s">
        <v>103</v>
      </c>
      <c r="C27" s="48" t="s">
        <v>391</v>
      </c>
      <c r="D27" s="114">
        <f>0.3*D26</f>
        <v>33</v>
      </c>
      <c r="E27" s="22"/>
      <c r="F27" s="115">
        <f>E27*D27</f>
        <v>0</v>
      </c>
    </row>
    <row r="28" spans="1:6" ht="17.25">
      <c r="B28" s="56" t="s">
        <v>104</v>
      </c>
      <c r="C28" s="48" t="s">
        <v>391</v>
      </c>
      <c r="D28" s="114">
        <f>D26*0.6</f>
        <v>66</v>
      </c>
      <c r="E28" s="22"/>
      <c r="F28" s="115">
        <f>E28*D28</f>
        <v>0</v>
      </c>
    </row>
    <row r="29" spans="1:6" ht="17.25">
      <c r="B29" s="56" t="s">
        <v>51</v>
      </c>
      <c r="C29" s="48" t="s">
        <v>391</v>
      </c>
      <c r="D29" s="114">
        <f>D26*0.1</f>
        <v>11</v>
      </c>
      <c r="F29" s="115">
        <f>E29*D29</f>
        <v>0</v>
      </c>
    </row>
    <row r="30" spans="1:6">
      <c r="B30" s="56"/>
      <c r="D30" s="114"/>
      <c r="F30" s="115"/>
    </row>
    <row r="31" spans="1:6" ht="45">
      <c r="A31" s="1" t="s">
        <v>2</v>
      </c>
      <c r="B31" s="56" t="s">
        <v>399</v>
      </c>
      <c r="D31" s="50">
        <v>175</v>
      </c>
    </row>
    <row r="32" spans="1:6" ht="17.25">
      <c r="B32" s="56" t="s">
        <v>103</v>
      </c>
      <c r="C32" s="48" t="s">
        <v>391</v>
      </c>
      <c r="D32" s="50">
        <f>D31*0.3</f>
        <v>52.5</v>
      </c>
      <c r="E32" s="22"/>
      <c r="F32" s="21">
        <f>E32*D32</f>
        <v>0</v>
      </c>
    </row>
    <row r="33" spans="1:6" ht="17.25">
      <c r="B33" s="56" t="s">
        <v>104</v>
      </c>
      <c r="C33" s="48" t="s">
        <v>391</v>
      </c>
      <c r="D33" s="50">
        <f>D31*0.6</f>
        <v>105</v>
      </c>
      <c r="E33" s="22"/>
      <c r="F33" s="21">
        <f>E33*D33</f>
        <v>0</v>
      </c>
    </row>
    <row r="34" spans="1:6" ht="17.25">
      <c r="B34" s="56" t="s">
        <v>51</v>
      </c>
      <c r="C34" s="48" t="s">
        <v>391</v>
      </c>
      <c r="D34" s="50">
        <f>D31*0.1</f>
        <v>17.5</v>
      </c>
      <c r="F34" s="4">
        <f>E34*D34</f>
        <v>0</v>
      </c>
    </row>
    <row r="35" spans="1:6">
      <c r="B35" s="53"/>
    </row>
    <row r="36" spans="1:6" ht="30">
      <c r="A36" s="1" t="s">
        <v>4</v>
      </c>
      <c r="B36" s="53" t="s">
        <v>21</v>
      </c>
      <c r="C36" s="48" t="s">
        <v>390</v>
      </c>
      <c r="D36" s="4">
        <v>150</v>
      </c>
      <c r="F36" s="4">
        <f>E36*D36</f>
        <v>0</v>
      </c>
    </row>
    <row r="37" spans="1:6">
      <c r="B37" s="53"/>
    </row>
    <row r="38" spans="1:6" ht="45">
      <c r="A38" s="1" t="s">
        <v>6</v>
      </c>
      <c r="B38" s="56" t="s">
        <v>136</v>
      </c>
      <c r="C38" s="48" t="s">
        <v>391</v>
      </c>
      <c r="D38" s="4">
        <v>185</v>
      </c>
      <c r="F38" s="4">
        <f>+D38*E38</f>
        <v>0</v>
      </c>
    </row>
    <row r="39" spans="1:6">
      <c r="B39" s="56"/>
    </row>
    <row r="40" spans="1:6" ht="45">
      <c r="A40" s="1" t="s">
        <v>16</v>
      </c>
      <c r="B40" s="56" t="s">
        <v>62</v>
      </c>
      <c r="C40" s="48" t="s">
        <v>391</v>
      </c>
      <c r="D40" s="4">
        <f>D31*1.3-D38*1.05</f>
        <v>33.25</v>
      </c>
      <c r="F40" s="4">
        <f t="shared" ref="F40" si="0">+D40*E40</f>
        <v>0</v>
      </c>
    </row>
    <row r="41" spans="1:6">
      <c r="B41" s="56"/>
      <c r="C41" s="116"/>
      <c r="D41" s="63"/>
      <c r="E41" s="117"/>
    </row>
    <row r="42" spans="1:6" ht="60">
      <c r="A42" s="1" t="s">
        <v>24</v>
      </c>
      <c r="B42" s="53" t="s">
        <v>57</v>
      </c>
      <c r="C42" s="48" t="s">
        <v>391</v>
      </c>
      <c r="D42" s="4">
        <v>1</v>
      </c>
      <c r="F42" s="4">
        <f>+D42*E42</f>
        <v>0</v>
      </c>
    </row>
    <row r="43" spans="1:6">
      <c r="B43" s="118"/>
      <c r="C43" s="73"/>
      <c r="D43" s="21"/>
      <c r="E43" s="119"/>
      <c r="F43" s="21"/>
    </row>
    <row r="44" spans="1:6">
      <c r="B44" s="26" t="s">
        <v>13</v>
      </c>
      <c r="C44" s="59"/>
      <c r="D44" s="24"/>
      <c r="E44" s="25"/>
      <c r="F44" s="35">
        <f>SUM(F26:F43)</f>
        <v>0</v>
      </c>
    </row>
    <row r="46" spans="1:6">
      <c r="A46" s="44" t="s">
        <v>4</v>
      </c>
      <c r="B46" s="45" t="s">
        <v>5</v>
      </c>
    </row>
    <row r="47" spans="1:6">
      <c r="A47" s="44"/>
      <c r="B47" s="45"/>
    </row>
    <row r="48" spans="1:6" ht="105">
      <c r="A48" s="1" t="s">
        <v>0</v>
      </c>
      <c r="B48" s="53" t="s">
        <v>195</v>
      </c>
      <c r="C48" s="48" t="s">
        <v>9</v>
      </c>
      <c r="D48" s="4">
        <v>32</v>
      </c>
      <c r="F48" s="4">
        <f>+D48*E48</f>
        <v>0</v>
      </c>
    </row>
    <row r="49" spans="1:6">
      <c r="B49" s="53"/>
    </row>
    <row r="50" spans="1:6" ht="105">
      <c r="A50" s="1" t="s">
        <v>2</v>
      </c>
      <c r="B50" s="53" t="s">
        <v>196</v>
      </c>
      <c r="C50" s="48" t="s">
        <v>9</v>
      </c>
      <c r="D50" s="4">
        <v>88</v>
      </c>
      <c r="F50" s="4">
        <f>+D50*E50</f>
        <v>0</v>
      </c>
    </row>
    <row r="51" spans="1:6">
      <c r="B51" s="53"/>
    </row>
    <row r="52" spans="1:6" ht="105">
      <c r="A52" s="1" t="s">
        <v>4</v>
      </c>
      <c r="B52" s="53" t="s">
        <v>197</v>
      </c>
      <c r="C52" s="48" t="s">
        <v>9</v>
      </c>
      <c r="D52" s="4">
        <v>45</v>
      </c>
      <c r="F52" s="4">
        <f>+D52*E52</f>
        <v>0</v>
      </c>
    </row>
    <row r="53" spans="1:6">
      <c r="B53" s="53"/>
    </row>
    <row r="54" spans="1:6" ht="105">
      <c r="A54" s="1" t="s">
        <v>6</v>
      </c>
      <c r="B54" s="53" t="s">
        <v>184</v>
      </c>
      <c r="C54" s="48" t="s">
        <v>9</v>
      </c>
      <c r="D54" s="4">
        <v>21</v>
      </c>
      <c r="F54" s="4">
        <f>+D54*E54</f>
        <v>0</v>
      </c>
    </row>
    <row r="55" spans="1:6">
      <c r="B55" s="53"/>
    </row>
    <row r="56" spans="1:6" ht="14.25" customHeight="1">
      <c r="A56" s="1" t="s">
        <v>16</v>
      </c>
      <c r="B56" s="53" t="s">
        <v>137</v>
      </c>
      <c r="C56" s="48" t="s">
        <v>10</v>
      </c>
      <c r="D56" s="4">
        <v>1</v>
      </c>
      <c r="F56" s="4">
        <f>+D56*E56</f>
        <v>0</v>
      </c>
    </row>
    <row r="57" spans="1:6">
      <c r="B57" s="53"/>
    </row>
    <row r="58" spans="1:6" ht="14.25" customHeight="1">
      <c r="A58" s="1" t="s">
        <v>24</v>
      </c>
      <c r="B58" s="53" t="s">
        <v>138</v>
      </c>
      <c r="C58" s="48" t="s">
        <v>10</v>
      </c>
      <c r="D58" s="4">
        <v>1</v>
      </c>
      <c r="F58" s="4">
        <f>+D58*E58</f>
        <v>0</v>
      </c>
    </row>
    <row r="59" spans="1:6">
      <c r="B59" s="53"/>
    </row>
    <row r="60" spans="1:6" ht="30">
      <c r="A60" s="1" t="s">
        <v>25</v>
      </c>
      <c r="B60" s="62" t="s">
        <v>140</v>
      </c>
      <c r="C60" s="48" t="s">
        <v>391</v>
      </c>
      <c r="D60" s="4">
        <v>42</v>
      </c>
      <c r="F60" s="4">
        <f>E60*D60</f>
        <v>0</v>
      </c>
    </row>
    <row r="61" spans="1:6">
      <c r="A61" s="44"/>
      <c r="B61" s="45"/>
    </row>
    <row r="62" spans="1:6" ht="128.25" customHeight="1">
      <c r="A62" s="1" t="s">
        <v>26</v>
      </c>
      <c r="B62" s="120" t="s">
        <v>50</v>
      </c>
    </row>
    <row r="63" spans="1:6">
      <c r="B63" s="53" t="s">
        <v>185</v>
      </c>
      <c r="C63" s="48" t="s">
        <v>10</v>
      </c>
      <c r="D63" s="4">
        <v>3</v>
      </c>
      <c r="F63" s="4">
        <f>+D63*E63</f>
        <v>0</v>
      </c>
    </row>
    <row r="64" spans="1:6">
      <c r="B64" s="53" t="s">
        <v>59</v>
      </c>
      <c r="C64" s="48" t="s">
        <v>10</v>
      </c>
      <c r="D64" s="4">
        <v>6</v>
      </c>
      <c r="F64" s="4">
        <f>+D64*E64</f>
        <v>0</v>
      </c>
    </row>
    <row r="65" spans="1:6">
      <c r="B65" s="53"/>
    </row>
    <row r="66" spans="1:6" ht="120">
      <c r="A66" s="1" t="s">
        <v>27</v>
      </c>
      <c r="B66" s="121" t="s">
        <v>60</v>
      </c>
      <c r="C66" s="48" t="s">
        <v>10</v>
      </c>
      <c r="D66" s="4">
        <v>9</v>
      </c>
      <c r="F66" s="4">
        <f>+D66*E66</f>
        <v>0</v>
      </c>
    </row>
    <row r="67" spans="1:6">
      <c r="B67" s="121"/>
    </row>
    <row r="68" spans="1:6" ht="30">
      <c r="A68" s="1" t="s">
        <v>28</v>
      </c>
      <c r="B68" s="121" t="s">
        <v>151</v>
      </c>
      <c r="C68" s="48" t="s">
        <v>10</v>
      </c>
      <c r="D68" s="4">
        <v>1</v>
      </c>
      <c r="F68" s="4">
        <f>+D68*E68</f>
        <v>0</v>
      </c>
    </row>
    <row r="69" spans="1:6">
      <c r="B69" s="121"/>
    </row>
    <row r="70" spans="1:6" ht="85.5" customHeight="1">
      <c r="A70" s="52" t="s">
        <v>29</v>
      </c>
      <c r="B70" s="53" t="s">
        <v>141</v>
      </c>
      <c r="C70" s="122" t="s">
        <v>10</v>
      </c>
      <c r="D70" s="123">
        <v>6</v>
      </c>
      <c r="E70" s="54"/>
      <c r="F70" s="50">
        <f>D70*E70</f>
        <v>0</v>
      </c>
    </row>
    <row r="71" spans="1:6">
      <c r="B71" s="121"/>
    </row>
    <row r="72" spans="1:6">
      <c r="B72" s="26" t="s">
        <v>14</v>
      </c>
      <c r="C72" s="59"/>
      <c r="D72" s="24"/>
      <c r="E72" s="25"/>
      <c r="F72" s="35">
        <f>SUM(F48:F71)</f>
        <v>0</v>
      </c>
    </row>
    <row r="73" spans="1:6">
      <c r="B73" s="45"/>
      <c r="F73" s="46"/>
    </row>
    <row r="74" spans="1:6">
      <c r="A74" s="44" t="s">
        <v>6</v>
      </c>
      <c r="B74" s="45" t="s">
        <v>142</v>
      </c>
    </row>
    <row r="75" spans="1:6">
      <c r="A75" s="44"/>
      <c r="B75" s="45"/>
    </row>
    <row r="76" spans="1:6" ht="90">
      <c r="A76" s="1" t="s">
        <v>0</v>
      </c>
      <c r="B76" s="53" t="s">
        <v>129</v>
      </c>
      <c r="D76" s="4">
        <v>50</v>
      </c>
    </row>
    <row r="77" spans="1:6" ht="17.25">
      <c r="B77" s="56" t="s">
        <v>103</v>
      </c>
      <c r="C77" s="48" t="s">
        <v>391</v>
      </c>
      <c r="D77" s="114">
        <f>0.3*D76</f>
        <v>15</v>
      </c>
      <c r="E77" s="22"/>
      <c r="F77" s="115">
        <f>E77*D77</f>
        <v>0</v>
      </c>
    </row>
    <row r="78" spans="1:6" ht="17.25">
      <c r="B78" s="56" t="s">
        <v>104</v>
      </c>
      <c r="C78" s="48" t="s">
        <v>391</v>
      </c>
      <c r="D78" s="114">
        <f>D76*0.6</f>
        <v>30</v>
      </c>
      <c r="E78" s="22"/>
      <c r="F78" s="115">
        <f>E78*D78</f>
        <v>0</v>
      </c>
    </row>
    <row r="79" spans="1:6" ht="17.25">
      <c r="B79" s="56" t="s">
        <v>51</v>
      </c>
      <c r="C79" s="48" t="s">
        <v>391</v>
      </c>
      <c r="D79" s="114">
        <f>D76*0.1</f>
        <v>5</v>
      </c>
      <c r="F79" s="115">
        <f>E79*D79</f>
        <v>0</v>
      </c>
    </row>
    <row r="80" spans="1:6">
      <c r="B80" s="56"/>
      <c r="D80" s="114"/>
      <c r="F80" s="115"/>
    </row>
    <row r="81" spans="1:6" ht="42.75" customHeight="1">
      <c r="A81" s="1" t="s">
        <v>2</v>
      </c>
      <c r="B81" s="56" t="s">
        <v>400</v>
      </c>
      <c r="D81" s="50">
        <v>75</v>
      </c>
    </row>
    <row r="82" spans="1:6" ht="17.25">
      <c r="B82" s="56" t="s">
        <v>103</v>
      </c>
      <c r="C82" s="48" t="s">
        <v>391</v>
      </c>
      <c r="D82" s="50">
        <f>D81*0.3</f>
        <v>22.5</v>
      </c>
      <c r="E82" s="22"/>
      <c r="F82" s="21">
        <f>E82*D82</f>
        <v>0</v>
      </c>
    </row>
    <row r="83" spans="1:6" ht="17.25">
      <c r="B83" s="56" t="s">
        <v>104</v>
      </c>
      <c r="C83" s="48" t="s">
        <v>391</v>
      </c>
      <c r="D83" s="50">
        <f>D81*0.6</f>
        <v>45</v>
      </c>
      <c r="E83" s="22"/>
      <c r="F83" s="21">
        <f>E83*D83</f>
        <v>0</v>
      </c>
    </row>
    <row r="84" spans="1:6" ht="17.25">
      <c r="B84" s="56" t="s">
        <v>51</v>
      </c>
      <c r="C84" s="48" t="s">
        <v>391</v>
      </c>
      <c r="D84" s="50">
        <f>D81*0.1</f>
        <v>7.5</v>
      </c>
      <c r="F84" s="4">
        <f>E84*D84</f>
        <v>0</v>
      </c>
    </row>
    <row r="85" spans="1:6">
      <c r="B85" s="53"/>
    </row>
    <row r="86" spans="1:6" ht="30">
      <c r="A86" s="1" t="s">
        <v>4</v>
      </c>
      <c r="B86" s="53" t="s">
        <v>21</v>
      </c>
      <c r="C86" s="48" t="s">
        <v>390</v>
      </c>
      <c r="D86" s="4">
        <v>90</v>
      </c>
      <c r="F86" s="4">
        <f>E86*D86</f>
        <v>0</v>
      </c>
    </row>
    <row r="87" spans="1:6">
      <c r="B87" s="53"/>
    </row>
    <row r="88" spans="1:6" ht="45">
      <c r="A88" s="1" t="s">
        <v>6</v>
      </c>
      <c r="B88" s="56" t="s">
        <v>136</v>
      </c>
      <c r="C88" s="48" t="s">
        <v>391</v>
      </c>
      <c r="D88" s="4">
        <v>86</v>
      </c>
      <c r="F88" s="4">
        <f>+D88*E88</f>
        <v>0</v>
      </c>
    </row>
    <row r="89" spans="1:6">
      <c r="B89" s="56"/>
    </row>
    <row r="90" spans="1:6" ht="57" customHeight="1">
      <c r="A90" s="1" t="s">
        <v>16</v>
      </c>
      <c r="B90" s="56" t="s">
        <v>62</v>
      </c>
      <c r="C90" s="48" t="s">
        <v>391</v>
      </c>
      <c r="D90" s="4">
        <f>D81*1.3-D88*1.05</f>
        <v>7.2000000000000028</v>
      </c>
      <c r="F90" s="4">
        <f t="shared" ref="F90" si="1">+D90*E90</f>
        <v>0</v>
      </c>
    </row>
    <row r="91" spans="1:6" ht="14.25" customHeight="1">
      <c r="A91" s="44"/>
      <c r="B91" s="45"/>
    </row>
    <row r="92" spans="1:6" ht="30">
      <c r="A92" s="51" t="s">
        <v>24</v>
      </c>
      <c r="B92" s="56" t="s">
        <v>177</v>
      </c>
      <c r="C92" s="48" t="s">
        <v>9</v>
      </c>
      <c r="D92" s="50">
        <v>152</v>
      </c>
      <c r="F92" s="50">
        <f t="shared" ref="F92:F98" si="2">+E92*$D92</f>
        <v>0</v>
      </c>
    </row>
    <row r="93" spans="1:6" ht="14.25" customHeight="1">
      <c r="A93" s="51"/>
      <c r="B93" s="6"/>
      <c r="C93" s="124"/>
      <c r="D93" s="50"/>
      <c r="F93" s="50"/>
    </row>
    <row r="94" spans="1:6" ht="30">
      <c r="A94" s="51" t="s">
        <v>25</v>
      </c>
      <c r="B94" s="56" t="s">
        <v>144</v>
      </c>
      <c r="C94" s="123" t="s">
        <v>391</v>
      </c>
      <c r="D94" s="50">
        <v>12</v>
      </c>
      <c r="F94" s="50">
        <f t="shared" si="2"/>
        <v>0</v>
      </c>
    </row>
    <row r="95" spans="1:6" ht="14.25" customHeight="1">
      <c r="A95" s="51"/>
      <c r="B95" s="6"/>
      <c r="C95" s="123"/>
      <c r="D95" s="50"/>
      <c r="F95" s="50"/>
    </row>
    <row r="96" spans="1:6" ht="30">
      <c r="A96" s="51" t="s">
        <v>26</v>
      </c>
      <c r="B96" s="56" t="s">
        <v>145</v>
      </c>
      <c r="C96" s="123" t="s">
        <v>390</v>
      </c>
      <c r="D96" s="50">
        <v>240</v>
      </c>
      <c r="F96" s="50">
        <f t="shared" si="2"/>
        <v>0</v>
      </c>
    </row>
    <row r="97" spans="1:6" ht="14.25" customHeight="1">
      <c r="A97" s="51"/>
      <c r="B97" s="6"/>
      <c r="C97" s="124"/>
      <c r="D97" s="50"/>
      <c r="F97" s="50"/>
    </row>
    <row r="98" spans="1:6" ht="42" customHeight="1">
      <c r="A98" s="51" t="s">
        <v>27</v>
      </c>
      <c r="B98" s="56" t="s">
        <v>146</v>
      </c>
      <c r="C98" s="123" t="s">
        <v>391</v>
      </c>
      <c r="D98" s="50">
        <v>9</v>
      </c>
      <c r="F98" s="50">
        <f t="shared" si="2"/>
        <v>0</v>
      </c>
    </row>
    <row r="99" spans="1:6">
      <c r="A99" s="44"/>
      <c r="B99" s="45"/>
      <c r="D99" s="50"/>
      <c r="F99" s="50"/>
    </row>
    <row r="100" spans="1:6" ht="30">
      <c r="A100" s="1" t="s">
        <v>28</v>
      </c>
      <c r="B100" s="2" t="s">
        <v>178</v>
      </c>
      <c r="C100" s="48" t="s">
        <v>10</v>
      </c>
      <c r="D100" s="50">
        <v>2</v>
      </c>
      <c r="F100" s="50">
        <f t="shared" ref="F100" si="3">+E100*$D100</f>
        <v>0</v>
      </c>
    </row>
    <row r="101" spans="1:6">
      <c r="B101" s="53"/>
    </row>
    <row r="102" spans="1:6">
      <c r="B102" s="26" t="s">
        <v>143</v>
      </c>
      <c r="C102" s="59"/>
      <c r="D102" s="24"/>
      <c r="E102" s="25"/>
      <c r="F102" s="35">
        <f>SUM(F77:F101)</f>
        <v>0</v>
      </c>
    </row>
    <row r="103" spans="1:6">
      <c r="B103" s="45"/>
      <c r="F103" s="46"/>
    </row>
    <row r="104" spans="1:6">
      <c r="A104" s="44" t="s">
        <v>16</v>
      </c>
      <c r="B104" s="45" t="s">
        <v>7</v>
      </c>
    </row>
    <row r="105" spans="1:6">
      <c r="B105" s="53"/>
    </row>
    <row r="106" spans="1:6" ht="28.5" customHeight="1">
      <c r="A106" s="1" t="s">
        <v>0</v>
      </c>
      <c r="B106" s="53" t="s">
        <v>31</v>
      </c>
      <c r="C106" s="48" t="s">
        <v>9</v>
      </c>
      <c r="D106" s="4">
        <v>160</v>
      </c>
      <c r="F106" s="4">
        <f>+D106*E106</f>
        <v>0</v>
      </c>
    </row>
    <row r="107" spans="1:6">
      <c r="B107" s="53"/>
    </row>
    <row r="108" spans="1:6" s="128" customFormat="1" ht="45">
      <c r="A108" s="51" t="s">
        <v>2</v>
      </c>
      <c r="B108" s="125" t="s">
        <v>34</v>
      </c>
      <c r="C108" s="126" t="s">
        <v>9</v>
      </c>
      <c r="D108" s="4">
        <v>160</v>
      </c>
      <c r="E108" s="66"/>
      <c r="F108" s="127">
        <f>D108*E108</f>
        <v>0</v>
      </c>
    </row>
    <row r="109" spans="1:6" s="128" customFormat="1">
      <c r="A109" s="51"/>
      <c r="B109" s="125"/>
      <c r="C109" s="126"/>
      <c r="D109" s="4"/>
      <c r="E109" s="66"/>
      <c r="F109" s="127"/>
    </row>
    <row r="110" spans="1:6" s="128" customFormat="1">
      <c r="A110" s="51" t="s">
        <v>4</v>
      </c>
      <c r="B110" s="125" t="s">
        <v>61</v>
      </c>
      <c r="C110" s="48" t="s">
        <v>22</v>
      </c>
      <c r="D110" s="4">
        <v>1</v>
      </c>
      <c r="E110" s="5"/>
      <c r="F110" s="4">
        <f>+D110*E110</f>
        <v>0</v>
      </c>
    </row>
    <row r="111" spans="1:6" s="128" customFormat="1">
      <c r="A111" s="1"/>
      <c r="B111" s="53"/>
      <c r="C111" s="48"/>
      <c r="D111" s="4"/>
      <c r="E111" s="5"/>
      <c r="F111" s="4"/>
    </row>
    <row r="112" spans="1:6">
      <c r="B112" s="26" t="s">
        <v>15</v>
      </c>
      <c r="C112" s="59"/>
      <c r="D112" s="24"/>
      <c r="E112" s="25"/>
      <c r="F112" s="35">
        <f>SUM(F106:F110)</f>
        <v>0</v>
      </c>
    </row>
    <row r="116" spans="1:6" s="128" customFormat="1">
      <c r="A116" s="1"/>
      <c r="B116" s="2"/>
      <c r="C116" s="48"/>
      <c r="D116" s="4"/>
      <c r="E116" s="5"/>
      <c r="F116" s="4"/>
    </row>
    <row r="117" spans="1:6" s="128" customFormat="1">
      <c r="A117" s="1"/>
      <c r="B117" s="3"/>
      <c r="C117" s="48"/>
      <c r="D117" s="4"/>
      <c r="E117" s="5"/>
      <c r="F117" s="4"/>
    </row>
    <row r="118" spans="1:6">
      <c r="B118" s="3"/>
    </row>
    <row r="131" spans="2:2">
      <c r="B131" s="62"/>
    </row>
  </sheetData>
  <mergeCells count="11">
    <mergeCell ref="C11:E11"/>
    <mergeCell ref="C7:E7"/>
    <mergeCell ref="C9:E9"/>
    <mergeCell ref="C10:E10"/>
    <mergeCell ref="A1:F1"/>
    <mergeCell ref="A2:F2"/>
    <mergeCell ref="A3:F3"/>
    <mergeCell ref="A4:F4"/>
    <mergeCell ref="C5:E5"/>
    <mergeCell ref="C6:E6"/>
    <mergeCell ref="C8:E8"/>
  </mergeCells>
  <phoneticPr fontId="33" type="noConversion"/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Narrow,Navadno"&amp;8Infrastruktura Mizinska vas&amp;C&amp;"Arial Narrow,Navadno"meteorni kanal</oddHeader>
    <oddFooter>&amp;C&amp;9stran &amp;P</oddFooter>
  </headerFooter>
  <rowBreaks count="1" manualBreakCount="1">
    <brk id="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00"/>
  <sheetViews>
    <sheetView view="pageBreakPreview" zoomScaleNormal="100" zoomScaleSheetLayoutView="100" workbookViewId="0">
      <selection activeCell="F100" sqref="F100"/>
    </sheetView>
  </sheetViews>
  <sheetFormatPr defaultRowHeight="15"/>
  <cols>
    <col min="1" max="1" width="6" style="48" customWidth="1"/>
    <col min="2" max="2" width="40.42578125" style="3" customWidth="1"/>
    <col min="3" max="3" width="7.140625" style="48" customWidth="1"/>
    <col min="4" max="4" width="8.85546875" style="3" customWidth="1"/>
    <col min="5" max="5" width="8.28515625" style="134" customWidth="1"/>
    <col min="6" max="6" width="12.85546875" style="3" customWidth="1"/>
    <col min="7" max="16384" width="9.140625" style="3"/>
  </cols>
  <sheetData>
    <row r="1" spans="1:6" ht="33" customHeight="1">
      <c r="A1" s="229" t="str">
        <f>' rekapitulacija'!A1:B1</f>
        <v>LOKAVEC MIZINSKA VAS</v>
      </c>
      <c r="B1" s="229"/>
      <c r="C1" s="229"/>
      <c r="D1" s="229"/>
      <c r="E1" s="229"/>
      <c r="F1" s="229"/>
    </row>
    <row r="2" spans="1:6">
      <c r="A2" s="230" t="s">
        <v>46</v>
      </c>
      <c r="B2" s="244"/>
      <c r="C2" s="244"/>
      <c r="D2" s="244"/>
      <c r="E2" s="244"/>
      <c r="F2" s="244"/>
    </row>
    <row r="3" spans="1:6">
      <c r="A3" s="230" t="s">
        <v>18</v>
      </c>
      <c r="B3" s="230"/>
      <c r="C3" s="230"/>
      <c r="D3" s="230"/>
      <c r="E3" s="230"/>
      <c r="F3" s="230"/>
    </row>
    <row r="4" spans="1:6" ht="15.75" thickBot="1">
      <c r="A4" s="242"/>
      <c r="B4" s="242"/>
      <c r="C4" s="242"/>
      <c r="D4" s="242"/>
      <c r="E4" s="242"/>
      <c r="F4" s="242"/>
    </row>
    <row r="5" spans="1:6">
      <c r="A5" s="106" t="s">
        <v>0</v>
      </c>
      <c r="B5" s="107" t="s">
        <v>1</v>
      </c>
      <c r="C5" s="243"/>
      <c r="D5" s="243"/>
      <c r="E5" s="243"/>
      <c r="F5" s="129">
        <f>+F17</f>
        <v>0</v>
      </c>
    </row>
    <row r="6" spans="1:6">
      <c r="A6" s="31" t="s">
        <v>2</v>
      </c>
      <c r="B6" s="108" t="s">
        <v>3</v>
      </c>
      <c r="C6" s="239"/>
      <c r="D6" s="239"/>
      <c r="E6" s="239"/>
      <c r="F6" s="35">
        <f>+F41</f>
        <v>0</v>
      </c>
    </row>
    <row r="7" spans="1:6" ht="30">
      <c r="A7" s="31" t="s">
        <v>4</v>
      </c>
      <c r="B7" s="108" t="s">
        <v>35</v>
      </c>
      <c r="C7" s="239"/>
      <c r="D7" s="239"/>
      <c r="E7" s="239"/>
      <c r="F7" s="35">
        <f>+F82</f>
        <v>0</v>
      </c>
    </row>
    <row r="8" spans="1:6" ht="15.75" thickBot="1">
      <c r="A8" s="38" t="s">
        <v>6</v>
      </c>
      <c r="B8" s="110" t="s">
        <v>7</v>
      </c>
      <c r="C8" s="240"/>
      <c r="D8" s="240"/>
      <c r="E8" s="240"/>
      <c r="F8" s="130">
        <f>+F100</f>
        <v>0</v>
      </c>
    </row>
    <row r="9" spans="1:6" ht="16.5" thickTop="1" thickBot="1">
      <c r="A9" s="41"/>
      <c r="B9" s="42" t="s">
        <v>19</v>
      </c>
      <c r="C9" s="241"/>
      <c r="D9" s="241"/>
      <c r="E9" s="241"/>
      <c r="F9" s="131">
        <f>SUM(F5:F8)</f>
        <v>0</v>
      </c>
    </row>
    <row r="10" spans="1:6">
      <c r="A10" s="112"/>
      <c r="B10" s="98"/>
      <c r="C10" s="235"/>
      <c r="D10" s="235"/>
      <c r="E10" s="235"/>
      <c r="F10" s="33"/>
    </row>
    <row r="11" spans="1:6">
      <c r="A11" s="44" t="s">
        <v>0</v>
      </c>
      <c r="B11" s="45" t="s">
        <v>8</v>
      </c>
      <c r="D11" s="4"/>
      <c r="E11" s="5"/>
      <c r="F11" s="4"/>
    </row>
    <row r="12" spans="1:6">
      <c r="A12" s="1"/>
      <c r="B12" s="2"/>
      <c r="D12" s="4"/>
      <c r="E12" s="5"/>
      <c r="F12" s="4"/>
    </row>
    <row r="13" spans="1:6">
      <c r="A13" s="1" t="s">
        <v>0</v>
      </c>
      <c r="B13" s="2" t="s">
        <v>36</v>
      </c>
      <c r="C13" s="48" t="s">
        <v>9</v>
      </c>
      <c r="D13" s="4">
        <v>168</v>
      </c>
      <c r="E13" s="5"/>
      <c r="F13" s="4">
        <f>+D13*E13</f>
        <v>0</v>
      </c>
    </row>
    <row r="14" spans="1:6">
      <c r="A14" s="1"/>
      <c r="B14" s="132"/>
      <c r="D14" s="4"/>
      <c r="E14" s="5"/>
      <c r="F14" s="4"/>
    </row>
    <row r="15" spans="1:6" ht="30">
      <c r="A15" s="1" t="s">
        <v>2</v>
      </c>
      <c r="B15" s="2" t="s">
        <v>17</v>
      </c>
      <c r="C15" s="48" t="s">
        <v>10</v>
      </c>
      <c r="D15" s="4">
        <v>14</v>
      </c>
      <c r="E15" s="5"/>
      <c r="F15" s="4">
        <f>+D15*E15</f>
        <v>0</v>
      </c>
    </row>
    <row r="16" spans="1:6">
      <c r="A16" s="1"/>
      <c r="B16" s="2"/>
      <c r="D16" s="4"/>
      <c r="E16" s="5"/>
      <c r="F16" s="4"/>
    </row>
    <row r="17" spans="1:6">
      <c r="A17" s="1"/>
      <c r="B17" s="26" t="s">
        <v>12</v>
      </c>
      <c r="C17" s="59"/>
      <c r="D17" s="24"/>
      <c r="E17" s="25"/>
      <c r="F17" s="27">
        <f>SUM(F13:F16)</f>
        <v>0</v>
      </c>
    </row>
    <row r="18" spans="1:6">
      <c r="A18" s="1"/>
      <c r="B18" s="98"/>
      <c r="C18" s="73"/>
      <c r="D18" s="21"/>
      <c r="E18" s="22"/>
      <c r="F18" s="33"/>
    </row>
    <row r="19" spans="1:6">
      <c r="A19" s="44" t="s">
        <v>2</v>
      </c>
      <c r="B19" s="45" t="s">
        <v>11</v>
      </c>
      <c r="D19" s="4"/>
      <c r="E19" s="5"/>
      <c r="F19" s="4"/>
    </row>
    <row r="20" spans="1:6">
      <c r="A20" s="1"/>
      <c r="B20" s="2"/>
      <c r="D20" s="4"/>
      <c r="E20" s="5"/>
      <c r="F20" s="4"/>
    </row>
    <row r="21" spans="1:6" ht="90">
      <c r="A21" s="1" t="s">
        <v>0</v>
      </c>
      <c r="B21" s="133" t="s">
        <v>52</v>
      </c>
      <c r="C21" s="73"/>
      <c r="D21" s="21">
        <v>105</v>
      </c>
      <c r="E21" s="22"/>
      <c r="F21" s="21"/>
    </row>
    <row r="22" spans="1:6" ht="17.25">
      <c r="A22" s="1"/>
      <c r="B22" s="56" t="s">
        <v>103</v>
      </c>
      <c r="C22" s="48" t="s">
        <v>391</v>
      </c>
      <c r="D22" s="50">
        <f>D21*0.3</f>
        <v>31.5</v>
      </c>
      <c r="E22" s="22"/>
      <c r="F22" s="21">
        <f>E22*D22</f>
        <v>0</v>
      </c>
    </row>
    <row r="23" spans="1:6" ht="17.25">
      <c r="A23" s="1"/>
      <c r="B23" s="56" t="s">
        <v>104</v>
      </c>
      <c r="C23" s="48" t="s">
        <v>391</v>
      </c>
      <c r="D23" s="50">
        <f>D21*0.6</f>
        <v>63</v>
      </c>
      <c r="E23" s="22"/>
      <c r="F23" s="21">
        <f>E23*D23</f>
        <v>0</v>
      </c>
    </row>
    <row r="24" spans="1:6" ht="17.25">
      <c r="A24" s="1"/>
      <c r="B24" s="56" t="s">
        <v>51</v>
      </c>
      <c r="C24" s="48" t="s">
        <v>391</v>
      </c>
      <c r="D24" s="50">
        <f>D21*0.1</f>
        <v>10.5</v>
      </c>
      <c r="E24" s="5"/>
      <c r="F24" s="4">
        <f>E24*D24</f>
        <v>0</v>
      </c>
    </row>
    <row r="25" spans="1:6">
      <c r="A25" s="1"/>
      <c r="B25" s="56"/>
      <c r="D25" s="50"/>
      <c r="E25" s="5"/>
      <c r="F25" s="4"/>
    </row>
    <row r="26" spans="1:6" ht="60">
      <c r="A26" s="1" t="s">
        <v>2</v>
      </c>
      <c r="B26" s="56" t="s">
        <v>401</v>
      </c>
      <c r="D26" s="50">
        <v>79</v>
      </c>
      <c r="E26" s="5"/>
      <c r="F26" s="4"/>
    </row>
    <row r="27" spans="1:6" ht="17.25">
      <c r="A27" s="1"/>
      <c r="B27" s="56" t="s">
        <v>103</v>
      </c>
      <c r="C27" s="48" t="s">
        <v>391</v>
      </c>
      <c r="D27" s="50">
        <f>D26*0.3</f>
        <v>23.7</v>
      </c>
      <c r="E27" s="22"/>
      <c r="F27" s="21">
        <f>E27*D27</f>
        <v>0</v>
      </c>
    </row>
    <row r="28" spans="1:6" ht="17.25">
      <c r="A28" s="1"/>
      <c r="B28" s="56" t="s">
        <v>104</v>
      </c>
      <c r="C28" s="48" t="s">
        <v>391</v>
      </c>
      <c r="D28" s="50">
        <f>D26*0.6</f>
        <v>47.4</v>
      </c>
      <c r="E28" s="22"/>
      <c r="F28" s="21">
        <f>E28*D28</f>
        <v>0</v>
      </c>
    </row>
    <row r="29" spans="1:6" ht="17.25">
      <c r="A29" s="1"/>
      <c r="B29" s="56" t="s">
        <v>51</v>
      </c>
      <c r="C29" s="48" t="s">
        <v>391</v>
      </c>
      <c r="D29" s="50">
        <f>D26*0.1</f>
        <v>7.9</v>
      </c>
      <c r="E29" s="5"/>
      <c r="F29" s="4">
        <f>E29*D29</f>
        <v>0</v>
      </c>
    </row>
    <row r="30" spans="1:6">
      <c r="A30" s="1"/>
      <c r="B30" s="56"/>
      <c r="D30" s="50"/>
      <c r="E30" s="5"/>
      <c r="F30" s="4"/>
    </row>
    <row r="31" spans="1:6" ht="30">
      <c r="A31" s="1" t="s">
        <v>4</v>
      </c>
      <c r="B31" s="2" t="s">
        <v>37</v>
      </c>
      <c r="C31" s="48" t="s">
        <v>390</v>
      </c>
      <c r="D31" s="4">
        <v>130</v>
      </c>
      <c r="E31" s="5"/>
      <c r="F31" s="4">
        <f>E31*D31</f>
        <v>0</v>
      </c>
    </row>
    <row r="32" spans="1:6">
      <c r="A32" s="1"/>
      <c r="B32" s="56"/>
    </row>
    <row r="33" spans="1:6" ht="57" customHeight="1">
      <c r="A33" s="1" t="s">
        <v>6</v>
      </c>
      <c r="B33" s="62" t="s">
        <v>44</v>
      </c>
      <c r="C33" s="48" t="s">
        <v>391</v>
      </c>
      <c r="D33" s="4">
        <v>44</v>
      </c>
      <c r="E33" s="5"/>
      <c r="F33" s="4">
        <f>E33*D33</f>
        <v>0</v>
      </c>
    </row>
    <row r="34" spans="1:6">
      <c r="A34" s="1"/>
      <c r="B34" s="2"/>
      <c r="D34" s="4"/>
      <c r="E34" s="5"/>
      <c r="F34" s="4"/>
    </row>
    <row r="35" spans="1:6" ht="45">
      <c r="A35" s="1" t="s">
        <v>16</v>
      </c>
      <c r="B35" s="56" t="s">
        <v>136</v>
      </c>
      <c r="C35" s="48" t="s">
        <v>391</v>
      </c>
      <c r="D35" s="4">
        <v>85</v>
      </c>
      <c r="E35" s="5"/>
      <c r="F35" s="4">
        <f>+D35*E35</f>
        <v>0</v>
      </c>
    </row>
    <row r="36" spans="1:6">
      <c r="A36" s="1"/>
      <c r="B36" s="56"/>
      <c r="D36" s="4"/>
      <c r="E36" s="5"/>
      <c r="F36" s="4"/>
    </row>
    <row r="37" spans="1:6" ht="60">
      <c r="A37" s="1" t="s">
        <v>24</v>
      </c>
      <c r="B37" s="56" t="s">
        <v>62</v>
      </c>
      <c r="C37" s="48" t="s">
        <v>391</v>
      </c>
      <c r="D37" s="4">
        <f>SUM(D27:D29)*1.3-D35*1.05</f>
        <v>13.450000000000003</v>
      </c>
      <c r="E37" s="5"/>
      <c r="F37" s="4">
        <f t="shared" ref="F37" si="0">+D37*E37</f>
        <v>0</v>
      </c>
    </row>
    <row r="38" spans="1:6">
      <c r="A38" s="1"/>
      <c r="B38" s="56"/>
      <c r="C38" s="116"/>
      <c r="D38" s="63"/>
      <c r="E38" s="117"/>
      <c r="F38" s="4"/>
    </row>
    <row r="39" spans="1:6" ht="60">
      <c r="A39" s="1" t="s">
        <v>25</v>
      </c>
      <c r="B39" s="53" t="s">
        <v>57</v>
      </c>
      <c r="C39" s="48" t="s">
        <v>391</v>
      </c>
      <c r="D39" s="4">
        <v>2</v>
      </c>
      <c r="E39" s="5"/>
      <c r="F39" s="4">
        <f>+D39*E39</f>
        <v>0</v>
      </c>
    </row>
    <row r="40" spans="1:6">
      <c r="A40" s="1"/>
      <c r="B40" s="53"/>
      <c r="D40" s="4"/>
      <c r="E40" s="5"/>
      <c r="F40" s="4"/>
    </row>
    <row r="41" spans="1:6">
      <c r="A41" s="1"/>
      <c r="B41" s="26" t="s">
        <v>13</v>
      </c>
      <c r="C41" s="59"/>
      <c r="D41" s="24"/>
      <c r="E41" s="25"/>
      <c r="F41" s="27">
        <f>SUM(F21:F40)</f>
        <v>0</v>
      </c>
    </row>
    <row r="42" spans="1:6">
      <c r="A42" s="1"/>
      <c r="B42" s="2"/>
      <c r="D42" s="4"/>
      <c r="E42" s="5"/>
      <c r="F42" s="4"/>
    </row>
    <row r="43" spans="1:6" ht="30">
      <c r="A43" s="44" t="s">
        <v>4</v>
      </c>
      <c r="B43" s="45" t="s">
        <v>35</v>
      </c>
      <c r="D43" s="4"/>
      <c r="E43" s="5"/>
      <c r="F43" s="4"/>
    </row>
    <row r="44" spans="1:6">
      <c r="A44" s="44"/>
      <c r="B44" s="45"/>
      <c r="D44" s="4"/>
      <c r="E44" s="5"/>
      <c r="F44" s="4"/>
    </row>
    <row r="45" spans="1:6">
      <c r="A45" s="44" t="s">
        <v>32</v>
      </c>
      <c r="B45" s="45" t="s">
        <v>38</v>
      </c>
      <c r="D45" s="4"/>
      <c r="E45" s="5"/>
      <c r="F45" s="4"/>
    </row>
    <row r="46" spans="1:6">
      <c r="A46" s="44"/>
      <c r="B46" s="45"/>
      <c r="D46" s="4"/>
      <c r="E46" s="5"/>
      <c r="F46" s="4"/>
    </row>
    <row r="47" spans="1:6" ht="87.75" customHeight="1">
      <c r="A47" s="1" t="s">
        <v>0</v>
      </c>
      <c r="B47" s="56" t="s">
        <v>402</v>
      </c>
      <c r="C47" s="48" t="s">
        <v>9</v>
      </c>
      <c r="D47" s="4">
        <v>70</v>
      </c>
      <c r="E47" s="5"/>
      <c r="F47" s="4">
        <f>+D47*E47</f>
        <v>0</v>
      </c>
    </row>
    <row r="48" spans="1:6">
      <c r="A48" s="1"/>
      <c r="B48" s="56"/>
      <c r="D48" s="4"/>
      <c r="E48" s="5"/>
      <c r="F48" s="4"/>
    </row>
    <row r="49" spans="1:6" ht="87.75" customHeight="1">
      <c r="A49" s="1" t="s">
        <v>2</v>
      </c>
      <c r="B49" s="56" t="s">
        <v>403</v>
      </c>
      <c r="C49" s="48" t="s">
        <v>9</v>
      </c>
      <c r="D49" s="4">
        <v>7</v>
      </c>
      <c r="E49" s="5"/>
      <c r="F49" s="4">
        <f>+D49*E49</f>
        <v>0</v>
      </c>
    </row>
    <row r="50" spans="1:6">
      <c r="A50" s="1"/>
      <c r="B50" s="56"/>
      <c r="D50" s="4"/>
      <c r="E50" s="5"/>
      <c r="F50" s="4"/>
    </row>
    <row r="51" spans="1:6" ht="76.5" customHeight="1">
      <c r="A51" s="1" t="s">
        <v>4</v>
      </c>
      <c r="B51" s="56" t="s">
        <v>404</v>
      </c>
      <c r="C51" s="48" t="s">
        <v>9</v>
      </c>
      <c r="D51" s="4">
        <v>99</v>
      </c>
      <c r="E51" s="5"/>
      <c r="F51" s="4">
        <f t="shared" ref="F51" si="1">+D51*E51</f>
        <v>0</v>
      </c>
    </row>
    <row r="52" spans="1:6">
      <c r="A52" s="44"/>
      <c r="B52" s="45"/>
      <c r="D52" s="4"/>
      <c r="E52" s="5"/>
      <c r="F52" s="4"/>
    </row>
    <row r="53" spans="1:6">
      <c r="A53" s="44" t="s">
        <v>33</v>
      </c>
      <c r="B53" s="45" t="s">
        <v>39</v>
      </c>
      <c r="D53" s="4"/>
      <c r="E53" s="5"/>
      <c r="F53" s="4"/>
    </row>
    <row r="54" spans="1:6" ht="75">
      <c r="A54" s="1"/>
      <c r="B54" s="2" t="s">
        <v>40</v>
      </c>
      <c r="D54" s="4"/>
      <c r="E54" s="5"/>
      <c r="F54" s="4"/>
    </row>
    <row r="55" spans="1:6">
      <c r="A55" s="1"/>
      <c r="B55" s="2"/>
      <c r="D55" s="4"/>
      <c r="E55" s="5"/>
      <c r="F55" s="4"/>
    </row>
    <row r="56" spans="1:6">
      <c r="A56" s="1" t="s">
        <v>0</v>
      </c>
      <c r="B56" s="2" t="s">
        <v>105</v>
      </c>
      <c r="C56" s="48" t="s">
        <v>10</v>
      </c>
      <c r="D56" s="135">
        <v>6</v>
      </c>
      <c r="E56" s="65"/>
      <c r="F56" s="4">
        <f t="shared" ref="F56:F57" si="2">+D56*E56</f>
        <v>0</v>
      </c>
    </row>
    <row r="57" spans="1:6">
      <c r="A57" s="1" t="s">
        <v>2</v>
      </c>
      <c r="B57" s="2" t="s">
        <v>187</v>
      </c>
      <c r="C57" s="48" t="s">
        <v>10</v>
      </c>
      <c r="D57" s="135">
        <v>2</v>
      </c>
      <c r="E57" s="65"/>
      <c r="F57" s="4">
        <f t="shared" si="2"/>
        <v>0</v>
      </c>
    </row>
    <row r="58" spans="1:6">
      <c r="A58" s="1" t="s">
        <v>4</v>
      </c>
      <c r="B58" s="2" t="s">
        <v>188</v>
      </c>
      <c r="C58" s="48" t="s">
        <v>10</v>
      </c>
      <c r="D58" s="135">
        <v>1</v>
      </c>
      <c r="E58" s="65"/>
      <c r="F58" s="4">
        <f t="shared" ref="F58" si="3">+D58*E58</f>
        <v>0</v>
      </c>
    </row>
    <row r="59" spans="1:6">
      <c r="A59" s="1" t="s">
        <v>6</v>
      </c>
      <c r="B59" s="2" t="s">
        <v>110</v>
      </c>
      <c r="C59" s="48" t="s">
        <v>10</v>
      </c>
      <c r="D59" s="135">
        <v>4</v>
      </c>
      <c r="E59" s="65"/>
      <c r="F59" s="4">
        <f t="shared" ref="F59" si="4">+D59*E59</f>
        <v>0</v>
      </c>
    </row>
    <row r="60" spans="1:6">
      <c r="A60" s="1" t="s">
        <v>16</v>
      </c>
      <c r="B60" s="2" t="s">
        <v>111</v>
      </c>
      <c r="C60" s="48" t="s">
        <v>10</v>
      </c>
      <c r="D60" s="135">
        <v>1</v>
      </c>
      <c r="E60" s="65"/>
      <c r="F60" s="4">
        <f t="shared" ref="F60" si="5">+D60*E60</f>
        <v>0</v>
      </c>
    </row>
    <row r="61" spans="1:6">
      <c r="A61" s="1" t="s">
        <v>24</v>
      </c>
      <c r="B61" s="2" t="s">
        <v>112</v>
      </c>
      <c r="C61" s="48" t="s">
        <v>10</v>
      </c>
      <c r="D61" s="135">
        <v>1</v>
      </c>
      <c r="E61" s="65"/>
      <c r="F61" s="4">
        <f t="shared" ref="F61" si="6">+D61*E61</f>
        <v>0</v>
      </c>
    </row>
    <row r="62" spans="1:6">
      <c r="A62" s="1" t="s">
        <v>25</v>
      </c>
      <c r="B62" s="2" t="s">
        <v>189</v>
      </c>
      <c r="C62" s="48" t="s">
        <v>10</v>
      </c>
      <c r="D62" s="135">
        <v>1</v>
      </c>
      <c r="E62" s="65"/>
      <c r="F62" s="4">
        <f t="shared" ref="F62" si="7">+D62*E62</f>
        <v>0</v>
      </c>
    </row>
    <row r="63" spans="1:6">
      <c r="A63" s="1" t="s">
        <v>26</v>
      </c>
      <c r="B63" s="2" t="s">
        <v>190</v>
      </c>
      <c r="C63" s="48" t="s">
        <v>10</v>
      </c>
      <c r="D63" s="135">
        <v>2</v>
      </c>
      <c r="E63" s="65"/>
      <c r="F63" s="4">
        <f t="shared" ref="F63" si="8">+D63*E63</f>
        <v>0</v>
      </c>
    </row>
    <row r="64" spans="1:6">
      <c r="A64" s="1" t="s">
        <v>27</v>
      </c>
      <c r="B64" s="2" t="s">
        <v>113</v>
      </c>
      <c r="C64" s="48" t="s">
        <v>10</v>
      </c>
      <c r="D64" s="135">
        <v>1</v>
      </c>
      <c r="E64" s="65"/>
      <c r="F64" s="4">
        <f t="shared" ref="F64" si="9">+D64*E64</f>
        <v>0</v>
      </c>
    </row>
    <row r="65" spans="1:6">
      <c r="A65" s="1" t="s">
        <v>28</v>
      </c>
      <c r="B65" s="2" t="s">
        <v>152</v>
      </c>
      <c r="C65" s="48" t="s">
        <v>10</v>
      </c>
      <c r="D65" s="135">
        <v>1</v>
      </c>
      <c r="E65" s="65"/>
      <c r="F65" s="4">
        <f t="shared" ref="F65" si="10">+D65*E65</f>
        <v>0</v>
      </c>
    </row>
    <row r="66" spans="1:6">
      <c r="A66" s="1" t="s">
        <v>29</v>
      </c>
      <c r="B66" s="2" t="s">
        <v>153</v>
      </c>
      <c r="C66" s="48" t="s">
        <v>10</v>
      </c>
      <c r="D66" s="135">
        <v>1</v>
      </c>
      <c r="E66" s="65"/>
      <c r="F66" s="4">
        <f t="shared" ref="F66" si="11">+D66*E66</f>
        <v>0</v>
      </c>
    </row>
    <row r="67" spans="1:6">
      <c r="A67" s="1" t="s">
        <v>63</v>
      </c>
      <c r="B67" s="2" t="s">
        <v>117</v>
      </c>
      <c r="C67" s="48" t="s">
        <v>10</v>
      </c>
      <c r="D67" s="135">
        <v>2</v>
      </c>
      <c r="E67" s="65"/>
      <c r="F67" s="4">
        <f t="shared" ref="F67" si="12">+D67*E67</f>
        <v>0</v>
      </c>
    </row>
    <row r="68" spans="1:6">
      <c r="A68" s="1"/>
      <c r="B68" s="2"/>
      <c r="D68" s="135"/>
      <c r="E68" s="65"/>
      <c r="F68" s="4"/>
    </row>
    <row r="69" spans="1:6">
      <c r="A69" s="1" t="s">
        <v>64</v>
      </c>
      <c r="B69" s="2" t="s">
        <v>114</v>
      </c>
      <c r="C69" s="48" t="s">
        <v>10</v>
      </c>
      <c r="D69" s="135">
        <v>3</v>
      </c>
      <c r="E69" s="65"/>
      <c r="F69" s="4">
        <f t="shared" ref="F69" si="13">+D69*E69</f>
        <v>0</v>
      </c>
    </row>
    <row r="70" spans="1:6">
      <c r="A70" s="1" t="s">
        <v>65</v>
      </c>
      <c r="B70" s="2" t="s">
        <v>115</v>
      </c>
      <c r="C70" s="48" t="s">
        <v>10</v>
      </c>
      <c r="D70" s="135">
        <v>3</v>
      </c>
      <c r="E70" s="65"/>
      <c r="F70" s="4">
        <f t="shared" ref="F70" si="14">+D70*E70</f>
        <v>0</v>
      </c>
    </row>
    <row r="71" spans="1:6">
      <c r="A71" s="1" t="s">
        <v>101</v>
      </c>
      <c r="B71" s="2" t="s">
        <v>116</v>
      </c>
      <c r="C71" s="48" t="s">
        <v>10</v>
      </c>
      <c r="D71" s="135">
        <v>3</v>
      </c>
      <c r="E71" s="65"/>
      <c r="F71" s="4">
        <f t="shared" ref="F71" si="15">+D71*E71</f>
        <v>0</v>
      </c>
    </row>
    <row r="72" spans="1:6">
      <c r="A72" s="1"/>
      <c r="B72" s="2"/>
      <c r="D72" s="136"/>
      <c r="E72" s="65"/>
      <c r="F72" s="4"/>
    </row>
    <row r="73" spans="1:6">
      <c r="A73" s="44" t="s">
        <v>120</v>
      </c>
      <c r="B73" s="45" t="s">
        <v>118</v>
      </c>
      <c r="D73" s="136"/>
      <c r="E73" s="65"/>
      <c r="F73" s="4"/>
    </row>
    <row r="74" spans="1:6" ht="45">
      <c r="A74" s="1"/>
      <c r="B74" s="2" t="s">
        <v>119</v>
      </c>
      <c r="D74" s="136"/>
      <c r="E74" s="65"/>
      <c r="F74" s="4"/>
    </row>
    <row r="75" spans="1:6">
      <c r="A75" s="1"/>
      <c r="B75" s="2"/>
      <c r="D75" s="136"/>
      <c r="E75" s="65"/>
      <c r="F75" s="4"/>
    </row>
    <row r="76" spans="1:6">
      <c r="A76" s="1" t="s">
        <v>0</v>
      </c>
      <c r="B76" s="2" t="s">
        <v>106</v>
      </c>
      <c r="C76" s="48" t="s">
        <v>10</v>
      </c>
      <c r="D76" s="135">
        <v>2</v>
      </c>
      <c r="E76" s="65"/>
      <c r="F76" s="4">
        <f>+D76*E76</f>
        <v>0</v>
      </c>
    </row>
    <row r="77" spans="1:6">
      <c r="A77" s="1" t="s">
        <v>2</v>
      </c>
      <c r="B77" s="2" t="s">
        <v>107</v>
      </c>
      <c r="C77" s="48" t="s">
        <v>10</v>
      </c>
      <c r="D77" s="135">
        <v>2</v>
      </c>
      <c r="E77" s="65"/>
      <c r="F77" s="4">
        <f>+D77*E77</f>
        <v>0</v>
      </c>
    </row>
    <row r="78" spans="1:6" ht="30">
      <c r="A78" s="1" t="s">
        <v>4</v>
      </c>
      <c r="B78" s="2" t="s">
        <v>108</v>
      </c>
      <c r="C78" s="48" t="s">
        <v>10</v>
      </c>
      <c r="D78" s="135">
        <v>2</v>
      </c>
      <c r="E78" s="65"/>
      <c r="F78" s="4">
        <f t="shared" ref="F78" si="16">+D78*E78</f>
        <v>0</v>
      </c>
    </row>
    <row r="79" spans="1:6" ht="30">
      <c r="A79" s="1" t="s">
        <v>6</v>
      </c>
      <c r="B79" s="2" t="s">
        <v>109</v>
      </c>
      <c r="C79" s="48" t="s">
        <v>10</v>
      </c>
      <c r="D79" s="135">
        <v>2</v>
      </c>
      <c r="E79" s="65"/>
      <c r="F79" s="4">
        <f t="shared" ref="F79:F80" si="17">+D79*E79</f>
        <v>0</v>
      </c>
    </row>
    <row r="80" spans="1:6">
      <c r="A80" s="1" t="s">
        <v>16</v>
      </c>
      <c r="B80" s="2" t="s">
        <v>191</v>
      </c>
      <c r="C80" s="48" t="s">
        <v>10</v>
      </c>
      <c r="D80" s="135">
        <v>1</v>
      </c>
      <c r="E80" s="65"/>
      <c r="F80" s="4">
        <f t="shared" si="17"/>
        <v>0</v>
      </c>
    </row>
    <row r="81" spans="1:6">
      <c r="A81" s="1"/>
      <c r="B81" s="2"/>
      <c r="D81" s="136"/>
      <c r="E81" s="65"/>
      <c r="F81" s="4"/>
    </row>
    <row r="82" spans="1:6" ht="28.5" customHeight="1">
      <c r="A82" s="1"/>
      <c r="B82" s="74" t="s">
        <v>41</v>
      </c>
      <c r="C82" s="59"/>
      <c r="D82" s="24"/>
      <c r="E82" s="25"/>
      <c r="F82" s="27">
        <f>SUM(F47:F81)</f>
        <v>0</v>
      </c>
    </row>
    <row r="83" spans="1:6">
      <c r="A83" s="1"/>
      <c r="B83" s="45"/>
      <c r="D83" s="4"/>
      <c r="E83" s="5"/>
      <c r="F83" s="46"/>
    </row>
    <row r="84" spans="1:6">
      <c r="A84" s="44" t="s">
        <v>6</v>
      </c>
      <c r="B84" s="45" t="s">
        <v>7</v>
      </c>
      <c r="D84" s="4"/>
      <c r="E84" s="5"/>
      <c r="F84" s="4"/>
    </row>
    <row r="85" spans="1:6">
      <c r="A85" s="44"/>
      <c r="B85" s="45"/>
      <c r="D85" s="4"/>
      <c r="E85" s="5"/>
      <c r="F85" s="4"/>
    </row>
    <row r="86" spans="1:6" ht="57" customHeight="1">
      <c r="A86" s="1" t="s">
        <v>0</v>
      </c>
      <c r="B86" s="56" t="s">
        <v>192</v>
      </c>
      <c r="C86" s="48" t="s">
        <v>9</v>
      </c>
      <c r="D86" s="50">
        <v>99</v>
      </c>
      <c r="E86" s="49"/>
      <c r="F86" s="50">
        <f t="shared" ref="F86" si="18">+E86*$D86</f>
        <v>0</v>
      </c>
    </row>
    <row r="87" spans="1:6">
      <c r="A87" s="1"/>
      <c r="B87" s="98"/>
      <c r="C87" s="73"/>
      <c r="D87" s="21"/>
      <c r="E87" s="22"/>
      <c r="F87" s="21"/>
    </row>
    <row r="88" spans="1:6" ht="57" customHeight="1">
      <c r="A88" s="1" t="s">
        <v>2</v>
      </c>
      <c r="B88" s="2" t="s">
        <v>121</v>
      </c>
      <c r="C88" s="48" t="s">
        <v>10</v>
      </c>
      <c r="D88" s="4">
        <v>2</v>
      </c>
      <c r="E88" s="5"/>
      <c r="F88" s="4">
        <f>+D88*E88</f>
        <v>0</v>
      </c>
    </row>
    <row r="89" spans="1:6">
      <c r="A89" s="1"/>
      <c r="B89" s="2"/>
      <c r="D89" s="4"/>
      <c r="E89" s="5"/>
      <c r="F89" s="4"/>
    </row>
    <row r="90" spans="1:6" ht="75">
      <c r="A90" s="137" t="s">
        <v>4</v>
      </c>
      <c r="B90" s="2" t="s">
        <v>122</v>
      </c>
      <c r="C90" s="48" t="s">
        <v>10</v>
      </c>
      <c r="D90" s="4">
        <v>1</v>
      </c>
      <c r="E90" s="5"/>
      <c r="F90" s="4">
        <f>+E90*$D90</f>
        <v>0</v>
      </c>
    </row>
    <row r="91" spans="1:6">
      <c r="A91" s="1"/>
      <c r="B91" s="2"/>
      <c r="D91" s="4"/>
      <c r="E91" s="5"/>
      <c r="F91" s="4"/>
    </row>
    <row r="92" spans="1:6" ht="42.75" customHeight="1">
      <c r="A92" s="1" t="s">
        <v>6</v>
      </c>
      <c r="B92" s="138" t="s">
        <v>31</v>
      </c>
      <c r="C92" s="48" t="s">
        <v>9</v>
      </c>
      <c r="D92" s="4">
        <f>D13</f>
        <v>168</v>
      </c>
      <c r="E92" s="5"/>
      <c r="F92" s="4">
        <f>+D92*E92</f>
        <v>0</v>
      </c>
    </row>
    <row r="93" spans="1:6">
      <c r="A93" s="1"/>
      <c r="B93" s="2"/>
      <c r="D93" s="4"/>
      <c r="E93" s="5"/>
      <c r="F93" s="4"/>
    </row>
    <row r="94" spans="1:6">
      <c r="A94" s="1" t="s">
        <v>16</v>
      </c>
      <c r="B94" s="2" t="s">
        <v>42</v>
      </c>
      <c r="C94" s="48" t="s">
        <v>9</v>
      </c>
      <c r="D94" s="4">
        <f>D13</f>
        <v>168</v>
      </c>
      <c r="E94" s="5"/>
      <c r="F94" s="4">
        <f>+D94*E94</f>
        <v>0</v>
      </c>
    </row>
    <row r="95" spans="1:6">
      <c r="A95" s="1"/>
      <c r="B95" s="2"/>
      <c r="D95" s="4"/>
      <c r="E95" s="5"/>
      <c r="F95" s="4"/>
    </row>
    <row r="96" spans="1:6">
      <c r="A96" s="1" t="s">
        <v>24</v>
      </c>
      <c r="B96" s="2" t="s">
        <v>43</v>
      </c>
      <c r="C96" s="48" t="s">
        <v>9</v>
      </c>
      <c r="D96" s="4">
        <f>D13</f>
        <v>168</v>
      </c>
      <c r="E96" s="5"/>
      <c r="F96" s="4">
        <f>+D96*E96</f>
        <v>0</v>
      </c>
    </row>
    <row r="97" spans="1:6">
      <c r="A97" s="1"/>
      <c r="B97" s="2"/>
      <c r="D97" s="4"/>
      <c r="E97" s="5"/>
      <c r="F97" s="4"/>
    </row>
    <row r="98" spans="1:6">
      <c r="A98" s="1" t="s">
        <v>25</v>
      </c>
      <c r="B98" s="2" t="s">
        <v>61</v>
      </c>
      <c r="C98" s="48" t="s">
        <v>22</v>
      </c>
      <c r="D98" s="4">
        <v>1</v>
      </c>
      <c r="E98" s="5"/>
      <c r="F98" s="4">
        <f>+D98*E98</f>
        <v>0</v>
      </c>
    </row>
    <row r="99" spans="1:6">
      <c r="A99" s="1"/>
      <c r="B99" s="2"/>
      <c r="D99" s="4"/>
      <c r="E99" s="5"/>
      <c r="F99" s="4"/>
    </row>
    <row r="100" spans="1:6">
      <c r="A100" s="1"/>
      <c r="B100" s="26" t="s">
        <v>15</v>
      </c>
      <c r="C100" s="59"/>
      <c r="D100" s="24"/>
      <c r="E100" s="25"/>
      <c r="F100" s="27">
        <f>SUM(F86:F99)</f>
        <v>0</v>
      </c>
    </row>
  </sheetData>
  <mergeCells count="10">
    <mergeCell ref="C10:E10"/>
    <mergeCell ref="C7:E7"/>
    <mergeCell ref="C8:E8"/>
    <mergeCell ref="C9:E9"/>
    <mergeCell ref="A1:F1"/>
    <mergeCell ref="A2:F2"/>
    <mergeCell ref="A3:F3"/>
    <mergeCell ref="A4:F4"/>
    <mergeCell ref="C5:E5"/>
    <mergeCell ref="C6:E6"/>
  </mergeCells>
  <phoneticPr fontId="33" type="noConversion"/>
  <printOptions gridLines="1"/>
  <pageMargins left="1.1023622047244095" right="0.19685039370078741" top="0.74803149606299213" bottom="0.74803149606299213" header="0.31496062992125984" footer="0.31496062992125984"/>
  <pageSetup paperSize="9" scale="95" orientation="portrait" r:id="rId1"/>
  <headerFooter>
    <oddHeader>&amp;L&amp;8Infrastruktura Mizinska vas&amp;C&amp;8vodovod</oddHeader>
    <oddFooter>&amp;C&amp;8stran &amp;P</oddFooter>
  </headerFooter>
  <rowBreaks count="1" manualBreakCount="1">
    <brk id="10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85"/>
  <sheetViews>
    <sheetView view="pageBreakPreview" zoomScaleNormal="100" zoomScaleSheetLayoutView="100" workbookViewId="0">
      <selection activeCell="F70" sqref="F70"/>
    </sheetView>
  </sheetViews>
  <sheetFormatPr defaultRowHeight="15"/>
  <cols>
    <col min="1" max="1" width="6.7109375" style="1" customWidth="1"/>
    <col min="2" max="2" width="43" style="2" customWidth="1"/>
    <col min="3" max="3" width="8.140625" style="48" customWidth="1"/>
    <col min="4" max="4" width="9.140625" style="4" customWidth="1"/>
    <col min="5" max="5" width="9.42578125" style="5" customWidth="1"/>
    <col min="6" max="6" width="13.85546875" style="4" customWidth="1"/>
    <col min="7" max="16384" width="9.140625" style="3"/>
  </cols>
  <sheetData>
    <row r="1" spans="1:6" ht="38.25" customHeight="1">
      <c r="A1" s="229" t="str">
        <f>' rekapitulacija'!A1:B1</f>
        <v>LOKAVEC MIZINSKA VAS</v>
      </c>
      <c r="B1" s="229"/>
      <c r="C1" s="229"/>
      <c r="D1" s="229"/>
      <c r="E1" s="229"/>
      <c r="F1" s="229"/>
    </row>
    <row r="2" spans="1:6">
      <c r="A2" s="246" t="s">
        <v>48</v>
      </c>
      <c r="B2" s="246"/>
      <c r="C2" s="246"/>
      <c r="D2" s="246"/>
      <c r="E2" s="246"/>
      <c r="F2" s="246"/>
    </row>
    <row r="3" spans="1:6" ht="18" customHeight="1">
      <c r="A3" s="230" t="s">
        <v>18</v>
      </c>
      <c r="B3" s="230"/>
      <c r="C3" s="230"/>
      <c r="D3" s="230"/>
      <c r="E3" s="230"/>
      <c r="F3" s="230"/>
    </row>
    <row r="4" spans="1:6" ht="15.75" thickBot="1">
      <c r="A4" s="242"/>
      <c r="B4" s="242"/>
      <c r="C4" s="242"/>
      <c r="D4" s="242"/>
      <c r="E4" s="242"/>
      <c r="F4" s="242"/>
    </row>
    <row r="5" spans="1:6" s="128" customFormat="1">
      <c r="A5" s="139" t="s">
        <v>0</v>
      </c>
      <c r="B5" s="140" t="str">
        <f>B11</f>
        <v>PREDDELA</v>
      </c>
      <c r="C5" s="243"/>
      <c r="D5" s="243"/>
      <c r="E5" s="243"/>
      <c r="F5" s="30">
        <f>F17</f>
        <v>0</v>
      </c>
    </row>
    <row r="6" spans="1:6" s="128" customFormat="1">
      <c r="A6" s="141" t="s">
        <v>2</v>
      </c>
      <c r="B6" s="142" t="str">
        <f>B19</f>
        <v>ZEMELJSKA DELA</v>
      </c>
      <c r="C6" s="239"/>
      <c r="D6" s="239"/>
      <c r="E6" s="239"/>
      <c r="F6" s="35">
        <f>F41</f>
        <v>0</v>
      </c>
    </row>
    <row r="7" spans="1:6" s="128" customFormat="1">
      <c r="A7" s="141" t="s">
        <v>4</v>
      </c>
      <c r="B7" s="142" t="str">
        <f>B43</f>
        <v>MONTAŽNA IN BETONSKA DELA</v>
      </c>
      <c r="C7" s="239"/>
      <c r="D7" s="239"/>
      <c r="E7" s="239"/>
      <c r="F7" s="35">
        <f>F60</f>
        <v>0</v>
      </c>
    </row>
    <row r="8" spans="1:6" s="128" customFormat="1" ht="19.5" customHeight="1" thickBot="1">
      <c r="A8" s="44" t="s">
        <v>6</v>
      </c>
      <c r="B8" s="143" t="str">
        <f>B62</f>
        <v>OSTALA DELA</v>
      </c>
      <c r="C8" s="245"/>
      <c r="D8" s="245"/>
      <c r="E8" s="245"/>
      <c r="F8" s="46">
        <f>F70</f>
        <v>0</v>
      </c>
    </row>
    <row r="9" spans="1:6" s="128" customFormat="1" ht="16.5" thickTop="1" thickBot="1">
      <c r="A9" s="41"/>
      <c r="B9" s="42" t="s">
        <v>19</v>
      </c>
      <c r="C9" s="241"/>
      <c r="D9" s="241"/>
      <c r="E9" s="241"/>
      <c r="F9" s="131">
        <f>SUM(F5:F8)</f>
        <v>0</v>
      </c>
    </row>
    <row r="10" spans="1:6" s="128" customFormat="1">
      <c r="A10" s="44"/>
      <c r="B10" s="45"/>
      <c r="C10" s="144"/>
      <c r="D10" s="144"/>
      <c r="E10" s="145"/>
      <c r="F10" s="46"/>
    </row>
    <row r="11" spans="1:6">
      <c r="A11" s="44" t="s">
        <v>0</v>
      </c>
      <c r="B11" s="45" t="s">
        <v>8</v>
      </c>
    </row>
    <row r="13" spans="1:6" ht="30" customHeight="1">
      <c r="A13" s="1" t="s">
        <v>0</v>
      </c>
      <c r="B13" s="53" t="s">
        <v>20</v>
      </c>
      <c r="C13" s="48" t="s">
        <v>9</v>
      </c>
      <c r="D13" s="4">
        <v>158</v>
      </c>
      <c r="F13" s="115">
        <f>E13*D13</f>
        <v>0</v>
      </c>
    </row>
    <row r="14" spans="1:6">
      <c r="B14" s="113"/>
    </row>
    <row r="15" spans="1:6" ht="30">
      <c r="A15" s="1" t="s">
        <v>2</v>
      </c>
      <c r="B15" s="53" t="s">
        <v>17</v>
      </c>
      <c r="C15" s="48" t="s">
        <v>10</v>
      </c>
      <c r="D15" s="4">
        <v>11</v>
      </c>
      <c r="F15" s="115">
        <f>E15*D15</f>
        <v>0</v>
      </c>
    </row>
    <row r="16" spans="1:6">
      <c r="B16" s="53"/>
    </row>
    <row r="17" spans="1:6">
      <c r="B17" s="26" t="s">
        <v>12</v>
      </c>
      <c r="C17" s="59"/>
      <c r="D17" s="24"/>
      <c r="E17" s="25"/>
      <c r="F17" s="27">
        <f>SUM(F13:F16)</f>
        <v>0</v>
      </c>
    </row>
    <row r="18" spans="1:6">
      <c r="B18" s="98"/>
      <c r="C18" s="73"/>
      <c r="D18" s="21"/>
      <c r="E18" s="22"/>
      <c r="F18" s="33"/>
    </row>
    <row r="19" spans="1:6">
      <c r="A19" s="44" t="s">
        <v>2</v>
      </c>
      <c r="B19" s="45" t="s">
        <v>11</v>
      </c>
    </row>
    <row r="20" spans="1:6">
      <c r="B20" s="53"/>
    </row>
    <row r="21" spans="1:6" ht="90">
      <c r="A21" s="1" t="s">
        <v>0</v>
      </c>
      <c r="B21" s="53" t="s">
        <v>129</v>
      </c>
      <c r="D21" s="4">
        <v>68</v>
      </c>
    </row>
    <row r="22" spans="1:6" ht="17.25">
      <c r="B22" s="56" t="s">
        <v>103</v>
      </c>
      <c r="C22" s="48" t="s">
        <v>391</v>
      </c>
      <c r="D22" s="114">
        <f>0.3*D21</f>
        <v>20.399999999999999</v>
      </c>
      <c r="E22" s="22"/>
      <c r="F22" s="115">
        <f>E22*D22</f>
        <v>0</v>
      </c>
    </row>
    <row r="23" spans="1:6" ht="17.25">
      <c r="B23" s="56" t="s">
        <v>104</v>
      </c>
      <c r="C23" s="48" t="s">
        <v>391</v>
      </c>
      <c r="D23" s="114">
        <f>D21*0.6</f>
        <v>40.799999999999997</v>
      </c>
      <c r="E23" s="22"/>
      <c r="F23" s="115">
        <f>E23*D23</f>
        <v>0</v>
      </c>
    </row>
    <row r="24" spans="1:6" ht="17.25">
      <c r="B24" s="56" t="s">
        <v>51</v>
      </c>
      <c r="C24" s="48" t="s">
        <v>391</v>
      </c>
      <c r="D24" s="114">
        <f>D21*0.1</f>
        <v>6.8000000000000007</v>
      </c>
      <c r="F24" s="115">
        <f>E24*D24</f>
        <v>0</v>
      </c>
    </row>
    <row r="25" spans="1:6">
      <c r="B25" s="56"/>
      <c r="D25" s="114"/>
      <c r="F25" s="115"/>
    </row>
    <row r="26" spans="1:6" ht="45">
      <c r="A26" s="1" t="s">
        <v>2</v>
      </c>
      <c r="B26" s="56" t="s">
        <v>405</v>
      </c>
      <c r="D26" s="50">
        <v>175</v>
      </c>
    </row>
    <row r="27" spans="1:6" ht="17.25">
      <c r="B27" s="56" t="s">
        <v>103</v>
      </c>
      <c r="C27" s="48" t="s">
        <v>391</v>
      </c>
      <c r="D27" s="50">
        <f>D26*0.3</f>
        <v>52.5</v>
      </c>
      <c r="E27" s="22"/>
      <c r="F27" s="21">
        <f>E27*D27</f>
        <v>0</v>
      </c>
    </row>
    <row r="28" spans="1:6" ht="17.25">
      <c r="B28" s="56" t="s">
        <v>104</v>
      </c>
      <c r="C28" s="48" t="s">
        <v>391</v>
      </c>
      <c r="D28" s="50">
        <f>D26*0.6</f>
        <v>105</v>
      </c>
      <c r="E28" s="22"/>
      <c r="F28" s="21">
        <f>E28*D28</f>
        <v>0</v>
      </c>
    </row>
    <row r="29" spans="1:6" ht="17.25">
      <c r="B29" s="56" t="s">
        <v>51</v>
      </c>
      <c r="C29" s="48" t="s">
        <v>391</v>
      </c>
      <c r="D29" s="50">
        <f>D26*0.1</f>
        <v>17.5</v>
      </c>
      <c r="F29" s="4">
        <f>E29*D29</f>
        <v>0</v>
      </c>
    </row>
    <row r="30" spans="1:6">
      <c r="B30" s="56"/>
      <c r="D30" s="50"/>
    </row>
    <row r="31" spans="1:6" ht="60">
      <c r="A31" s="137" t="s">
        <v>4</v>
      </c>
      <c r="B31" s="56" t="s">
        <v>131</v>
      </c>
      <c r="C31" s="48" t="s">
        <v>130</v>
      </c>
      <c r="D31" s="50">
        <v>35</v>
      </c>
      <c r="F31" s="4">
        <f>D31*E31</f>
        <v>0</v>
      </c>
    </row>
    <row r="32" spans="1:6">
      <c r="B32" s="53"/>
      <c r="D32" s="114"/>
    </row>
    <row r="33" spans="1:6" ht="28.5" customHeight="1">
      <c r="A33" s="1" t="s">
        <v>6</v>
      </c>
      <c r="B33" s="53" t="s">
        <v>21</v>
      </c>
      <c r="C33" s="48" t="s">
        <v>390</v>
      </c>
      <c r="D33" s="4">
        <v>120</v>
      </c>
      <c r="F33" s="115">
        <f>E33*D33</f>
        <v>0</v>
      </c>
    </row>
    <row r="34" spans="1:6" ht="14.25" customHeight="1">
      <c r="B34" s="53"/>
      <c r="F34" s="115"/>
    </row>
    <row r="35" spans="1:6" ht="42.75" customHeight="1">
      <c r="A35" s="1" t="s">
        <v>16</v>
      </c>
      <c r="B35" s="56" t="s">
        <v>136</v>
      </c>
      <c r="C35" s="48" t="s">
        <v>391</v>
      </c>
      <c r="D35" s="4">
        <v>180</v>
      </c>
      <c r="F35" s="4">
        <f>+D35*E35</f>
        <v>0</v>
      </c>
    </row>
    <row r="36" spans="1:6" ht="14.25" customHeight="1">
      <c r="B36" s="62"/>
    </row>
    <row r="37" spans="1:6" ht="57" customHeight="1">
      <c r="A37" s="1" t="s">
        <v>24</v>
      </c>
      <c r="B37" s="56" t="s">
        <v>62</v>
      </c>
      <c r="C37" s="48" t="s">
        <v>391</v>
      </c>
      <c r="D37" s="4">
        <f>D26*1.3-D35*1.05</f>
        <v>38.5</v>
      </c>
      <c r="F37" s="4">
        <f t="shared" ref="F37" si="0">+D37*E37</f>
        <v>0</v>
      </c>
    </row>
    <row r="38" spans="1:6" ht="14.25" customHeight="1">
      <c r="B38" s="56"/>
      <c r="C38" s="116"/>
      <c r="D38" s="63"/>
      <c r="E38" s="117"/>
    </row>
    <row r="39" spans="1:6" ht="57" customHeight="1">
      <c r="A39" s="1" t="s">
        <v>25</v>
      </c>
      <c r="B39" s="53" t="s">
        <v>57</v>
      </c>
      <c r="C39" s="48" t="s">
        <v>391</v>
      </c>
      <c r="D39" s="4">
        <v>1</v>
      </c>
      <c r="F39" s="4">
        <f>+D39*E39</f>
        <v>0</v>
      </c>
    </row>
    <row r="40" spans="1:6" ht="15" customHeight="1">
      <c r="B40" s="118"/>
      <c r="C40" s="73"/>
      <c r="D40" s="21"/>
      <c r="E40" s="119"/>
      <c r="F40" s="21"/>
    </row>
    <row r="41" spans="1:6">
      <c r="B41" s="26" t="s">
        <v>13</v>
      </c>
      <c r="C41" s="59"/>
      <c r="D41" s="24"/>
      <c r="E41" s="25"/>
      <c r="F41" s="27">
        <f>SUM(F21:F40)</f>
        <v>0</v>
      </c>
    </row>
    <row r="42" spans="1:6" ht="15" customHeight="1"/>
    <row r="43" spans="1:6">
      <c r="A43" s="44" t="s">
        <v>4</v>
      </c>
      <c r="B43" s="45" t="s">
        <v>5</v>
      </c>
    </row>
    <row r="44" spans="1:6" ht="14.25" customHeight="1">
      <c r="A44" s="44"/>
      <c r="B44" s="45"/>
    </row>
    <row r="45" spans="1:6" ht="105">
      <c r="A45" s="1" t="s">
        <v>0</v>
      </c>
      <c r="B45" s="53" t="s">
        <v>186</v>
      </c>
      <c r="C45" s="48" t="s">
        <v>9</v>
      </c>
      <c r="D45" s="4">
        <v>158</v>
      </c>
      <c r="F45" s="4">
        <f>+D45*E45</f>
        <v>0</v>
      </c>
    </row>
    <row r="46" spans="1:6">
      <c r="B46" s="53"/>
    </row>
    <row r="47" spans="1:6" ht="14.25" customHeight="1">
      <c r="A47" s="1" t="s">
        <v>2</v>
      </c>
      <c r="B47" s="53" t="s">
        <v>139</v>
      </c>
      <c r="C47" s="48" t="s">
        <v>10</v>
      </c>
      <c r="D47" s="4">
        <v>1</v>
      </c>
      <c r="F47" s="4">
        <f>+D47*E47</f>
        <v>0</v>
      </c>
    </row>
    <row r="48" spans="1:6">
      <c r="B48" s="121"/>
      <c r="F48" s="115"/>
    </row>
    <row r="49" spans="1:6" ht="105">
      <c r="A49" s="1" t="s">
        <v>4</v>
      </c>
      <c r="B49" s="121" t="s">
        <v>406</v>
      </c>
    </row>
    <row r="50" spans="1:6">
      <c r="B50" s="121" t="s">
        <v>185</v>
      </c>
      <c r="C50" s="48" t="s">
        <v>10</v>
      </c>
      <c r="D50" s="4">
        <v>1</v>
      </c>
      <c r="F50" s="115">
        <f>E50*D50</f>
        <v>0</v>
      </c>
    </row>
    <row r="51" spans="1:6">
      <c r="B51" s="121" t="s">
        <v>59</v>
      </c>
      <c r="C51" s="48" t="s">
        <v>10</v>
      </c>
      <c r="D51" s="4">
        <v>6</v>
      </c>
      <c r="F51" s="115">
        <f>E51*D51</f>
        <v>0</v>
      </c>
    </row>
    <row r="52" spans="1:6">
      <c r="B52" s="121" t="s">
        <v>58</v>
      </c>
      <c r="C52" s="48" t="s">
        <v>10</v>
      </c>
      <c r="D52" s="4">
        <v>2</v>
      </c>
      <c r="F52" s="115">
        <f>E52*D52</f>
        <v>0</v>
      </c>
    </row>
    <row r="53" spans="1:6">
      <c r="B53" s="121"/>
      <c r="F53" s="115"/>
    </row>
    <row r="54" spans="1:6" ht="120">
      <c r="A54" s="1" t="s">
        <v>6</v>
      </c>
      <c r="B54" s="120" t="s">
        <v>49</v>
      </c>
      <c r="C54" s="48" t="s">
        <v>10</v>
      </c>
      <c r="D54" s="4">
        <v>9</v>
      </c>
      <c r="F54" s="4">
        <f>+D54*E54</f>
        <v>0</v>
      </c>
    </row>
    <row r="55" spans="1:6" ht="14.25" customHeight="1">
      <c r="B55" s="56"/>
      <c r="F55" s="115"/>
    </row>
    <row r="56" spans="1:6" ht="32.25" customHeight="1">
      <c r="A56" s="1" t="s">
        <v>16</v>
      </c>
      <c r="B56" s="62" t="s">
        <v>150</v>
      </c>
      <c r="C56" s="48" t="s">
        <v>391</v>
      </c>
      <c r="D56" s="4">
        <v>27</v>
      </c>
      <c r="F56" s="4">
        <f>E56*D56</f>
        <v>0</v>
      </c>
    </row>
    <row r="57" spans="1:6" ht="14.25" customHeight="1">
      <c r="B57" s="56"/>
      <c r="F57" s="115"/>
    </row>
    <row r="58" spans="1:6" ht="45">
      <c r="A58" s="1" t="s">
        <v>24</v>
      </c>
      <c r="B58" s="56" t="s">
        <v>133</v>
      </c>
      <c r="C58" s="48" t="s">
        <v>10</v>
      </c>
      <c r="D58" s="4">
        <v>1</v>
      </c>
      <c r="F58" s="146">
        <f>+E58*$D58</f>
        <v>0</v>
      </c>
    </row>
    <row r="59" spans="1:6">
      <c r="B59" s="56"/>
      <c r="F59" s="146"/>
    </row>
    <row r="60" spans="1:6" ht="15" customHeight="1">
      <c r="B60" s="26" t="s">
        <v>14</v>
      </c>
      <c r="C60" s="59"/>
      <c r="D60" s="24"/>
      <c r="E60" s="25"/>
      <c r="F60" s="27">
        <f>SUM(F45:F58)</f>
        <v>0</v>
      </c>
    </row>
    <row r="61" spans="1:6" ht="15" customHeight="1">
      <c r="B61" s="45"/>
      <c r="F61" s="46"/>
    </row>
    <row r="62" spans="1:6">
      <c r="A62" s="44" t="s">
        <v>6</v>
      </c>
      <c r="B62" s="45" t="s">
        <v>7</v>
      </c>
    </row>
    <row r="63" spans="1:6" ht="14.25" customHeight="1">
      <c r="A63" s="44"/>
      <c r="B63" s="45"/>
    </row>
    <row r="64" spans="1:6" ht="71.25" customHeight="1">
      <c r="A64" s="1" t="s">
        <v>0</v>
      </c>
      <c r="B64" s="147" t="s">
        <v>47</v>
      </c>
      <c r="C64" s="48" t="s">
        <v>9</v>
      </c>
      <c r="D64" s="4">
        <f>D13</f>
        <v>158</v>
      </c>
      <c r="F64" s="115">
        <f>E64*D64</f>
        <v>0</v>
      </c>
    </row>
    <row r="65" spans="1:6">
      <c r="B65" s="53"/>
    </row>
    <row r="66" spans="1:6" ht="28.5" customHeight="1">
      <c r="A66" s="1" t="s">
        <v>2</v>
      </c>
      <c r="B66" s="56" t="s">
        <v>31</v>
      </c>
      <c r="C66" s="48" t="s">
        <v>9</v>
      </c>
      <c r="D66" s="4">
        <f>D64</f>
        <v>158</v>
      </c>
      <c r="F66" s="115">
        <f>D66*E66</f>
        <v>0</v>
      </c>
    </row>
    <row r="67" spans="1:6">
      <c r="B67" s="56"/>
      <c r="F67" s="115"/>
    </row>
    <row r="68" spans="1:6">
      <c r="A68" s="1" t="s">
        <v>4</v>
      </c>
      <c r="B68" s="2" t="s">
        <v>61</v>
      </c>
      <c r="C68" s="48" t="s">
        <v>22</v>
      </c>
      <c r="D68" s="4">
        <v>1</v>
      </c>
      <c r="F68" s="4">
        <f>+D68*E68</f>
        <v>0</v>
      </c>
    </row>
    <row r="70" spans="1:6">
      <c r="B70" s="26" t="s">
        <v>15</v>
      </c>
      <c r="C70" s="59"/>
      <c r="D70" s="24"/>
      <c r="E70" s="25"/>
      <c r="F70" s="27">
        <f>SUM(F64:F69)</f>
        <v>0</v>
      </c>
    </row>
    <row r="71" spans="1:6" s="128" customFormat="1">
      <c r="A71" s="1"/>
      <c r="B71" s="3"/>
      <c r="C71" s="48"/>
      <c r="D71" s="4"/>
      <c r="E71" s="5"/>
      <c r="F71" s="4"/>
    </row>
    <row r="72" spans="1:6" s="128" customFormat="1">
      <c r="A72" s="1"/>
      <c r="B72" s="3"/>
      <c r="C72" s="48"/>
      <c r="D72" s="4"/>
      <c r="E72" s="5"/>
      <c r="F72" s="4"/>
    </row>
    <row r="85" spans="2:2">
      <c r="B85" s="62"/>
    </row>
  </sheetData>
  <mergeCells count="9">
    <mergeCell ref="C6:E6"/>
    <mergeCell ref="C7:E7"/>
    <mergeCell ref="C8:E8"/>
    <mergeCell ref="C9:E9"/>
    <mergeCell ref="A1:F1"/>
    <mergeCell ref="A2:F2"/>
    <mergeCell ref="A3:F3"/>
    <mergeCell ref="A4:F4"/>
    <mergeCell ref="C5:E5"/>
  </mergeCells>
  <phoneticPr fontId="33" type="noConversion"/>
  <printOptions gridLines="1"/>
  <pageMargins left="1.1023622047244095" right="0.19685039370078741" top="0.70866141732283472" bottom="0.47244094488188981" header="0" footer="0"/>
  <pageSetup paperSize="9" scale="92" orientation="portrait" r:id="rId1"/>
  <headerFooter alignWithMargins="0">
    <oddHeader xml:space="preserve">&amp;L&amp;"Arial Narrow,Navadno"&amp;8Infrastruktura Mizinska vas&amp;C&amp;"Arial Narrow,Navadno"&amp;8Fekalni kanal&amp;9
</oddHeader>
    <oddFooter>&amp;C&amp;9stran&amp;P</oddFooter>
  </headerFooter>
  <rowBreaks count="1" manualBreakCount="1">
    <brk id="1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7"/>
  <sheetViews>
    <sheetView showZeros="0" view="pageBreakPreview" zoomScaleNormal="100" zoomScaleSheetLayoutView="100" zoomScalePageLayoutView="75" workbookViewId="0">
      <selection activeCell="J276" sqref="J276"/>
    </sheetView>
  </sheetViews>
  <sheetFormatPr defaultColWidth="8.85546875" defaultRowHeight="15.75"/>
  <cols>
    <col min="1" max="1" width="3.28515625" style="148" customWidth="1"/>
    <col min="2" max="2" width="4.28515625" style="148" customWidth="1"/>
    <col min="3" max="3" width="7.85546875" style="148" customWidth="1"/>
    <col min="4" max="4" width="71.28515625" style="149" customWidth="1"/>
    <col min="5" max="5" width="3.42578125" style="148" hidden="1" customWidth="1"/>
    <col min="6" max="6" width="4.140625" style="150" customWidth="1"/>
    <col min="7" max="7" width="6" style="150" customWidth="1"/>
    <col min="8" max="8" width="9.42578125" style="151" customWidth="1"/>
    <col min="9" max="9" width="13.5703125" style="152" customWidth="1"/>
    <col min="10" max="10" width="16.28515625" style="153" customWidth="1"/>
    <col min="11" max="16384" width="8.85546875" style="148"/>
  </cols>
  <sheetData>
    <row r="2" spans="1:10">
      <c r="D2" s="149" t="s">
        <v>379</v>
      </c>
      <c r="E2" s="149"/>
    </row>
    <row r="3" spans="1:10" ht="21.95" customHeight="1">
      <c r="D3" s="247" t="s">
        <v>378</v>
      </c>
      <c r="E3" s="247"/>
      <c r="F3" s="247"/>
      <c r="G3" s="247"/>
      <c r="H3" s="247"/>
      <c r="I3" s="247"/>
    </row>
    <row r="4" spans="1:10">
      <c r="E4" s="149"/>
    </row>
    <row r="5" spans="1:10">
      <c r="D5" s="154" t="s">
        <v>377</v>
      </c>
      <c r="E5" s="149"/>
    </row>
    <row r="6" spans="1:10">
      <c r="E6" s="149"/>
    </row>
    <row r="7" spans="1:10">
      <c r="A7" s="148" t="s">
        <v>301</v>
      </c>
      <c r="B7" s="148" t="s">
        <v>301</v>
      </c>
      <c r="C7" s="148" t="s">
        <v>202</v>
      </c>
      <c r="D7" s="155" t="s">
        <v>376</v>
      </c>
      <c r="E7" s="149"/>
    </row>
    <row r="8" spans="1:10">
      <c r="A8" s="148" t="s">
        <v>301</v>
      </c>
      <c r="B8" s="148" t="s">
        <v>32</v>
      </c>
      <c r="C8" s="148" t="s">
        <v>202</v>
      </c>
      <c r="D8" s="149" t="s">
        <v>375</v>
      </c>
      <c r="E8" s="149"/>
      <c r="J8" s="153">
        <f>J77</f>
        <v>0</v>
      </c>
    </row>
    <row r="9" spans="1:10">
      <c r="A9" s="148" t="s">
        <v>301</v>
      </c>
      <c r="B9" s="148" t="s">
        <v>33</v>
      </c>
      <c r="C9" s="148" t="s">
        <v>202</v>
      </c>
      <c r="D9" s="156" t="s">
        <v>374</v>
      </c>
      <c r="E9" s="149"/>
      <c r="J9" s="153">
        <f>J138</f>
        <v>0</v>
      </c>
    </row>
    <row r="10" spans="1:10">
      <c r="E10" s="149"/>
    </row>
    <row r="11" spans="1:10">
      <c r="A11" s="148" t="s">
        <v>221</v>
      </c>
      <c r="B11" s="148" t="s">
        <v>221</v>
      </c>
      <c r="C11" s="148" t="s">
        <v>202</v>
      </c>
      <c r="D11" s="154" t="s">
        <v>299</v>
      </c>
      <c r="E11" s="149"/>
    </row>
    <row r="12" spans="1:10">
      <c r="A12" s="148" t="s">
        <v>221</v>
      </c>
      <c r="B12" s="148" t="s">
        <v>32</v>
      </c>
      <c r="C12" s="148" t="s">
        <v>202</v>
      </c>
      <c r="D12" s="149" t="s">
        <v>373</v>
      </c>
      <c r="E12" s="149"/>
      <c r="J12" s="153">
        <f>J178</f>
        <v>0</v>
      </c>
    </row>
    <row r="13" spans="1:10">
      <c r="A13" s="148" t="s">
        <v>221</v>
      </c>
      <c r="B13" s="148" t="s">
        <v>33</v>
      </c>
      <c r="C13" s="148" t="s">
        <v>202</v>
      </c>
      <c r="D13" s="156" t="s">
        <v>372</v>
      </c>
      <c r="E13" s="149"/>
      <c r="J13" s="153">
        <f>J250</f>
        <v>0</v>
      </c>
    </row>
    <row r="14" spans="1:10">
      <c r="A14" s="148" t="s">
        <v>203</v>
      </c>
      <c r="B14" s="148" t="s">
        <v>203</v>
      </c>
      <c r="C14" s="148" t="s">
        <v>202</v>
      </c>
      <c r="D14" s="154" t="s">
        <v>371</v>
      </c>
      <c r="E14" s="149"/>
      <c r="J14" s="153">
        <f>J276</f>
        <v>0</v>
      </c>
    </row>
    <row r="15" spans="1:10">
      <c r="A15" s="148" t="s">
        <v>203</v>
      </c>
      <c r="B15" s="148" t="s">
        <v>32</v>
      </c>
      <c r="C15" s="148" t="s">
        <v>202</v>
      </c>
      <c r="D15" s="149" t="s">
        <v>370</v>
      </c>
      <c r="E15" s="149"/>
    </row>
    <row r="16" spans="1:10">
      <c r="A16" s="148" t="s">
        <v>369</v>
      </c>
      <c r="B16" s="148" t="s">
        <v>369</v>
      </c>
      <c r="C16" s="148" t="s">
        <v>202</v>
      </c>
      <c r="D16" s="154" t="s">
        <v>368</v>
      </c>
      <c r="E16" s="149"/>
    </row>
    <row r="17" spans="1:10">
      <c r="A17" s="148" t="s">
        <v>367</v>
      </c>
      <c r="B17" s="148" t="s">
        <v>367</v>
      </c>
      <c r="C17" s="148" t="s">
        <v>202</v>
      </c>
      <c r="D17" s="154" t="s">
        <v>366</v>
      </c>
      <c r="E17" s="149"/>
    </row>
    <row r="18" spans="1:10" ht="16.5" thickBot="1">
      <c r="E18" s="149"/>
    </row>
    <row r="19" spans="1:10" ht="16.5" thickBot="1">
      <c r="B19" s="157" t="s">
        <v>202</v>
      </c>
      <c r="C19" s="157" t="s">
        <v>202</v>
      </c>
      <c r="D19" s="158" t="s">
        <v>365</v>
      </c>
      <c r="E19" s="159"/>
      <c r="F19" s="160"/>
      <c r="G19" s="160"/>
      <c r="H19" s="161"/>
      <c r="I19" s="162"/>
      <c r="J19" s="163">
        <f>SUM(J8:J18)</f>
        <v>0</v>
      </c>
    </row>
    <row r="21" spans="1:10">
      <c r="A21" s="148" t="s">
        <v>301</v>
      </c>
      <c r="B21" s="148" t="s">
        <v>301</v>
      </c>
      <c r="D21" s="154" t="s">
        <v>364</v>
      </c>
      <c r="F21" s="164"/>
      <c r="G21" s="165" t="s">
        <v>218</v>
      </c>
      <c r="H21" s="166" t="s">
        <v>217</v>
      </c>
      <c r="I21" s="167" t="s">
        <v>216</v>
      </c>
      <c r="J21" s="168" t="s">
        <v>215</v>
      </c>
    </row>
    <row r="22" spans="1:10">
      <c r="A22" s="148" t="s">
        <v>301</v>
      </c>
    </row>
    <row r="23" spans="1:10">
      <c r="C23" s="148" t="s">
        <v>298</v>
      </c>
      <c r="D23" s="149" t="s">
        <v>363</v>
      </c>
    </row>
    <row r="25" spans="1:10">
      <c r="A25" s="148" t="s">
        <v>301</v>
      </c>
      <c r="D25" s="149" t="s">
        <v>214</v>
      </c>
    </row>
    <row r="26" spans="1:10">
      <c r="A26" s="148" t="s">
        <v>301</v>
      </c>
    </row>
    <row r="27" spans="1:10">
      <c r="A27" s="148" t="s">
        <v>301</v>
      </c>
      <c r="B27" s="148" t="s">
        <v>0</v>
      </c>
      <c r="D27" s="156" t="s">
        <v>362</v>
      </c>
      <c r="G27" s="150" t="s">
        <v>9</v>
      </c>
      <c r="H27" s="151">
        <v>60</v>
      </c>
      <c r="I27" s="169"/>
      <c r="J27" s="170">
        <f>H27*I27</f>
        <v>0</v>
      </c>
    </row>
    <row r="28" spans="1:10">
      <c r="A28" s="148" t="s">
        <v>301</v>
      </c>
      <c r="D28" s="156"/>
      <c r="J28" s="170"/>
    </row>
    <row r="29" spans="1:10">
      <c r="A29" s="148" t="s">
        <v>301</v>
      </c>
      <c r="B29" s="148" t="s">
        <v>2</v>
      </c>
      <c r="D29" s="149" t="s">
        <v>361</v>
      </c>
      <c r="G29" s="150" t="s">
        <v>9</v>
      </c>
      <c r="H29" s="151">
        <v>340</v>
      </c>
      <c r="I29" s="169"/>
      <c r="J29" s="170">
        <f>H29*I29</f>
        <v>0</v>
      </c>
    </row>
    <row r="30" spans="1:10">
      <c r="A30" s="148" t="s">
        <v>301</v>
      </c>
    </row>
    <row r="31" spans="1:10" ht="126">
      <c r="A31" s="148" t="s">
        <v>301</v>
      </c>
      <c r="B31" s="148" t="s">
        <v>4</v>
      </c>
      <c r="D31" s="149" t="s">
        <v>360</v>
      </c>
      <c r="G31" s="150" t="s">
        <v>9</v>
      </c>
      <c r="H31" s="151">
        <v>35</v>
      </c>
      <c r="J31" s="170">
        <f>H31*I31</f>
        <v>0</v>
      </c>
    </row>
    <row r="32" spans="1:10">
      <c r="A32" s="148" t="s">
        <v>301</v>
      </c>
      <c r="D32" s="148"/>
    </row>
    <row r="33" spans="1:10" ht="126">
      <c r="B33" s="148" t="s">
        <v>6</v>
      </c>
      <c r="D33" s="149" t="s">
        <v>359</v>
      </c>
      <c r="G33" s="150" t="s">
        <v>9</v>
      </c>
      <c r="H33" s="151">
        <v>95</v>
      </c>
      <c r="J33" s="170">
        <f>H33*I33</f>
        <v>0</v>
      </c>
    </row>
    <row r="34" spans="1:10">
      <c r="D34" s="148"/>
    </row>
    <row r="35" spans="1:10" ht="126">
      <c r="B35" s="148" t="s">
        <v>16</v>
      </c>
      <c r="D35" s="149" t="s">
        <v>358</v>
      </c>
      <c r="G35" s="150" t="s">
        <v>9</v>
      </c>
      <c r="H35" s="151">
        <v>130</v>
      </c>
      <c r="J35" s="170">
        <f>H35*I35</f>
        <v>0</v>
      </c>
    </row>
    <row r="36" spans="1:10">
      <c r="D36" s="148"/>
    </row>
    <row r="37" spans="1:10" ht="126">
      <c r="B37" s="148" t="s">
        <v>24</v>
      </c>
      <c r="D37" s="149" t="s">
        <v>382</v>
      </c>
      <c r="G37" s="150" t="s">
        <v>9</v>
      </c>
      <c r="H37" s="151">
        <v>72</v>
      </c>
      <c r="J37" s="170">
        <f>H37*I37</f>
        <v>0</v>
      </c>
    </row>
    <row r="38" spans="1:10">
      <c r="D38" s="148"/>
    </row>
    <row r="39" spans="1:10">
      <c r="B39" s="148" t="s">
        <v>25</v>
      </c>
      <c r="D39" s="148" t="s">
        <v>357</v>
      </c>
      <c r="G39" s="150" t="s">
        <v>9</v>
      </c>
      <c r="H39" s="151">
        <v>170</v>
      </c>
      <c r="J39" s="170">
        <f>H39*I39</f>
        <v>0</v>
      </c>
    </row>
    <row r="40" spans="1:10">
      <c r="D40" s="148"/>
    </row>
    <row r="41" spans="1:10">
      <c r="A41" s="148" t="s">
        <v>301</v>
      </c>
      <c r="B41" s="148" t="s">
        <v>26</v>
      </c>
      <c r="D41" s="156" t="s">
        <v>206</v>
      </c>
      <c r="G41" s="150" t="s">
        <v>10</v>
      </c>
      <c r="H41" s="151">
        <v>13</v>
      </c>
      <c r="J41" s="170">
        <f>H41*I41</f>
        <v>0</v>
      </c>
    </row>
    <row r="42" spans="1:10">
      <c r="A42" s="148" t="s">
        <v>301</v>
      </c>
    </row>
    <row r="43" spans="1:10" ht="31.5">
      <c r="A43" s="148" t="s">
        <v>301</v>
      </c>
      <c r="B43" s="148" t="s">
        <v>27</v>
      </c>
      <c r="D43" s="149" t="s">
        <v>407</v>
      </c>
      <c r="G43" s="150" t="s">
        <v>10</v>
      </c>
      <c r="H43" s="151">
        <v>8</v>
      </c>
      <c r="J43" s="170">
        <f>H43*I43</f>
        <v>0</v>
      </c>
    </row>
    <row r="45" spans="1:10" ht="31.5">
      <c r="A45" s="148" t="s">
        <v>301</v>
      </c>
      <c r="B45" s="148" t="s">
        <v>28</v>
      </c>
      <c r="D45" s="149" t="s">
        <v>381</v>
      </c>
      <c r="G45" s="150" t="s">
        <v>10</v>
      </c>
      <c r="H45" s="151">
        <v>2</v>
      </c>
      <c r="J45" s="170">
        <f>H45*I45</f>
        <v>0</v>
      </c>
    </row>
    <row r="46" spans="1:10">
      <c r="A46" s="148" t="s">
        <v>301</v>
      </c>
    </row>
    <row r="47" spans="1:10">
      <c r="A47" s="148" t="s">
        <v>301</v>
      </c>
      <c r="B47" s="148" t="s">
        <v>29</v>
      </c>
      <c r="D47" s="149" t="s">
        <v>356</v>
      </c>
      <c r="G47" s="150" t="s">
        <v>22</v>
      </c>
      <c r="H47" s="151">
        <v>1</v>
      </c>
      <c r="J47" s="170">
        <f>H47*I47</f>
        <v>0</v>
      </c>
    </row>
    <row r="48" spans="1:10">
      <c r="A48" s="148" t="s">
        <v>301</v>
      </c>
    </row>
    <row r="49" spans="1:10" ht="47.25">
      <c r="A49" s="148" t="s">
        <v>301</v>
      </c>
      <c r="B49" s="148" t="s">
        <v>63</v>
      </c>
      <c r="D49" s="149" t="s">
        <v>355</v>
      </c>
      <c r="G49" s="150" t="s">
        <v>22</v>
      </c>
      <c r="H49" s="151">
        <v>2</v>
      </c>
      <c r="J49" s="170">
        <f>H49*I49</f>
        <v>0</v>
      </c>
    </row>
    <row r="50" spans="1:10">
      <c r="A50" s="148" t="s">
        <v>301</v>
      </c>
    </row>
    <row r="51" spans="1:10">
      <c r="A51" s="148" t="s">
        <v>301</v>
      </c>
      <c r="B51" s="148" t="s">
        <v>64</v>
      </c>
      <c r="D51" s="149" t="s">
        <v>354</v>
      </c>
      <c r="G51" s="150" t="s">
        <v>9</v>
      </c>
      <c r="H51" s="151">
        <v>240</v>
      </c>
      <c r="J51" s="170">
        <f>H51*I51</f>
        <v>0</v>
      </c>
    </row>
    <row r="52" spans="1:10">
      <c r="A52" s="148" t="s">
        <v>301</v>
      </c>
    </row>
    <row r="53" spans="1:10">
      <c r="A53" s="148" t="s">
        <v>301</v>
      </c>
      <c r="B53" s="148" t="s">
        <v>65</v>
      </c>
      <c r="D53" s="149" t="s">
        <v>353</v>
      </c>
      <c r="G53" s="150" t="s">
        <v>352</v>
      </c>
      <c r="H53" s="151">
        <v>350</v>
      </c>
      <c r="J53" s="170">
        <f>H53*I53</f>
        <v>0</v>
      </c>
    </row>
    <row r="54" spans="1:10">
      <c r="A54" s="148" t="s">
        <v>301</v>
      </c>
    </row>
    <row r="55" spans="1:10">
      <c r="A55" s="148" t="s">
        <v>301</v>
      </c>
      <c r="B55" s="148" t="s">
        <v>102</v>
      </c>
      <c r="D55" s="149" t="s">
        <v>351</v>
      </c>
      <c r="G55" s="150" t="s">
        <v>10</v>
      </c>
      <c r="H55" s="151">
        <v>22</v>
      </c>
      <c r="J55" s="170">
        <f>H55*I55</f>
        <v>0</v>
      </c>
    </row>
    <row r="56" spans="1:10">
      <c r="A56" s="148" t="s">
        <v>301</v>
      </c>
    </row>
    <row r="57" spans="1:10">
      <c r="A57" s="148" t="s">
        <v>301</v>
      </c>
      <c r="B57" s="148" t="s">
        <v>102</v>
      </c>
      <c r="D57" s="171" t="s">
        <v>350</v>
      </c>
      <c r="G57" s="151" t="s">
        <v>9</v>
      </c>
      <c r="H57" s="151">
        <v>124</v>
      </c>
      <c r="J57" s="170">
        <f>H57*I57</f>
        <v>0</v>
      </c>
    </row>
    <row r="58" spans="1:10">
      <c r="A58" s="148" t="s">
        <v>301</v>
      </c>
      <c r="D58" s="172"/>
      <c r="E58" s="173"/>
      <c r="G58" s="174"/>
    </row>
    <row r="59" spans="1:10" ht="63">
      <c r="A59" s="148" t="s">
        <v>301</v>
      </c>
      <c r="B59" s="148" t="s">
        <v>147</v>
      </c>
      <c r="D59" s="171" t="s">
        <v>349</v>
      </c>
      <c r="E59" s="175"/>
      <c r="G59" s="151" t="s">
        <v>344</v>
      </c>
      <c r="H59" s="151">
        <v>62</v>
      </c>
      <c r="J59" s="170">
        <f>H59*I59</f>
        <v>0</v>
      </c>
    </row>
    <row r="60" spans="1:10">
      <c r="A60" s="148" t="s">
        <v>301</v>
      </c>
      <c r="G60" s="151"/>
    </row>
    <row r="61" spans="1:10" ht="31.5">
      <c r="A61" s="148" t="s">
        <v>301</v>
      </c>
      <c r="B61" s="148" t="s">
        <v>198</v>
      </c>
      <c r="D61" s="149" t="s">
        <v>348</v>
      </c>
      <c r="G61" s="151" t="s">
        <v>344</v>
      </c>
      <c r="H61" s="151">
        <v>62</v>
      </c>
      <c r="J61" s="170">
        <f>H61*I61</f>
        <v>0</v>
      </c>
    </row>
    <row r="62" spans="1:10">
      <c r="A62" s="148" t="s">
        <v>301</v>
      </c>
    </row>
    <row r="63" spans="1:10" ht="31.5">
      <c r="A63" s="148" t="s">
        <v>301</v>
      </c>
      <c r="B63" s="148" t="s">
        <v>347</v>
      </c>
      <c r="D63" s="149" t="s">
        <v>81</v>
      </c>
      <c r="F63" s="148"/>
      <c r="G63" s="151" t="s">
        <v>344</v>
      </c>
      <c r="H63" s="151">
        <v>62</v>
      </c>
      <c r="J63" s="170">
        <f>H63*I63</f>
        <v>0</v>
      </c>
    </row>
    <row r="64" spans="1:10">
      <c r="A64" s="148" t="s">
        <v>301</v>
      </c>
      <c r="F64" s="148"/>
      <c r="G64" s="151"/>
    </row>
    <row r="65" spans="1:10" ht="31.5">
      <c r="A65" s="148" t="s">
        <v>301</v>
      </c>
      <c r="B65" s="148" t="s">
        <v>346</v>
      </c>
      <c r="D65" s="149" t="s">
        <v>345</v>
      </c>
      <c r="F65" s="148"/>
      <c r="G65" s="151" t="s">
        <v>344</v>
      </c>
      <c r="H65" s="151">
        <v>62</v>
      </c>
      <c r="J65" s="170">
        <f>H65*I65</f>
        <v>0</v>
      </c>
    </row>
    <row r="66" spans="1:10">
      <c r="A66" s="148" t="s">
        <v>301</v>
      </c>
    </row>
    <row r="67" spans="1:10">
      <c r="A67" s="148" t="s">
        <v>301</v>
      </c>
      <c r="B67" s="148" t="s">
        <v>343</v>
      </c>
      <c r="D67" s="149" t="s">
        <v>342</v>
      </c>
      <c r="G67" s="150" t="s">
        <v>341</v>
      </c>
      <c r="H67" s="151">
        <v>1</v>
      </c>
      <c r="J67" s="170">
        <f>H67*I67</f>
        <v>0</v>
      </c>
    </row>
    <row r="68" spans="1:10">
      <c r="A68" s="148" t="s">
        <v>301</v>
      </c>
    </row>
    <row r="69" spans="1:10">
      <c r="B69" s="148" t="s">
        <v>340</v>
      </c>
      <c r="D69" s="149" t="s">
        <v>339</v>
      </c>
      <c r="G69" s="150" t="s">
        <v>22</v>
      </c>
      <c r="H69" s="151">
        <v>1</v>
      </c>
      <c r="J69" s="170">
        <f>H69*I69</f>
        <v>0</v>
      </c>
    </row>
    <row r="71" spans="1:10">
      <c r="A71" s="148" t="s">
        <v>301</v>
      </c>
      <c r="B71" s="148" t="s">
        <v>338</v>
      </c>
      <c r="D71" s="149" t="s">
        <v>337</v>
      </c>
      <c r="G71" s="150" t="s">
        <v>204</v>
      </c>
      <c r="H71" s="176">
        <v>0.03</v>
      </c>
      <c r="I71" s="177">
        <f>SUM(J23:J69)</f>
        <v>0</v>
      </c>
      <c r="J71" s="170">
        <f>H71*I71</f>
        <v>0</v>
      </c>
    </row>
    <row r="72" spans="1:10">
      <c r="A72" s="148" t="s">
        <v>301</v>
      </c>
    </row>
    <row r="73" spans="1:10">
      <c r="A73" s="148" t="s">
        <v>301</v>
      </c>
      <c r="B73" s="148" t="s">
        <v>336</v>
      </c>
      <c r="D73" s="149" t="s">
        <v>335</v>
      </c>
      <c r="G73" s="150" t="s">
        <v>223</v>
      </c>
      <c r="H73" s="151">
        <v>2</v>
      </c>
      <c r="J73" s="170">
        <f>H73*I73</f>
        <v>0</v>
      </c>
    </row>
    <row r="74" spans="1:10">
      <c r="A74" s="148" t="s">
        <v>301</v>
      </c>
    </row>
    <row r="75" spans="1:10">
      <c r="A75" s="148" t="s">
        <v>301</v>
      </c>
      <c r="B75" s="148" t="s">
        <v>334</v>
      </c>
      <c r="D75" s="156" t="s">
        <v>283</v>
      </c>
      <c r="G75" s="150" t="s">
        <v>22</v>
      </c>
      <c r="H75" s="151">
        <v>1</v>
      </c>
      <c r="J75" s="170">
        <f>H75*I75</f>
        <v>0</v>
      </c>
    </row>
    <row r="76" spans="1:10" ht="16.5" thickBot="1">
      <c r="A76" s="148" t="s">
        <v>301</v>
      </c>
    </row>
    <row r="77" spans="1:10" ht="16.5" thickBot="1">
      <c r="A77" s="148" t="s">
        <v>301</v>
      </c>
      <c r="B77" s="157" t="s">
        <v>202</v>
      </c>
      <c r="C77" s="157" t="s">
        <v>202</v>
      </c>
      <c r="D77" s="158" t="s">
        <v>333</v>
      </c>
      <c r="F77" s="160"/>
      <c r="G77" s="160"/>
      <c r="H77" s="161"/>
      <c r="I77" s="162"/>
      <c r="J77" s="163">
        <f>SUM(J23:J76)</f>
        <v>0</v>
      </c>
    </row>
    <row r="78" spans="1:10">
      <c r="D78" s="148"/>
    </row>
    <row r="79" spans="1:10">
      <c r="A79" s="148" t="s">
        <v>301</v>
      </c>
      <c r="C79" s="178" t="s">
        <v>281</v>
      </c>
      <c r="D79" s="172" t="s">
        <v>332</v>
      </c>
      <c r="E79" s="173"/>
      <c r="F79" s="164"/>
      <c r="G79" s="165" t="s">
        <v>218</v>
      </c>
      <c r="H79" s="166" t="s">
        <v>217</v>
      </c>
      <c r="I79" s="167" t="s">
        <v>216</v>
      </c>
      <c r="J79" s="167" t="s">
        <v>278</v>
      </c>
    </row>
    <row r="80" spans="1:10">
      <c r="A80" s="148" t="s">
        <v>301</v>
      </c>
      <c r="C80" s="179"/>
      <c r="D80" s="180"/>
      <c r="E80" s="181"/>
      <c r="F80" s="148"/>
      <c r="G80" s="151"/>
      <c r="J80" s="182"/>
    </row>
    <row r="81" spans="1:10" ht="63">
      <c r="A81" s="148" t="s">
        <v>301</v>
      </c>
      <c r="C81" s="183"/>
      <c r="D81" s="184" t="s">
        <v>277</v>
      </c>
      <c r="E81" s="181"/>
      <c r="F81" s="185"/>
      <c r="G81" s="185"/>
      <c r="H81" s="186"/>
      <c r="I81" s="169"/>
    </row>
    <row r="82" spans="1:10">
      <c r="A82" s="148" t="s">
        <v>301</v>
      </c>
      <c r="C82" s="178"/>
      <c r="D82" s="187"/>
      <c r="E82" s="173"/>
      <c r="F82" s="188"/>
      <c r="G82" s="188"/>
      <c r="H82" s="189"/>
      <c r="I82" s="169"/>
    </row>
    <row r="83" spans="1:10" ht="47.25">
      <c r="A83" s="148" t="s">
        <v>301</v>
      </c>
      <c r="C83" s="183"/>
      <c r="D83" s="184" t="s">
        <v>275</v>
      </c>
      <c r="E83" s="181"/>
      <c r="F83" s="185"/>
      <c r="G83" s="185"/>
      <c r="H83" s="186"/>
      <c r="I83" s="169"/>
    </row>
    <row r="84" spans="1:10">
      <c r="A84" s="148" t="s">
        <v>301</v>
      </c>
      <c r="C84" s="183"/>
      <c r="D84" s="190"/>
      <c r="E84" s="181"/>
      <c r="F84" s="185"/>
      <c r="G84" s="185"/>
      <c r="H84" s="186"/>
      <c r="I84" s="169"/>
    </row>
    <row r="85" spans="1:10">
      <c r="A85" s="148" t="s">
        <v>301</v>
      </c>
      <c r="C85" s="191"/>
      <c r="D85" s="192" t="s">
        <v>331</v>
      </c>
      <c r="E85" s="193"/>
      <c r="H85" s="194"/>
      <c r="I85" s="169"/>
    </row>
    <row r="86" spans="1:10" ht="31.5">
      <c r="A86" s="148" t="s">
        <v>301</v>
      </c>
      <c r="C86" s="178"/>
      <c r="D86" s="192" t="s">
        <v>330</v>
      </c>
      <c r="E86" s="195"/>
      <c r="F86" s="196"/>
      <c r="G86" s="196"/>
      <c r="H86" s="197"/>
      <c r="I86" s="169"/>
    </row>
    <row r="87" spans="1:10">
      <c r="A87" s="148" t="s">
        <v>301</v>
      </c>
      <c r="C87" s="195"/>
      <c r="D87" s="184"/>
      <c r="E87" s="193"/>
      <c r="H87" s="197"/>
      <c r="I87" s="169"/>
    </row>
    <row r="88" spans="1:10">
      <c r="A88" s="148" t="s">
        <v>301</v>
      </c>
      <c r="B88" s="198" t="s">
        <v>0</v>
      </c>
      <c r="D88" s="149" t="s">
        <v>329</v>
      </c>
      <c r="E88" s="193"/>
      <c r="G88" s="150" t="s">
        <v>9</v>
      </c>
      <c r="H88" s="151">
        <v>126</v>
      </c>
      <c r="J88" s="170">
        <f>H88*I88</f>
        <v>0</v>
      </c>
    </row>
    <row r="89" spans="1:10">
      <c r="A89" s="148" t="s">
        <v>301</v>
      </c>
      <c r="C89" s="195"/>
      <c r="D89" s="199"/>
    </row>
    <row r="90" spans="1:10">
      <c r="A90" s="148" t="s">
        <v>301</v>
      </c>
      <c r="B90" s="148" t="s">
        <v>2</v>
      </c>
      <c r="C90" s="195"/>
      <c r="D90" s="199" t="s">
        <v>328</v>
      </c>
      <c r="G90" s="150" t="s">
        <v>22</v>
      </c>
      <c r="H90" s="151">
        <v>2</v>
      </c>
      <c r="J90" s="170">
        <f>H90*I90</f>
        <v>0</v>
      </c>
    </row>
    <row r="91" spans="1:10">
      <c r="A91" s="148" t="s">
        <v>301</v>
      </c>
      <c r="C91" s="195"/>
      <c r="D91" s="199"/>
    </row>
    <row r="92" spans="1:10">
      <c r="A92" s="148" t="s">
        <v>301</v>
      </c>
      <c r="B92" s="198" t="s">
        <v>4</v>
      </c>
      <c r="D92" s="149" t="s">
        <v>327</v>
      </c>
      <c r="E92" s="193"/>
      <c r="G92" s="150" t="s">
        <v>9</v>
      </c>
      <c r="H92" s="151">
        <v>47</v>
      </c>
      <c r="J92" s="170">
        <f>H92*I92</f>
        <v>0</v>
      </c>
    </row>
    <row r="93" spans="1:10">
      <c r="A93" s="148" t="s">
        <v>301</v>
      </c>
      <c r="C93" s="195"/>
      <c r="D93" s="199"/>
    </row>
    <row r="94" spans="1:10">
      <c r="A94" s="148" t="s">
        <v>301</v>
      </c>
      <c r="B94" s="148" t="s">
        <v>6</v>
      </c>
      <c r="C94" s="195"/>
      <c r="D94" s="199" t="s">
        <v>326</v>
      </c>
      <c r="G94" s="150" t="s">
        <v>22</v>
      </c>
      <c r="H94" s="151">
        <v>2</v>
      </c>
      <c r="J94" s="170">
        <f>H94*I94</f>
        <v>0</v>
      </c>
    </row>
    <row r="95" spans="1:10">
      <c r="A95" s="148" t="s">
        <v>301</v>
      </c>
      <c r="C95" s="195"/>
      <c r="D95" s="199"/>
    </row>
    <row r="96" spans="1:10">
      <c r="A96" s="148" t="s">
        <v>301</v>
      </c>
      <c r="B96" s="148" t="s">
        <v>16</v>
      </c>
      <c r="C96" s="195"/>
      <c r="D96" s="199" t="s">
        <v>325</v>
      </c>
      <c r="G96" s="150" t="s">
        <v>22</v>
      </c>
      <c r="H96" s="151">
        <v>2</v>
      </c>
      <c r="J96" s="170">
        <f>H96*I96</f>
        <v>0</v>
      </c>
    </row>
    <row r="97" spans="1:10">
      <c r="A97" s="148" t="s">
        <v>301</v>
      </c>
      <c r="C97" s="195"/>
      <c r="D97" s="199"/>
    </row>
    <row r="98" spans="1:10">
      <c r="A98" s="148" t="s">
        <v>301</v>
      </c>
      <c r="B98" s="148" t="s">
        <v>24</v>
      </c>
      <c r="C98" s="195"/>
      <c r="D98" s="199" t="s">
        <v>324</v>
      </c>
      <c r="G98" s="150" t="s">
        <v>22</v>
      </c>
      <c r="H98" s="151">
        <v>2</v>
      </c>
      <c r="J98" s="170">
        <f>H98*I98</f>
        <v>0</v>
      </c>
    </row>
    <row r="99" spans="1:10">
      <c r="A99" s="148" t="s">
        <v>301</v>
      </c>
      <c r="C99" s="195"/>
      <c r="D99" s="199"/>
    </row>
    <row r="100" spans="1:10" ht="47.25">
      <c r="A100" s="148" t="s">
        <v>301</v>
      </c>
      <c r="B100" s="198" t="s">
        <v>25</v>
      </c>
      <c r="C100" s="195"/>
      <c r="D100" s="149" t="s">
        <v>323</v>
      </c>
      <c r="I100" s="169"/>
    </row>
    <row r="101" spans="1:10">
      <c r="A101" s="148" t="s">
        <v>301</v>
      </c>
      <c r="C101" s="195"/>
      <c r="D101" s="149" t="s">
        <v>318</v>
      </c>
      <c r="I101" s="169"/>
    </row>
    <row r="102" spans="1:10">
      <c r="A102" s="148" t="s">
        <v>301</v>
      </c>
      <c r="C102" s="195"/>
      <c r="D102" s="149" t="s">
        <v>317</v>
      </c>
      <c r="I102" s="169"/>
    </row>
    <row r="103" spans="1:10">
      <c r="A103" s="148" t="s">
        <v>301</v>
      </c>
      <c r="C103" s="195"/>
      <c r="D103" s="149" t="s">
        <v>322</v>
      </c>
      <c r="I103" s="169"/>
    </row>
    <row r="104" spans="1:10">
      <c r="A104" s="148" t="s">
        <v>301</v>
      </c>
      <c r="C104" s="195"/>
      <c r="D104" s="149" t="s">
        <v>321</v>
      </c>
      <c r="I104" s="169"/>
    </row>
    <row r="105" spans="1:10">
      <c r="A105" s="148" t="s">
        <v>301</v>
      </c>
      <c r="C105" s="195"/>
      <c r="D105" s="149" t="s">
        <v>320</v>
      </c>
      <c r="I105" s="169"/>
    </row>
    <row r="106" spans="1:10">
      <c r="A106" s="148" t="s">
        <v>301</v>
      </c>
      <c r="C106" s="195"/>
      <c r="D106" s="149" t="s">
        <v>314</v>
      </c>
      <c r="I106" s="169"/>
    </row>
    <row r="107" spans="1:10">
      <c r="A107" s="148" t="s">
        <v>301</v>
      </c>
      <c r="C107" s="195"/>
      <c r="D107" s="149" t="s">
        <v>313</v>
      </c>
      <c r="I107" s="169"/>
    </row>
    <row r="108" spans="1:10">
      <c r="A108" s="148" t="s">
        <v>301</v>
      </c>
      <c r="C108" s="195"/>
      <c r="D108" s="149" t="s">
        <v>312</v>
      </c>
      <c r="I108" s="169"/>
    </row>
    <row r="109" spans="1:10">
      <c r="A109" s="148" t="s">
        <v>301</v>
      </c>
      <c r="C109" s="195"/>
      <c r="D109" s="149" t="s">
        <v>311</v>
      </c>
      <c r="I109" s="169"/>
    </row>
    <row r="110" spans="1:10">
      <c r="A110" s="148" t="s">
        <v>301</v>
      </c>
      <c r="C110" s="195"/>
      <c r="D110" s="149" t="s">
        <v>310</v>
      </c>
      <c r="G110" s="150" t="s">
        <v>10</v>
      </c>
      <c r="H110" s="151">
        <v>1</v>
      </c>
      <c r="J110" s="170">
        <f>H110*I110</f>
        <v>0</v>
      </c>
    </row>
    <row r="111" spans="1:10">
      <c r="A111" s="148" t="s">
        <v>301</v>
      </c>
      <c r="C111" s="195"/>
      <c r="I111" s="169"/>
    </row>
    <row r="112" spans="1:10" ht="47.25">
      <c r="A112" s="148" t="s">
        <v>301</v>
      </c>
      <c r="B112" s="198" t="s">
        <v>26</v>
      </c>
      <c r="C112" s="195"/>
      <c r="D112" s="149" t="s">
        <v>319</v>
      </c>
      <c r="I112" s="169"/>
    </row>
    <row r="113" spans="1:10">
      <c r="A113" s="148" t="s">
        <v>301</v>
      </c>
      <c r="C113" s="195"/>
      <c r="D113" s="149" t="s">
        <v>318</v>
      </c>
      <c r="I113" s="169"/>
    </row>
    <row r="114" spans="1:10">
      <c r="A114" s="148" t="s">
        <v>301</v>
      </c>
      <c r="C114" s="195"/>
      <c r="D114" s="149" t="s">
        <v>317</v>
      </c>
      <c r="I114" s="169"/>
    </row>
    <row r="115" spans="1:10">
      <c r="A115" s="148" t="s">
        <v>301</v>
      </c>
      <c r="C115" s="195"/>
      <c r="D115" s="149" t="s">
        <v>316</v>
      </c>
      <c r="I115" s="169"/>
    </row>
    <row r="116" spans="1:10">
      <c r="A116" s="148" t="s">
        <v>301</v>
      </c>
      <c r="C116" s="195"/>
      <c r="D116" s="149" t="s">
        <v>315</v>
      </c>
      <c r="I116" s="169"/>
    </row>
    <row r="117" spans="1:10">
      <c r="A117" s="148" t="s">
        <v>301</v>
      </c>
      <c r="C117" s="195"/>
      <c r="D117" s="149" t="s">
        <v>314</v>
      </c>
      <c r="I117" s="169"/>
    </row>
    <row r="118" spans="1:10">
      <c r="A118" s="148" t="s">
        <v>301</v>
      </c>
      <c r="C118" s="195"/>
      <c r="D118" s="149" t="s">
        <v>313</v>
      </c>
      <c r="I118" s="169"/>
    </row>
    <row r="119" spans="1:10">
      <c r="A119" s="148" t="s">
        <v>301</v>
      </c>
      <c r="C119" s="195"/>
      <c r="D119" s="149" t="s">
        <v>312</v>
      </c>
      <c r="I119" s="169"/>
    </row>
    <row r="120" spans="1:10">
      <c r="A120" s="148" t="s">
        <v>301</v>
      </c>
      <c r="C120" s="195"/>
      <c r="D120" s="149" t="s">
        <v>311</v>
      </c>
      <c r="I120" s="169"/>
    </row>
    <row r="121" spans="1:10">
      <c r="A121" s="148" t="s">
        <v>301</v>
      </c>
      <c r="C121" s="195"/>
      <c r="D121" s="149" t="s">
        <v>310</v>
      </c>
      <c r="G121" s="150" t="s">
        <v>10</v>
      </c>
      <c r="H121" s="151">
        <v>1</v>
      </c>
      <c r="J121" s="170">
        <f>H121*I121</f>
        <v>0</v>
      </c>
    </row>
    <row r="122" spans="1:10">
      <c r="A122" s="148" t="s">
        <v>301</v>
      </c>
      <c r="C122" s="195"/>
      <c r="I122" s="169"/>
    </row>
    <row r="123" spans="1:10" ht="31.5">
      <c r="A123" s="148" t="s">
        <v>301</v>
      </c>
      <c r="B123" s="198" t="s">
        <v>27</v>
      </c>
      <c r="C123" s="195"/>
      <c r="D123" s="149" t="s">
        <v>309</v>
      </c>
      <c r="G123" s="150" t="s">
        <v>10</v>
      </c>
      <c r="H123" s="151">
        <v>3</v>
      </c>
      <c r="J123" s="170">
        <f>H123*I123</f>
        <v>0</v>
      </c>
    </row>
    <row r="124" spans="1:10">
      <c r="A124" s="148" t="s">
        <v>301</v>
      </c>
      <c r="B124" s="198"/>
      <c r="C124" s="195"/>
    </row>
    <row r="125" spans="1:10" ht="33" customHeight="1">
      <c r="A125" s="148" t="s">
        <v>301</v>
      </c>
      <c r="B125" s="198" t="s">
        <v>28</v>
      </c>
      <c r="C125" s="195"/>
      <c r="D125" s="149" t="s">
        <v>308</v>
      </c>
      <c r="G125" s="150" t="s">
        <v>22</v>
      </c>
      <c r="H125" s="151">
        <v>1</v>
      </c>
      <c r="J125" s="170">
        <f>H125*I125</f>
        <v>0</v>
      </c>
    </row>
    <row r="126" spans="1:10">
      <c r="A126" s="148" t="s">
        <v>301</v>
      </c>
      <c r="B126" s="198"/>
      <c r="C126" s="195"/>
    </row>
    <row r="127" spans="1:10" ht="31.5">
      <c r="A127" s="148" t="s">
        <v>301</v>
      </c>
      <c r="B127" s="198" t="s">
        <v>29</v>
      </c>
      <c r="C127" s="195"/>
      <c r="D127" s="149" t="s">
        <v>307</v>
      </c>
      <c r="G127" s="150" t="s">
        <v>22</v>
      </c>
      <c r="H127" s="151">
        <v>1</v>
      </c>
      <c r="J127" s="170">
        <f>H127*I127</f>
        <v>0</v>
      </c>
    </row>
    <row r="128" spans="1:10">
      <c r="A128" s="148" t="s">
        <v>301</v>
      </c>
      <c r="B128" s="198"/>
      <c r="C128" s="195"/>
    </row>
    <row r="129" spans="1:10">
      <c r="A129" s="148" t="s">
        <v>301</v>
      </c>
      <c r="B129" s="198" t="s">
        <v>63</v>
      </c>
      <c r="D129" s="187" t="s">
        <v>306</v>
      </c>
      <c r="E129" s="173"/>
      <c r="G129" s="150" t="s">
        <v>204</v>
      </c>
      <c r="H129" s="176">
        <v>0.03</v>
      </c>
      <c r="I129" s="177">
        <f>SUM(J80:J127)</f>
        <v>0</v>
      </c>
      <c r="J129" s="170">
        <f>H129*I129</f>
        <v>0</v>
      </c>
    </row>
    <row r="130" spans="1:10">
      <c r="A130" s="148" t="s">
        <v>301</v>
      </c>
      <c r="B130" s="198"/>
      <c r="D130" s="187"/>
      <c r="E130" s="173"/>
      <c r="H130" s="189"/>
      <c r="I130" s="200"/>
    </row>
    <row r="131" spans="1:10">
      <c r="A131" s="148" t="s">
        <v>301</v>
      </c>
      <c r="B131" s="198" t="s">
        <v>64</v>
      </c>
      <c r="D131" s="149" t="s">
        <v>305</v>
      </c>
      <c r="G131" s="150" t="s">
        <v>204</v>
      </c>
      <c r="H131" s="201">
        <v>0.03</v>
      </c>
      <c r="I131" s="177">
        <f>SUM(J81:J129)</f>
        <v>0</v>
      </c>
      <c r="J131" s="170">
        <f>H131*I131</f>
        <v>0</v>
      </c>
    </row>
    <row r="132" spans="1:10">
      <c r="A132" s="148" t="s">
        <v>301</v>
      </c>
      <c r="B132" s="198"/>
      <c r="D132" s="149" t="s">
        <v>304</v>
      </c>
      <c r="G132" s="151"/>
      <c r="I132" s="169"/>
    </row>
    <row r="133" spans="1:10">
      <c r="A133" s="148" t="s">
        <v>301</v>
      </c>
      <c r="B133" s="198"/>
      <c r="H133" s="189"/>
      <c r="I133" s="169"/>
    </row>
    <row r="134" spans="1:10">
      <c r="A134" s="148" t="s">
        <v>301</v>
      </c>
      <c r="B134" s="198" t="s">
        <v>65</v>
      </c>
      <c r="D134" s="149" t="s">
        <v>303</v>
      </c>
      <c r="G134" s="150" t="s">
        <v>22</v>
      </c>
      <c r="H134" s="189">
        <v>1</v>
      </c>
      <c r="I134" s="169"/>
      <c r="J134" s="170">
        <f>H134*I134</f>
        <v>0</v>
      </c>
    </row>
    <row r="135" spans="1:10">
      <c r="A135" s="148" t="s">
        <v>301</v>
      </c>
      <c r="B135" s="198"/>
      <c r="H135" s="189"/>
      <c r="I135" s="169"/>
    </row>
    <row r="136" spans="1:10">
      <c r="A136" s="148" t="s">
        <v>301</v>
      </c>
      <c r="B136" s="198" t="s">
        <v>101</v>
      </c>
      <c r="D136" s="187" t="s">
        <v>302</v>
      </c>
      <c r="E136" s="173"/>
      <c r="G136" s="150" t="s">
        <v>223</v>
      </c>
      <c r="H136" s="151">
        <v>2</v>
      </c>
      <c r="J136" s="170">
        <f>H136*I136</f>
        <v>0</v>
      </c>
    </row>
    <row r="137" spans="1:10">
      <c r="A137" s="148" t="s">
        <v>301</v>
      </c>
      <c r="C137" s="178"/>
      <c r="D137" s="187"/>
      <c r="E137" s="173"/>
      <c r="F137" s="188"/>
      <c r="G137" s="188"/>
      <c r="H137" s="189"/>
      <c r="I137" s="169"/>
    </row>
    <row r="138" spans="1:10">
      <c r="A138" s="148" t="s">
        <v>301</v>
      </c>
      <c r="B138" s="202" t="s">
        <v>202</v>
      </c>
      <c r="C138" s="203" t="s">
        <v>202</v>
      </c>
      <c r="D138" s="204" t="s">
        <v>300</v>
      </c>
      <c r="E138" s="205"/>
      <c r="F138" s="206"/>
      <c r="G138" s="206"/>
      <c r="H138" s="207"/>
      <c r="I138" s="208"/>
      <c r="J138" s="209">
        <f>SUM(J81:J137)</f>
        <v>0</v>
      </c>
    </row>
    <row r="140" spans="1:10">
      <c r="A140" s="148" t="s">
        <v>221</v>
      </c>
      <c r="B140" s="148" t="s">
        <v>221</v>
      </c>
      <c r="D140" s="154" t="s">
        <v>299</v>
      </c>
      <c r="F140" s="164"/>
      <c r="G140" s="165" t="s">
        <v>218</v>
      </c>
      <c r="H140" s="166" t="s">
        <v>217</v>
      </c>
      <c r="I140" s="167" t="s">
        <v>216</v>
      </c>
      <c r="J140" s="167" t="s">
        <v>278</v>
      </c>
    </row>
    <row r="141" spans="1:10">
      <c r="A141" s="148" t="s">
        <v>221</v>
      </c>
    </row>
    <row r="142" spans="1:10">
      <c r="A142" s="148" t="s">
        <v>221</v>
      </c>
      <c r="D142" s="149" t="s">
        <v>214</v>
      </c>
    </row>
    <row r="143" spans="1:10">
      <c r="A143" s="148" t="s">
        <v>221</v>
      </c>
    </row>
    <row r="144" spans="1:10">
      <c r="A144" s="148" t="s">
        <v>221</v>
      </c>
      <c r="B144" s="148" t="s">
        <v>298</v>
      </c>
      <c r="D144" s="149" t="s">
        <v>297</v>
      </c>
    </row>
    <row r="145" spans="1:10">
      <c r="A145" s="148" t="s">
        <v>221</v>
      </c>
    </row>
    <row r="146" spans="1:10" ht="31.5">
      <c r="A146" s="148" t="s">
        <v>221</v>
      </c>
      <c r="B146" s="148" t="s">
        <v>0</v>
      </c>
      <c r="D146" s="156" t="s">
        <v>296</v>
      </c>
      <c r="G146" s="150" t="s">
        <v>9</v>
      </c>
      <c r="H146" s="151">
        <v>15</v>
      </c>
      <c r="I146" s="169"/>
      <c r="J146" s="170">
        <f>H146*I146</f>
        <v>0</v>
      </c>
    </row>
    <row r="147" spans="1:10">
      <c r="A147" s="148" t="s">
        <v>221</v>
      </c>
      <c r="J147" s="170"/>
    </row>
    <row r="148" spans="1:10">
      <c r="A148" s="148" t="s">
        <v>221</v>
      </c>
      <c r="B148" s="148" t="s">
        <v>2</v>
      </c>
      <c r="D148" s="149" t="s">
        <v>295</v>
      </c>
      <c r="G148" s="150" t="s">
        <v>9</v>
      </c>
      <c r="H148" s="151">
        <v>228</v>
      </c>
      <c r="I148" s="169"/>
      <c r="J148" s="170">
        <f>H148*I148</f>
        <v>0</v>
      </c>
    </row>
    <row r="149" spans="1:10">
      <c r="A149" s="148" t="s">
        <v>221</v>
      </c>
    </row>
    <row r="150" spans="1:10" ht="47.25">
      <c r="A150" s="148" t="s">
        <v>221</v>
      </c>
      <c r="B150" s="148" t="s">
        <v>4</v>
      </c>
      <c r="D150" s="156" t="s">
        <v>294</v>
      </c>
      <c r="G150" s="150" t="s">
        <v>10</v>
      </c>
      <c r="H150" s="151">
        <v>10</v>
      </c>
      <c r="I150" s="169"/>
      <c r="J150" s="170">
        <f>H150*I150</f>
        <v>0</v>
      </c>
    </row>
    <row r="151" spans="1:10">
      <c r="A151" s="148" t="s">
        <v>221</v>
      </c>
      <c r="D151" s="156"/>
    </row>
    <row r="152" spans="1:10" ht="31.5">
      <c r="A152" s="148" t="s">
        <v>221</v>
      </c>
      <c r="B152" s="148" t="s">
        <v>6</v>
      </c>
      <c r="D152" s="156" t="s">
        <v>293</v>
      </c>
      <c r="G152" s="150" t="s">
        <v>10</v>
      </c>
      <c r="H152" s="151">
        <v>11</v>
      </c>
      <c r="I152" s="169"/>
      <c r="J152" s="170">
        <f>H152*I152</f>
        <v>0</v>
      </c>
    </row>
    <row r="153" spans="1:10">
      <c r="A153" s="148" t="s">
        <v>221</v>
      </c>
      <c r="D153" s="156"/>
    </row>
    <row r="154" spans="1:10" ht="31.5">
      <c r="A154" s="148" t="s">
        <v>221</v>
      </c>
      <c r="B154" s="148" t="s">
        <v>16</v>
      </c>
      <c r="D154" s="156" t="s">
        <v>292</v>
      </c>
      <c r="G154" s="150" t="s">
        <v>9</v>
      </c>
      <c r="H154" s="151">
        <v>46</v>
      </c>
      <c r="I154" s="169"/>
      <c r="J154" s="170">
        <f>H154*I154</f>
        <v>0</v>
      </c>
    </row>
    <row r="155" spans="1:10">
      <c r="A155" s="148" t="s">
        <v>221</v>
      </c>
      <c r="D155" s="156"/>
    </row>
    <row r="156" spans="1:10">
      <c r="A156" s="148" t="s">
        <v>221</v>
      </c>
      <c r="B156" s="148" t="s">
        <v>24</v>
      </c>
      <c r="D156" s="156" t="s">
        <v>206</v>
      </c>
      <c r="G156" s="150" t="s">
        <v>10</v>
      </c>
      <c r="H156" s="151">
        <v>12</v>
      </c>
      <c r="I156" s="169"/>
      <c r="J156" s="170">
        <f>H156*I156</f>
        <v>0</v>
      </c>
    </row>
    <row r="157" spans="1:10">
      <c r="A157" s="148" t="s">
        <v>221</v>
      </c>
      <c r="D157" s="156"/>
    </row>
    <row r="158" spans="1:10" ht="47.25">
      <c r="A158" s="148" t="s">
        <v>221</v>
      </c>
      <c r="B158" s="148" t="s">
        <v>25</v>
      </c>
      <c r="D158" s="156" t="s">
        <v>291</v>
      </c>
      <c r="G158" s="150" t="s">
        <v>9</v>
      </c>
      <c r="H158" s="151">
        <v>35</v>
      </c>
      <c r="I158" s="169"/>
      <c r="J158" s="170">
        <f>H158*I158</f>
        <v>0</v>
      </c>
    </row>
    <row r="159" spans="1:10">
      <c r="A159" s="148" t="s">
        <v>221</v>
      </c>
      <c r="D159" s="156"/>
    </row>
    <row r="160" spans="1:10" ht="33.75" customHeight="1">
      <c r="A160" s="148" t="s">
        <v>221</v>
      </c>
      <c r="B160" s="148" t="s">
        <v>26</v>
      </c>
      <c r="D160" s="156" t="s">
        <v>290</v>
      </c>
      <c r="G160" s="150" t="s">
        <v>9</v>
      </c>
      <c r="H160" s="151">
        <v>193</v>
      </c>
      <c r="I160" s="169"/>
      <c r="J160" s="170">
        <f>H160*I160</f>
        <v>0</v>
      </c>
    </row>
    <row r="161" spans="1:10">
      <c r="A161" s="148" t="s">
        <v>221</v>
      </c>
      <c r="D161" s="156"/>
    </row>
    <row r="162" spans="1:10">
      <c r="A162" s="148" t="s">
        <v>221</v>
      </c>
      <c r="B162" s="148" t="s">
        <v>27</v>
      </c>
      <c r="D162" s="149" t="s">
        <v>289</v>
      </c>
      <c r="G162" s="150" t="s">
        <v>9</v>
      </c>
      <c r="H162" s="151">
        <v>30</v>
      </c>
      <c r="I162" s="169"/>
      <c r="J162" s="170">
        <f>H162*I162</f>
        <v>0</v>
      </c>
    </row>
    <row r="163" spans="1:10">
      <c r="A163" s="148" t="s">
        <v>221</v>
      </c>
      <c r="D163" s="156"/>
    </row>
    <row r="164" spans="1:10">
      <c r="A164" s="148" t="s">
        <v>221</v>
      </c>
      <c r="B164" s="148" t="s">
        <v>28</v>
      </c>
      <c r="D164" s="149" t="s">
        <v>288</v>
      </c>
      <c r="G164" s="150" t="s">
        <v>9</v>
      </c>
      <c r="H164" s="151">
        <v>46</v>
      </c>
      <c r="J164" s="170">
        <f>H164*I164</f>
        <v>0</v>
      </c>
    </row>
    <row r="165" spans="1:10">
      <c r="A165" s="148" t="s">
        <v>221</v>
      </c>
    </row>
    <row r="166" spans="1:10" ht="144" customHeight="1">
      <c r="A166" s="148" t="s">
        <v>221</v>
      </c>
      <c r="B166" s="148" t="s">
        <v>29</v>
      </c>
      <c r="D166" s="149" t="s">
        <v>287</v>
      </c>
      <c r="G166" s="150" t="s">
        <v>10</v>
      </c>
      <c r="H166" s="151">
        <v>10</v>
      </c>
      <c r="I166" s="169"/>
      <c r="J166" s="170">
        <f>H166*I166</f>
        <v>0</v>
      </c>
    </row>
    <row r="167" spans="1:10">
      <c r="A167" s="148" t="s">
        <v>221</v>
      </c>
    </row>
    <row r="168" spans="1:10" ht="63">
      <c r="A168" s="148" t="s">
        <v>221</v>
      </c>
      <c r="B168" s="148" t="s">
        <v>63</v>
      </c>
      <c r="D168" s="156" t="s">
        <v>286</v>
      </c>
      <c r="G168" s="150" t="s">
        <v>22</v>
      </c>
      <c r="H168" s="151">
        <v>10</v>
      </c>
      <c r="J168" s="170">
        <f>H168*I168</f>
        <v>0</v>
      </c>
    </row>
    <row r="169" spans="1:10">
      <c r="A169" s="148" t="s">
        <v>221</v>
      </c>
    </row>
    <row r="170" spans="1:10">
      <c r="A170" s="148" t="s">
        <v>221</v>
      </c>
      <c r="B170" s="148" t="s">
        <v>64</v>
      </c>
      <c r="D170" s="156" t="s">
        <v>285</v>
      </c>
      <c r="G170" s="150" t="s">
        <v>22</v>
      </c>
      <c r="H170" s="151">
        <v>10</v>
      </c>
      <c r="J170" s="170">
        <f>H170*I170</f>
        <v>0</v>
      </c>
    </row>
    <row r="171" spans="1:10">
      <c r="A171" s="148" t="s">
        <v>221</v>
      </c>
      <c r="D171" s="156"/>
    </row>
    <row r="172" spans="1:10" ht="31.5">
      <c r="A172" s="148" t="s">
        <v>221</v>
      </c>
      <c r="B172" s="148" t="s">
        <v>65</v>
      </c>
      <c r="D172" s="156" t="s">
        <v>284</v>
      </c>
      <c r="G172" s="150" t="s">
        <v>22</v>
      </c>
      <c r="H172" s="151">
        <v>1</v>
      </c>
      <c r="J172" s="170">
        <f>H172*I172</f>
        <v>0</v>
      </c>
    </row>
    <row r="173" spans="1:10">
      <c r="A173" s="148" t="s">
        <v>221</v>
      </c>
      <c r="D173" s="156"/>
    </row>
    <row r="174" spans="1:10">
      <c r="A174" s="148" t="s">
        <v>221</v>
      </c>
      <c r="B174" s="148" t="s">
        <v>101</v>
      </c>
      <c r="D174" s="156" t="s">
        <v>228</v>
      </c>
      <c r="F174" s="210"/>
      <c r="G174" s="210" t="s">
        <v>204</v>
      </c>
      <c r="H174" s="176">
        <v>0.05</v>
      </c>
      <c r="I174" s="177">
        <f>SUM(J141:J172)</f>
        <v>0</v>
      </c>
      <c r="J174" s="170">
        <f>H174*I174</f>
        <v>0</v>
      </c>
    </row>
    <row r="175" spans="1:10">
      <c r="A175" s="148" t="s">
        <v>221</v>
      </c>
      <c r="D175" s="156"/>
      <c r="F175" s="210"/>
      <c r="G175" s="210"/>
      <c r="H175" s="176"/>
    </row>
    <row r="176" spans="1:10">
      <c r="A176" s="148" t="s">
        <v>221</v>
      </c>
      <c r="B176" s="148" t="s">
        <v>102</v>
      </c>
      <c r="D176" s="156" t="s">
        <v>283</v>
      </c>
      <c r="G176" s="150" t="s">
        <v>22</v>
      </c>
      <c r="H176" s="151">
        <v>1</v>
      </c>
      <c r="J176" s="170">
        <f>H176*I176</f>
        <v>0</v>
      </c>
    </row>
    <row r="177" spans="1:10" ht="26.65" customHeight="1" thickBot="1">
      <c r="A177" s="148" t="s">
        <v>221</v>
      </c>
      <c r="D177" s="156"/>
    </row>
    <row r="178" spans="1:10" ht="16.5" thickBot="1">
      <c r="A178" s="148" t="s">
        <v>221</v>
      </c>
      <c r="B178" s="157" t="s">
        <v>202</v>
      </c>
      <c r="C178" s="157" t="s">
        <v>202</v>
      </c>
      <c r="D178" s="158" t="s">
        <v>282</v>
      </c>
      <c r="E178" s="159"/>
      <c r="F178" s="160"/>
      <c r="G178" s="160"/>
      <c r="H178" s="161"/>
      <c r="I178" s="162"/>
      <c r="J178" s="163">
        <f>SUM(J141:J177)</f>
        <v>0</v>
      </c>
    </row>
    <row r="179" spans="1:10">
      <c r="A179" s="148" t="s">
        <v>221</v>
      </c>
      <c r="D179" s="156"/>
    </row>
    <row r="180" spans="1:10">
      <c r="A180" s="148" t="s">
        <v>221</v>
      </c>
      <c r="B180" s="148" t="s">
        <v>281</v>
      </c>
      <c r="C180" s="148" t="s">
        <v>280</v>
      </c>
      <c r="D180" s="156" t="s">
        <v>279</v>
      </c>
      <c r="F180" s="165"/>
      <c r="G180" s="165" t="s">
        <v>218</v>
      </c>
      <c r="H180" s="166" t="s">
        <v>217</v>
      </c>
      <c r="I180" s="167" t="s">
        <v>216</v>
      </c>
      <c r="J180" s="167" t="s">
        <v>278</v>
      </c>
    </row>
    <row r="181" spans="1:10">
      <c r="A181" s="148" t="s">
        <v>221</v>
      </c>
      <c r="D181" s="156"/>
    </row>
    <row r="182" spans="1:10" ht="63">
      <c r="A182" s="148" t="s">
        <v>221</v>
      </c>
      <c r="D182" s="211" t="s">
        <v>277</v>
      </c>
    </row>
    <row r="183" spans="1:10" ht="31.5">
      <c r="A183" s="148" t="s">
        <v>221</v>
      </c>
      <c r="D183" s="212" t="s">
        <v>276</v>
      </c>
    </row>
    <row r="184" spans="1:10">
      <c r="A184" s="148" t="s">
        <v>221</v>
      </c>
      <c r="D184" s="213"/>
    </row>
    <row r="185" spans="1:10" ht="45" customHeight="1">
      <c r="A185" s="148" t="s">
        <v>221</v>
      </c>
      <c r="D185" s="213" t="s">
        <v>275</v>
      </c>
    </row>
    <row r="186" spans="1:10">
      <c r="A186" s="148" t="s">
        <v>221</v>
      </c>
      <c r="D186" s="156"/>
    </row>
    <row r="187" spans="1:10" s="214" customFormat="1" ht="25.5">
      <c r="A187" s="214" t="s">
        <v>221</v>
      </c>
      <c r="B187" s="214" t="s">
        <v>0</v>
      </c>
      <c r="C187" s="215" t="s">
        <v>274</v>
      </c>
      <c r="D187" s="214" t="s">
        <v>273</v>
      </c>
    </row>
    <row r="188" spans="1:10">
      <c r="B188" s="216"/>
      <c r="C188" s="217"/>
      <c r="D188" s="156" t="s">
        <v>272</v>
      </c>
    </row>
    <row r="189" spans="1:10">
      <c r="A189" s="148" t="s">
        <v>221</v>
      </c>
      <c r="D189" s="156" t="s">
        <v>271</v>
      </c>
    </row>
    <row r="190" spans="1:10">
      <c r="A190" s="148" t="s">
        <v>221</v>
      </c>
      <c r="D190" s="156" t="s">
        <v>270</v>
      </c>
    </row>
    <row r="191" spans="1:10">
      <c r="A191" s="148" t="s">
        <v>221</v>
      </c>
      <c r="D191" s="156" t="s">
        <v>269</v>
      </c>
    </row>
    <row r="192" spans="1:10" ht="31.5">
      <c r="A192" s="148" t="s">
        <v>221</v>
      </c>
      <c r="D192" s="156" t="s">
        <v>268</v>
      </c>
    </row>
    <row r="193" spans="1:4">
      <c r="A193" s="148" t="s">
        <v>221</v>
      </c>
      <c r="D193" s="156" t="s">
        <v>267</v>
      </c>
    </row>
    <row r="194" spans="1:4">
      <c r="A194" s="148" t="s">
        <v>221</v>
      </c>
      <c r="D194" s="156" t="s">
        <v>266</v>
      </c>
    </row>
    <row r="195" spans="1:4">
      <c r="A195" s="148" t="s">
        <v>221</v>
      </c>
      <c r="D195" s="156" t="s">
        <v>265</v>
      </c>
    </row>
    <row r="196" spans="1:4" ht="31.5">
      <c r="A196" s="148" t="s">
        <v>221</v>
      </c>
      <c r="D196" s="156" t="s">
        <v>264</v>
      </c>
    </row>
    <row r="197" spans="1:4">
      <c r="A197" s="148" t="s">
        <v>221</v>
      </c>
      <c r="D197" s="156" t="s">
        <v>263</v>
      </c>
    </row>
    <row r="198" spans="1:4">
      <c r="A198" s="148" t="s">
        <v>221</v>
      </c>
      <c r="D198" s="156" t="s">
        <v>262</v>
      </c>
    </row>
    <row r="199" spans="1:4">
      <c r="A199" s="148" t="s">
        <v>221</v>
      </c>
      <c r="D199" s="156" t="s">
        <v>261</v>
      </c>
    </row>
    <row r="200" spans="1:4">
      <c r="A200" s="148" t="s">
        <v>221</v>
      </c>
      <c r="D200" s="156" t="s">
        <v>260</v>
      </c>
    </row>
    <row r="201" spans="1:4">
      <c r="A201" s="148" t="s">
        <v>221</v>
      </c>
      <c r="D201" s="156" t="s">
        <v>259</v>
      </c>
    </row>
    <row r="202" spans="1:4">
      <c r="A202" s="148" t="s">
        <v>221</v>
      </c>
      <c r="D202" s="156" t="s">
        <v>258</v>
      </c>
    </row>
    <row r="203" spans="1:4">
      <c r="A203" s="148" t="s">
        <v>221</v>
      </c>
      <c r="D203" s="156" t="s">
        <v>257</v>
      </c>
    </row>
    <row r="204" spans="1:4">
      <c r="A204" s="148" t="s">
        <v>221</v>
      </c>
      <c r="D204" s="156" t="s">
        <v>256</v>
      </c>
    </row>
    <row r="205" spans="1:4">
      <c r="A205" s="148" t="s">
        <v>221</v>
      </c>
      <c r="D205" s="156" t="s">
        <v>255</v>
      </c>
    </row>
    <row r="206" spans="1:4">
      <c r="A206" s="148" t="s">
        <v>221</v>
      </c>
      <c r="D206" s="156" t="s">
        <v>254</v>
      </c>
    </row>
    <row r="207" spans="1:4">
      <c r="A207" s="148" t="s">
        <v>221</v>
      </c>
      <c r="D207" s="156" t="s">
        <v>253</v>
      </c>
    </row>
    <row r="208" spans="1:4">
      <c r="A208" s="148" t="s">
        <v>221</v>
      </c>
      <c r="D208" s="156" t="s">
        <v>252</v>
      </c>
    </row>
    <row r="209" spans="1:10">
      <c r="A209" s="148" t="s">
        <v>221</v>
      </c>
      <c r="D209" s="156" t="s">
        <v>251</v>
      </c>
    </row>
    <row r="210" spans="1:10">
      <c r="A210" s="148" t="s">
        <v>221</v>
      </c>
      <c r="D210" s="156" t="s">
        <v>250</v>
      </c>
    </row>
    <row r="211" spans="1:10">
      <c r="A211" s="148" t="s">
        <v>221</v>
      </c>
      <c r="D211" s="156" t="s">
        <v>249</v>
      </c>
    </row>
    <row r="212" spans="1:10">
      <c r="A212" s="148" t="s">
        <v>221</v>
      </c>
      <c r="D212" s="156" t="s">
        <v>248</v>
      </c>
    </row>
    <row r="213" spans="1:10">
      <c r="A213" s="148" t="s">
        <v>221</v>
      </c>
      <c r="D213" s="156" t="s">
        <v>247</v>
      </c>
    </row>
    <row r="214" spans="1:10">
      <c r="A214" s="148" t="s">
        <v>221</v>
      </c>
      <c r="D214" s="156" t="s">
        <v>246</v>
      </c>
    </row>
    <row r="215" spans="1:10">
      <c r="A215" s="148" t="s">
        <v>221</v>
      </c>
      <c r="D215" s="156" t="s">
        <v>245</v>
      </c>
    </row>
    <row r="216" spans="1:10" ht="22.5" customHeight="1">
      <c r="A216" s="148" t="s">
        <v>221</v>
      </c>
      <c r="D216" s="156" t="s">
        <v>244</v>
      </c>
    </row>
    <row r="217" spans="1:10">
      <c r="A217" s="148" t="s">
        <v>221</v>
      </c>
      <c r="D217" s="156" t="s">
        <v>243</v>
      </c>
    </row>
    <row r="218" spans="1:10">
      <c r="A218" s="148" t="s">
        <v>221</v>
      </c>
      <c r="D218" s="156" t="s">
        <v>242</v>
      </c>
    </row>
    <row r="219" spans="1:10">
      <c r="A219" s="148" t="s">
        <v>221</v>
      </c>
      <c r="D219" s="156" t="s">
        <v>241</v>
      </c>
    </row>
    <row r="220" spans="1:10">
      <c r="A220" s="148" t="s">
        <v>221</v>
      </c>
      <c r="D220" s="156" t="s">
        <v>240</v>
      </c>
    </row>
    <row r="221" spans="1:10">
      <c r="A221" s="148" t="s">
        <v>221</v>
      </c>
      <c r="D221" s="156" t="s">
        <v>239</v>
      </c>
    </row>
    <row r="222" spans="1:10">
      <c r="A222" s="148" t="s">
        <v>221</v>
      </c>
      <c r="D222" s="156" t="s">
        <v>238</v>
      </c>
    </row>
    <row r="223" spans="1:10">
      <c r="A223" s="148" t="s">
        <v>221</v>
      </c>
      <c r="D223" s="156" t="s">
        <v>237</v>
      </c>
      <c r="G223" s="150" t="s">
        <v>10</v>
      </c>
      <c r="H223" s="151">
        <v>10</v>
      </c>
      <c r="I223" s="169"/>
      <c r="J223" s="170">
        <f>H223*I223</f>
        <v>0</v>
      </c>
    </row>
    <row r="224" spans="1:10">
      <c r="A224" s="148" t="s">
        <v>221</v>
      </c>
      <c r="D224" s="156"/>
    </row>
    <row r="225" spans="1:10">
      <c r="A225" s="148" t="s">
        <v>221</v>
      </c>
      <c r="B225" s="216" t="s">
        <v>2</v>
      </c>
      <c r="C225" s="216"/>
      <c r="D225" s="156" t="s">
        <v>236</v>
      </c>
      <c r="G225" s="150" t="s">
        <v>9</v>
      </c>
      <c r="H225" s="151">
        <v>245</v>
      </c>
      <c r="J225" s="170">
        <f>H225*I225</f>
        <v>0</v>
      </c>
    </row>
    <row r="226" spans="1:10">
      <c r="A226" s="148" t="s">
        <v>221</v>
      </c>
      <c r="B226" s="216"/>
      <c r="C226" s="216"/>
      <c r="D226" s="156"/>
    </row>
    <row r="227" spans="1:10">
      <c r="A227" s="148" t="s">
        <v>221</v>
      </c>
      <c r="B227" s="216" t="s">
        <v>4</v>
      </c>
      <c r="C227" s="216"/>
      <c r="D227" s="156" t="s">
        <v>235</v>
      </c>
      <c r="G227" s="150" t="s">
        <v>9</v>
      </c>
      <c r="H227" s="151">
        <v>265</v>
      </c>
      <c r="J227" s="170">
        <f>H227*I227</f>
        <v>0</v>
      </c>
    </row>
    <row r="228" spans="1:10">
      <c r="A228" s="148" t="s">
        <v>221</v>
      </c>
      <c r="B228" s="216"/>
      <c r="C228" s="216"/>
      <c r="D228" s="156"/>
    </row>
    <row r="229" spans="1:10">
      <c r="A229" s="148" t="s">
        <v>221</v>
      </c>
      <c r="B229" s="216" t="s">
        <v>6</v>
      </c>
      <c r="C229" s="216"/>
      <c r="D229" s="156" t="s">
        <v>234</v>
      </c>
      <c r="G229" s="150" t="s">
        <v>22</v>
      </c>
      <c r="H229" s="151">
        <v>20</v>
      </c>
      <c r="J229" s="170">
        <f>H229*I229</f>
        <v>0</v>
      </c>
    </row>
    <row r="230" spans="1:10">
      <c r="A230" s="148" t="s">
        <v>221</v>
      </c>
      <c r="B230" s="216"/>
      <c r="C230" s="216"/>
      <c r="D230" s="156"/>
    </row>
    <row r="231" spans="1:10" ht="31.5">
      <c r="A231" s="148" t="s">
        <v>221</v>
      </c>
      <c r="B231" s="216" t="s">
        <v>16</v>
      </c>
      <c r="C231" s="216"/>
      <c r="D231" s="156" t="s">
        <v>233</v>
      </c>
      <c r="G231" s="151"/>
    </row>
    <row r="232" spans="1:10">
      <c r="A232" s="148" t="s">
        <v>221</v>
      </c>
      <c r="B232" s="216"/>
      <c r="C232" s="216"/>
      <c r="D232" s="156" t="s">
        <v>232</v>
      </c>
      <c r="G232" s="150" t="s">
        <v>9</v>
      </c>
      <c r="H232" s="151">
        <v>60</v>
      </c>
      <c r="J232" s="170">
        <f>H232*I232</f>
        <v>0</v>
      </c>
    </row>
    <row r="233" spans="1:10">
      <c r="A233" s="148" t="s">
        <v>221</v>
      </c>
      <c r="B233" s="216"/>
      <c r="C233" s="216"/>
      <c r="D233" s="156"/>
    </row>
    <row r="234" spans="1:10">
      <c r="A234" s="148" t="s">
        <v>221</v>
      </c>
      <c r="B234" s="216" t="s">
        <v>24</v>
      </c>
      <c r="C234" s="216"/>
      <c r="D234" s="156" t="s">
        <v>231</v>
      </c>
      <c r="G234" s="150" t="s">
        <v>10</v>
      </c>
      <c r="H234" s="151">
        <v>14</v>
      </c>
      <c r="J234" s="170">
        <f>H234*I234</f>
        <v>0</v>
      </c>
    </row>
    <row r="235" spans="1:10">
      <c r="A235" s="148" t="s">
        <v>221</v>
      </c>
      <c r="B235" s="216"/>
      <c r="C235" s="216"/>
      <c r="D235" s="156"/>
    </row>
    <row r="236" spans="1:10">
      <c r="A236" s="148" t="s">
        <v>221</v>
      </c>
      <c r="B236" s="216" t="s">
        <v>25</v>
      </c>
      <c r="C236" s="216"/>
      <c r="D236" s="156" t="s">
        <v>230</v>
      </c>
      <c r="G236" s="150" t="s">
        <v>10</v>
      </c>
      <c r="H236" s="151">
        <v>14</v>
      </c>
      <c r="J236" s="170">
        <f>H236*I236</f>
        <v>0</v>
      </c>
    </row>
    <row r="237" spans="1:10">
      <c r="A237" s="148" t="s">
        <v>221</v>
      </c>
      <c r="B237" s="216"/>
      <c r="C237" s="216"/>
      <c r="D237" s="156"/>
    </row>
    <row r="238" spans="1:10">
      <c r="A238" s="148" t="s">
        <v>221</v>
      </c>
      <c r="B238" s="216" t="s">
        <v>26</v>
      </c>
      <c r="C238" s="216"/>
      <c r="D238" s="156" t="s">
        <v>229</v>
      </c>
      <c r="G238" s="150" t="s">
        <v>22</v>
      </c>
      <c r="H238" s="151">
        <v>1</v>
      </c>
      <c r="J238" s="170">
        <f>H238*I238</f>
        <v>0</v>
      </c>
    </row>
    <row r="239" spans="1:10">
      <c r="A239" s="148" t="s">
        <v>221</v>
      </c>
      <c r="B239" s="216"/>
      <c r="C239" s="216"/>
      <c r="D239" s="156"/>
    </row>
    <row r="240" spans="1:10">
      <c r="A240" s="148" t="s">
        <v>221</v>
      </c>
      <c r="B240" s="216" t="s">
        <v>27</v>
      </c>
      <c r="C240" s="216"/>
      <c r="D240" s="156" t="s">
        <v>228</v>
      </c>
      <c r="F240" s="210"/>
      <c r="G240" s="210" t="s">
        <v>204</v>
      </c>
      <c r="H240" s="176">
        <v>0.03</v>
      </c>
      <c r="I240" s="177">
        <f>SUM(J182:J238)</f>
        <v>0</v>
      </c>
      <c r="J240" s="170">
        <f>H240*I240</f>
        <v>0</v>
      </c>
    </row>
    <row r="241" spans="1:10">
      <c r="A241" s="148" t="s">
        <v>221</v>
      </c>
      <c r="B241" s="216"/>
      <c r="C241" s="216"/>
      <c r="D241" s="156"/>
    </row>
    <row r="242" spans="1:10">
      <c r="A242" s="148" t="s">
        <v>221</v>
      </c>
      <c r="B242" s="216" t="s">
        <v>28</v>
      </c>
      <c r="C242" s="216"/>
      <c r="D242" s="156" t="s">
        <v>227</v>
      </c>
      <c r="G242" s="150" t="s">
        <v>22</v>
      </c>
      <c r="H242" s="151">
        <v>1</v>
      </c>
      <c r="J242" s="170">
        <f>H242*I242</f>
        <v>0</v>
      </c>
    </row>
    <row r="243" spans="1:10">
      <c r="A243" s="148" t="s">
        <v>221</v>
      </c>
      <c r="B243" s="216"/>
      <c r="C243" s="216"/>
      <c r="D243" s="156"/>
    </row>
    <row r="244" spans="1:10">
      <c r="A244" s="148" t="s">
        <v>221</v>
      </c>
      <c r="B244" s="216" t="s">
        <v>29</v>
      </c>
      <c r="C244" s="216"/>
      <c r="D244" s="156" t="s">
        <v>226</v>
      </c>
      <c r="G244" s="150" t="s">
        <v>22</v>
      </c>
      <c r="H244" s="151">
        <v>1</v>
      </c>
      <c r="J244" s="170">
        <f>H244*I244</f>
        <v>0</v>
      </c>
    </row>
    <row r="245" spans="1:10">
      <c r="A245" s="148" t="s">
        <v>221</v>
      </c>
      <c r="B245" s="216"/>
      <c r="C245" s="216"/>
      <c r="D245" s="156"/>
    </row>
    <row r="246" spans="1:10">
      <c r="A246" s="148" t="s">
        <v>221</v>
      </c>
      <c r="B246" s="216" t="s">
        <v>225</v>
      </c>
      <c r="C246" s="216"/>
      <c r="D246" s="156" t="s">
        <v>224</v>
      </c>
      <c r="G246" s="150" t="s">
        <v>223</v>
      </c>
      <c r="H246" s="151">
        <v>1</v>
      </c>
      <c r="J246" s="170">
        <f>H246*I246</f>
        <v>0</v>
      </c>
    </row>
    <row r="247" spans="1:10">
      <c r="A247" s="148" t="s">
        <v>221</v>
      </c>
      <c r="B247" s="216"/>
      <c r="C247" s="216"/>
      <c r="D247" s="156"/>
    </row>
    <row r="248" spans="1:10" ht="31.35" customHeight="1">
      <c r="A248" s="148" t="s">
        <v>221</v>
      </c>
      <c r="B248" s="216" t="s">
        <v>64</v>
      </c>
      <c r="C248" s="216"/>
      <c r="D248" s="156" t="s">
        <v>222</v>
      </c>
      <c r="G248" s="150" t="s">
        <v>204</v>
      </c>
      <c r="H248" s="176">
        <v>0.02</v>
      </c>
      <c r="I248" s="177">
        <f>SUM(J182:J246)</f>
        <v>0</v>
      </c>
      <c r="J248" s="170">
        <f>H248*I248</f>
        <v>0</v>
      </c>
    </row>
    <row r="249" spans="1:10" ht="16.5" thickBot="1">
      <c r="A249" s="148" t="s">
        <v>221</v>
      </c>
      <c r="B249" s="216"/>
      <c r="C249" s="216"/>
      <c r="D249" s="156"/>
      <c r="H249" s="176"/>
    </row>
    <row r="250" spans="1:10" ht="16.5" thickBot="1">
      <c r="A250" s="148" t="s">
        <v>221</v>
      </c>
      <c r="B250" s="157" t="s">
        <v>202</v>
      </c>
      <c r="C250" s="157" t="s">
        <v>202</v>
      </c>
      <c r="D250" s="158" t="s">
        <v>220</v>
      </c>
      <c r="E250" s="159"/>
      <c r="F250" s="160"/>
      <c r="G250" s="160"/>
      <c r="H250" s="161"/>
      <c r="I250" s="162"/>
      <c r="J250" s="163">
        <f>SUM(J182:J249)</f>
        <v>0</v>
      </c>
    </row>
    <row r="252" spans="1:10">
      <c r="A252" s="148" t="s">
        <v>203</v>
      </c>
      <c r="B252" s="148" t="s">
        <v>203</v>
      </c>
      <c r="D252" s="149" t="s">
        <v>219</v>
      </c>
      <c r="F252" s="148"/>
      <c r="G252" s="165" t="s">
        <v>218</v>
      </c>
      <c r="H252" s="166" t="s">
        <v>217</v>
      </c>
      <c r="I252" s="167" t="s">
        <v>216</v>
      </c>
      <c r="J252" s="168" t="s">
        <v>215</v>
      </c>
    </row>
    <row r="253" spans="1:10">
      <c r="A253" s="148" t="s">
        <v>203</v>
      </c>
      <c r="F253" s="148"/>
      <c r="G253" s="151"/>
    </row>
    <row r="254" spans="1:10">
      <c r="A254" s="148" t="s">
        <v>203</v>
      </c>
      <c r="D254" s="149" t="s">
        <v>214</v>
      </c>
      <c r="F254" s="148"/>
      <c r="G254" s="151"/>
    </row>
    <row r="255" spans="1:10">
      <c r="A255" s="148" t="s">
        <v>203</v>
      </c>
      <c r="F255" s="148"/>
      <c r="G255" s="151"/>
    </row>
    <row r="256" spans="1:10">
      <c r="A256" s="148" t="s">
        <v>203</v>
      </c>
      <c r="D256" s="149" t="s">
        <v>213</v>
      </c>
      <c r="F256" s="148"/>
      <c r="G256" s="151"/>
    </row>
    <row r="257" spans="1:10">
      <c r="A257" s="148" t="s">
        <v>203</v>
      </c>
      <c r="F257" s="148"/>
      <c r="G257" s="151"/>
    </row>
    <row r="258" spans="1:10" ht="30">
      <c r="A258" s="148" t="s">
        <v>203</v>
      </c>
      <c r="B258" s="218" t="s">
        <v>0</v>
      </c>
      <c r="D258" s="219" t="s">
        <v>212</v>
      </c>
      <c r="F258" s="148"/>
      <c r="G258" s="220" t="s">
        <v>9</v>
      </c>
      <c r="H258" s="220">
        <v>10</v>
      </c>
      <c r="I258" s="169"/>
      <c r="J258" s="170">
        <f>H258*I258</f>
        <v>0</v>
      </c>
    </row>
    <row r="259" spans="1:10">
      <c r="A259" s="148" t="s">
        <v>203</v>
      </c>
      <c r="B259" s="218"/>
      <c r="D259" s="219"/>
      <c r="E259" s="221"/>
      <c r="F259" s="221"/>
      <c r="G259" s="220"/>
      <c r="H259" s="222"/>
      <c r="J259" s="170"/>
    </row>
    <row r="260" spans="1:10">
      <c r="A260" s="148" t="s">
        <v>203</v>
      </c>
      <c r="B260" s="218" t="s">
        <v>2</v>
      </c>
      <c r="D260" s="219" t="s">
        <v>211</v>
      </c>
      <c r="F260" s="148"/>
      <c r="G260" s="220" t="s">
        <v>9</v>
      </c>
      <c r="H260" s="220">
        <v>310</v>
      </c>
      <c r="I260" s="169"/>
      <c r="J260" s="170">
        <f>H260*I260</f>
        <v>0</v>
      </c>
    </row>
    <row r="261" spans="1:10">
      <c r="A261" s="148" t="s">
        <v>203</v>
      </c>
      <c r="C261" s="223"/>
      <c r="D261" s="219"/>
      <c r="E261" s="221"/>
      <c r="F261" s="221"/>
      <c r="G261" s="220"/>
      <c r="H261" s="222"/>
    </row>
    <row r="262" spans="1:10" ht="110.25">
      <c r="A262" s="148" t="s">
        <v>203</v>
      </c>
      <c r="B262" s="148" t="s">
        <v>4</v>
      </c>
      <c r="D262" s="149" t="s">
        <v>210</v>
      </c>
      <c r="F262" s="148"/>
      <c r="G262" s="151" t="s">
        <v>9</v>
      </c>
      <c r="H262" s="151">
        <v>215</v>
      </c>
      <c r="J262" s="170">
        <f>H262*I262</f>
        <v>0</v>
      </c>
    </row>
    <row r="263" spans="1:10">
      <c r="A263" s="148" t="s">
        <v>203</v>
      </c>
      <c r="D263" s="156"/>
      <c r="F263" s="148"/>
      <c r="G263" s="151"/>
    </row>
    <row r="264" spans="1:10" ht="110.25">
      <c r="A264" s="148" t="s">
        <v>203</v>
      </c>
      <c r="B264" s="148" t="s">
        <v>6</v>
      </c>
      <c r="D264" s="149" t="s">
        <v>209</v>
      </c>
      <c r="F264" s="148"/>
      <c r="G264" s="151" t="s">
        <v>9</v>
      </c>
      <c r="H264" s="151">
        <v>55</v>
      </c>
      <c r="J264" s="170">
        <f>H264*I264</f>
        <v>0</v>
      </c>
    </row>
    <row r="265" spans="1:10">
      <c r="A265" s="148" t="s">
        <v>203</v>
      </c>
      <c r="D265" s="156"/>
      <c r="F265" s="148"/>
      <c r="G265" s="151"/>
    </row>
    <row r="266" spans="1:10" ht="110.25">
      <c r="A266" s="148" t="s">
        <v>203</v>
      </c>
      <c r="B266" s="148" t="s">
        <v>16</v>
      </c>
      <c r="D266" s="149" t="s">
        <v>208</v>
      </c>
      <c r="F266" s="148"/>
      <c r="G266" s="151" t="s">
        <v>9</v>
      </c>
      <c r="H266" s="151">
        <v>40</v>
      </c>
      <c r="J266" s="170">
        <f>H266*I266</f>
        <v>0</v>
      </c>
    </row>
    <row r="267" spans="1:10">
      <c r="A267" s="148" t="s">
        <v>203</v>
      </c>
      <c r="D267" s="156"/>
      <c r="F267" s="148"/>
      <c r="G267" s="151"/>
    </row>
    <row r="268" spans="1:10">
      <c r="A268" s="148" t="s">
        <v>203</v>
      </c>
      <c r="B268" s="148" t="s">
        <v>24</v>
      </c>
      <c r="D268" s="156" t="s">
        <v>207</v>
      </c>
      <c r="F268" s="148"/>
      <c r="G268" s="151" t="s">
        <v>9</v>
      </c>
      <c r="H268" s="151">
        <v>160</v>
      </c>
      <c r="J268" s="170">
        <f>H268*I268</f>
        <v>0</v>
      </c>
    </row>
    <row r="269" spans="1:10">
      <c r="A269" s="148" t="s">
        <v>203</v>
      </c>
      <c r="D269" s="156"/>
      <c r="F269" s="148"/>
      <c r="G269" s="151"/>
    </row>
    <row r="270" spans="1:10">
      <c r="A270" s="148" t="s">
        <v>203</v>
      </c>
      <c r="B270" s="148" t="s">
        <v>25</v>
      </c>
      <c r="D270" s="156" t="s">
        <v>206</v>
      </c>
      <c r="F270" s="148"/>
      <c r="G270" s="151" t="s">
        <v>10</v>
      </c>
      <c r="H270" s="151">
        <v>12</v>
      </c>
      <c r="J270" s="170">
        <f>H270*I270</f>
        <v>0</v>
      </c>
    </row>
    <row r="271" spans="1:10">
      <c r="A271" s="148" t="s">
        <v>203</v>
      </c>
      <c r="D271" s="156"/>
      <c r="F271" s="148"/>
      <c r="G271" s="151"/>
    </row>
    <row r="272" spans="1:10" ht="31.5">
      <c r="A272" s="148" t="s">
        <v>203</v>
      </c>
      <c r="B272" s="218" t="s">
        <v>26</v>
      </c>
      <c r="D272" s="156" t="s">
        <v>383</v>
      </c>
      <c r="E272" s="221"/>
      <c r="F272" s="221"/>
      <c r="G272" s="220" t="s">
        <v>10</v>
      </c>
      <c r="H272" s="220">
        <v>9</v>
      </c>
      <c r="J272" s="170">
        <f>H272*I272</f>
        <v>0</v>
      </c>
    </row>
    <row r="273" spans="1:10">
      <c r="A273" s="148" t="s">
        <v>203</v>
      </c>
      <c r="D273" s="148"/>
      <c r="E273" s="149"/>
      <c r="F273" s="149"/>
      <c r="G273" s="151"/>
    </row>
    <row r="274" spans="1:10">
      <c r="A274" s="148" t="s">
        <v>203</v>
      </c>
      <c r="B274" s="148" t="s">
        <v>27</v>
      </c>
      <c r="D274" s="156" t="s">
        <v>205</v>
      </c>
      <c r="F274" s="148"/>
      <c r="G274" s="151" t="s">
        <v>204</v>
      </c>
      <c r="H274" s="176">
        <v>0.02</v>
      </c>
      <c r="I274" s="177">
        <f>SUM(J253:J272)</f>
        <v>0</v>
      </c>
      <c r="J274" s="170">
        <f>H274*I274</f>
        <v>0</v>
      </c>
    </row>
    <row r="275" spans="1:10" ht="16.5" thickBot="1">
      <c r="A275" s="148" t="s">
        <v>203</v>
      </c>
      <c r="F275" s="148"/>
      <c r="G275" s="220"/>
    </row>
    <row r="276" spans="1:10" ht="16.5" thickBot="1">
      <c r="A276" s="148" t="s">
        <v>203</v>
      </c>
      <c r="B276" s="157" t="s">
        <v>202</v>
      </c>
      <c r="C276" s="157" t="s">
        <v>202</v>
      </c>
      <c r="D276" s="224" t="s">
        <v>201</v>
      </c>
      <c r="E276" s="159"/>
      <c r="F276" s="157"/>
      <c r="G276" s="161"/>
      <c r="H276" s="161"/>
      <c r="I276" s="162"/>
      <c r="J276" s="163">
        <f>SUM(J253:J275)</f>
        <v>0</v>
      </c>
    </row>
    <row r="277" spans="1:10">
      <c r="F277" s="148"/>
      <c r="G277" s="151"/>
    </row>
  </sheetData>
  <protectedRanges>
    <protectedRange sqref="H259 H261" name="Obseg1_1_1"/>
  </protectedRanges>
  <mergeCells count="1">
    <mergeCell ref="D3:I3"/>
  </mergeCells>
  <pageMargins left="0.78740157480314965" right="0.74803149606299213" top="0.55118110236220474" bottom="0.70866141732283472" header="0" footer="0"/>
  <pageSetup paperSize="9" scale="65" orientation="portrait" useFirstPageNumber="1" r:id="rId1"/>
  <headerFooter scaleWithDoc="0" alignWithMargins="0">
    <oddFooter>&amp;C&amp;P</oddFooter>
  </headerFooter>
  <rowBreaks count="2" manualBreakCount="2">
    <brk id="19" min="1" max="9" man="1"/>
    <brk id="111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7</vt:i4>
      </vt:variant>
    </vt:vector>
  </HeadingPairs>
  <TitlesOfParts>
    <vt:vector size="14" baseType="lpstr">
      <vt:lpstr> rekapitulacija</vt:lpstr>
      <vt:lpstr>cesta</vt:lpstr>
      <vt:lpstr>Ekološki otok</vt:lpstr>
      <vt:lpstr>M1</vt:lpstr>
      <vt:lpstr>V1</vt:lpstr>
      <vt:lpstr>F1</vt:lpstr>
      <vt:lpstr>NNO in TK</vt:lpstr>
      <vt:lpstr>' rekapitulacija'!Področje_tiskanja</vt:lpstr>
      <vt:lpstr>cesta!Področje_tiskanja</vt:lpstr>
      <vt:lpstr>'Ekološki otok'!Področje_tiskanja</vt:lpstr>
      <vt:lpstr>'F1'!Področje_tiskanja</vt:lpstr>
      <vt:lpstr>'M1'!Področje_tiskanja</vt:lpstr>
      <vt:lpstr>'NNO in TK'!Področje_tiskanja</vt:lpstr>
      <vt:lpstr>'V1'!Področje_tiskanja</vt:lpstr>
    </vt:vector>
  </TitlesOfParts>
  <Company>Detajl infrastruktura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Lavrencic Mitja</dc:creator>
  <cp:lastModifiedBy>Peter Kete</cp:lastModifiedBy>
  <cp:lastPrinted>2021-05-05T15:41:26Z</cp:lastPrinted>
  <dcterms:created xsi:type="dcterms:W3CDTF">1999-05-10T09:48:04Z</dcterms:created>
  <dcterms:modified xsi:type="dcterms:W3CDTF">2021-07-07T09:07:22Z</dcterms:modified>
</cp:coreProperties>
</file>