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faza" sheetId="1" r:id="rId1"/>
  </sheets>
  <definedNames/>
  <calcPr fullCalcOnLoad="1"/>
</workbook>
</file>

<file path=xl/sharedStrings.xml><?xml version="1.0" encoding="utf-8"?>
<sst xmlns="http://schemas.openxmlformats.org/spreadsheetml/2006/main" count="192" uniqueCount="128">
  <si>
    <t xml:space="preserve">R E K A P I T U L A C I J A </t>
  </si>
  <si>
    <t>PARKIRIŠČA IN ZUNANJA UREDITEV "NA LIVADI"</t>
  </si>
  <si>
    <t>A.</t>
  </si>
  <si>
    <t>PREDDELA</t>
  </si>
  <si>
    <t>B.</t>
  </si>
  <si>
    <t>SPODNJI USTROJ</t>
  </si>
  <si>
    <t>C.</t>
  </si>
  <si>
    <t>ZGORNJI USTROJ</t>
  </si>
  <si>
    <t>D.</t>
  </si>
  <si>
    <t xml:space="preserve">ZASADITEV </t>
  </si>
  <si>
    <t>E:</t>
  </si>
  <si>
    <t>PODPORNI ZIDOVI</t>
  </si>
  <si>
    <t>F.</t>
  </si>
  <si>
    <t>PROMETNA UREDITEV IN URBANA OPREMA</t>
  </si>
  <si>
    <t>G.</t>
  </si>
  <si>
    <t>ZUNANJA KANALIZACIJA</t>
  </si>
  <si>
    <t>SKUPAJ EUR</t>
  </si>
  <si>
    <t>DDV:</t>
  </si>
  <si>
    <t>SKUPAJ Z DDV:</t>
  </si>
  <si>
    <t>z.š.</t>
  </si>
  <si>
    <t>opis</t>
  </si>
  <si>
    <t>enota</t>
  </si>
  <si>
    <t>kol.</t>
  </si>
  <si>
    <t>EUR/enoto</t>
  </si>
  <si>
    <t>skupaj EUR</t>
  </si>
  <si>
    <t>PREDDELA :</t>
  </si>
  <si>
    <t>Geodetska zakoličba tlorisnih elementov zunanje ureditve z vsemi potrebnimi deli.</t>
  </si>
  <si>
    <t>kos</t>
  </si>
  <si>
    <t xml:space="preserve">Odstranitev dreves, premer 20-40cm z odvozom </t>
  </si>
  <si>
    <t>kom</t>
  </si>
  <si>
    <t>Strojno rušenje obstoječega asfalta debeline do 10cm z nakladanjem in odvozom v trajno deponijo do 10km vključno z strojnim rezanjem asfalta v potrebni dolžini.</t>
  </si>
  <si>
    <t>m2</t>
  </si>
  <si>
    <t>Odstranitev betonskih robnikov dim. 15/25 z nakladanjem in odvozom v trajno deponijo do 10km  vključno z odstranitvijo bet. temelja</t>
  </si>
  <si>
    <t>m3</t>
  </si>
  <si>
    <t>SKUPAJ  EUR:</t>
  </si>
  <si>
    <t>ZEMELJSKA DELA</t>
  </si>
  <si>
    <t>Širok strojni izkop zemljine I. ktg. (humus) z odrivom v začasno deponijo ob gradbišču, za kasnejšo uporabo. Deb. sloja cca 20cm.</t>
  </si>
  <si>
    <t xml:space="preserve">m3 </t>
  </si>
  <si>
    <t>Široki strojni izkop zemlje III.kategorije z začasno deponijo in kasnejšo vgradnjo in odvozom na deponijo (cca.60%)</t>
  </si>
  <si>
    <t xml:space="preserve">Dobava in vgrajevanje sloja kamnite grede,  deb. 30 cm pod novimi utrjenimi povoznimi površinami, utrejavnje do predpisane zbitosti in deb. 25 cm pod nepovoznimi asfaltnimi površinami </t>
  </si>
  <si>
    <t>Dobava in vgrajevanje gramoza D32 za tampon deb. 20 cm pod asfaltno površino vozišč, dostopno potjo, pod tlakovanimi površinami in parkirišči, utrjevanje do predpisane zbitosti</t>
  </si>
  <si>
    <t>Dobava in vgrajevanje gramoza D32 za tampon deb. 10 cm pod asfaltno površino dostopnih poti in pod obstoječimi asfaltiranimi površinami, pod tlakovanimi površinami, utrjevanje do predpisane zbitosti</t>
  </si>
  <si>
    <t xml:space="preserve">Fino planiranje planuma spodnjega ustroja, </t>
  </si>
  <si>
    <t xml:space="preserve">s točnostjo  ± 2cm in komprimiranje do </t>
  </si>
  <si>
    <t>predpisane zbitosti</t>
  </si>
  <si>
    <t xml:space="preserve">m2 </t>
  </si>
  <si>
    <t xml:space="preserve">Vgradnja humusa v deb. 20cm, vključno s planiranjem in dvokratno zatravitvijo </t>
  </si>
  <si>
    <t>ZGORNJI USTROJ :</t>
  </si>
  <si>
    <t>Izdelava obrabnozaporne plasti bitumizirane zmesi AC 8 surf B50/70 A4, deb. 3cm                                                                         op.: vključno z dobavo, prevozom in vgradnjo</t>
  </si>
  <si>
    <t>Izdelava nosilne plasti bitumizirane zmesi AC 22 base B50/70 A4, deb. 7cm ,                                                                             op.: vključno z dobavo, prevozom in vgradnjo</t>
  </si>
  <si>
    <t>Izdelava obrabnozaporne plasti bitumizirane zmesi AC 8 surf B50/70 A4, deb. 5cm  (nepovozne površine)                                                                        op.: vključno z dobavo, prevozom in vgradnjo</t>
  </si>
  <si>
    <t>Dobava in polaganje betonskih tlakovcev dim. 20/20cm, temno - sive barve na podložno plast peska (0-4mm), deb. 5cm,  na že prej pripravljeno tamponsko podlago z vsemi pomožnimi deli</t>
  </si>
  <si>
    <t>Izdelava poti iz metličnega betona C25/30, deb. 10cm na podlagi iz drobljenca, deb. 20cm ter vsemi potrebnimi deli</t>
  </si>
  <si>
    <t>Dobava in vgrajevanje betonskih robnikov 15/25cm v betonski temelj C 12/15, z izkopom za temelje, izdelavo dvojnega opaža, betoniranjem, polaganjem robnikov in zalivanjem.</t>
  </si>
  <si>
    <t xml:space="preserve">m    </t>
  </si>
  <si>
    <t>Dobava in vgrajevanje betonskih robnikov 5/20 cm, vključno z izkopom in temeljenjem Vključno z izkopom in temeljem.</t>
  </si>
  <si>
    <t>m1</t>
  </si>
  <si>
    <t xml:space="preserve">Izdelava asfaltne mulde širine 0.5m </t>
  </si>
  <si>
    <t>m</t>
  </si>
  <si>
    <t>ZASADITEV.</t>
  </si>
  <si>
    <t>Dobava in zasaditev dreves, vključno z izkopom</t>
  </si>
  <si>
    <t>sadilnih jam, dodatkom gnojila in zasipom po</t>
  </si>
  <si>
    <t>končani zasaditvi.</t>
  </si>
  <si>
    <t>Acer Paaltino Ides</t>
  </si>
  <si>
    <t>Morus Olatanifoglia (murva)</t>
  </si>
  <si>
    <t>G-Diospyros kaki</t>
  </si>
  <si>
    <t>Cupressus sempervirens L (vednozelena cipresa)</t>
  </si>
  <si>
    <t>Dobava in zasaditev grmovnic in rastlin, vključno z izkopom sadilnih jam, dodatkom gnojila in zasipom po končani zasaditvi</t>
  </si>
  <si>
    <t>ribez nigrum, ribez rubrum</t>
  </si>
  <si>
    <t>Laurus nobilis (lovor)</t>
  </si>
  <si>
    <t>Lavandula (sivka)</t>
  </si>
  <si>
    <t>Rosmarinus officinalis (rožmarin)</t>
  </si>
  <si>
    <t>SKUPAJ:</t>
  </si>
  <si>
    <t>E.</t>
  </si>
  <si>
    <t xml:space="preserve">PODPORNI ZIDOVI </t>
  </si>
  <si>
    <t>Izkop za pasovne temelje v terenu III. kat.</t>
  </si>
  <si>
    <t>Planiranje in utrjevanje dna izkopa za pasovne temelje</t>
  </si>
  <si>
    <t>Dvostranski opaž pasovnih temeljev zidov</t>
  </si>
  <si>
    <t>Dvostranski opaž betonskih zidov do h=1m</t>
  </si>
  <si>
    <t>Dobava in vgrajevanje podložnega betona C 8/10, debeline 10 cm, pod temelji zidov</t>
  </si>
  <si>
    <t>Dobava in vgrajevanje betona pasovnih temeljev beton  C 25/30, XC4, PV-II, prerez 0,20 - 0,30 m3/m1</t>
  </si>
  <si>
    <t>Dobava in vgrajevanje betona zidov, C 25/30, XC4, PV-II</t>
  </si>
  <si>
    <t xml:space="preserve">Dobava in vgrajevanje armature do fi 12 (obračun po dejanskih količinah), kval. S 500b  </t>
  </si>
  <si>
    <t>kg</t>
  </si>
  <si>
    <t xml:space="preserve">Dobava in vgrajevanje armature nad fi 12 (obračun po dejanskih količinah),kval. S 500b  </t>
  </si>
  <si>
    <t xml:space="preserve">Dobava in vgrajevanje armaturnih mrež (obračun po dejanskih količinah), kval. S 500b  </t>
  </si>
  <si>
    <t>Dobava in vgradnja drenažne cevi DN 110</t>
  </si>
  <si>
    <t>Dobava in vgradnja drenažnega zasipa</t>
  </si>
  <si>
    <t>Dobava in vgradnja politlaka med drenažnim zasipom in zasipom iz izkopa</t>
  </si>
  <si>
    <t xml:space="preserve">Dobava in vgradnja vroče cinkane kovinske ograje, višine 1.2m, enostavne izvedbe, iz profila okvirja dim. 25/50mmm dolžine 2.8m, vertikale so iz lamel deb. 5mm, v rastru 12cm. </t>
  </si>
  <si>
    <t>PROMETNA UREDITEV :</t>
  </si>
  <si>
    <t>Dobava in montaža prometnega znaka II-2 (fi 60cm) skupaj s temeljem in drogom l=2.8m</t>
  </si>
  <si>
    <t>Dobava in montaža prometnega znaka II-4 (fi 60cm) skupaj s temeljem in drogom l=2.8m</t>
  </si>
  <si>
    <t>Dobava in montaža prometnega znaka III-2  skupaj s temeljem in drogom l=2.80m</t>
  </si>
  <si>
    <t>Izdelava tankoslojne črte šir.50cm ročno v beli barvi - stop črta</t>
  </si>
  <si>
    <t>Izdelava tankoslojne črte šir.10cm ročno v beli barvi  (parkirišča in rob cestišča)</t>
  </si>
  <si>
    <t>Izdelava tankoslojne talne označbe mesta za invalide (rumena barva znak za invalida in šrafure)</t>
  </si>
  <si>
    <t>Dobava in postavitev masivne klopi brez naslona iz tropskega lesa in rečnega prodca, dim. 200 X 70cm</t>
  </si>
  <si>
    <t>Dobava in postavitev koša 35l z betonskim podstavkom in površino rečnega prodca, koš iz lesenih letev (tropski les) s PVC vrečko</t>
  </si>
  <si>
    <t xml:space="preserve">Zakoličba jaškov </t>
  </si>
  <si>
    <t>Strojni izkop jarka za kanale v zemlji III.- IV.ktg. Z začasno deponijo ob gradbišču. Globina izkopa od 0.6 do 4,00m.</t>
  </si>
  <si>
    <t xml:space="preserve">Planiranje dna jarka po globinski zakoličbi </t>
  </si>
  <si>
    <t>s točnostjo ± 1cm ,s komprimiranjem</t>
  </si>
  <si>
    <t>do zbitosti 97% SPP.</t>
  </si>
  <si>
    <t xml:space="preserve">Dobava peska in izdelava peščene posteljice </t>
  </si>
  <si>
    <t>za kanalizacijske cevi, d=20 cm.</t>
  </si>
  <si>
    <t>Stopnja zgoščenosti 97% standardnega Proctorja.</t>
  </si>
  <si>
    <t>Dobava in polaganje PVC kanalizacijskih cevi SN4 vključno s tesnilnim materialom, fazonskimi komadi in vsemi pomožnimi deli (obbetoniranje cevi v deb. 10cm C16/20)</t>
  </si>
  <si>
    <t>a)</t>
  </si>
  <si>
    <t>fi 100</t>
  </si>
  <si>
    <t xml:space="preserve">b) </t>
  </si>
  <si>
    <t>fi 150</t>
  </si>
  <si>
    <t>c)</t>
  </si>
  <si>
    <t>fi 200</t>
  </si>
  <si>
    <t xml:space="preserve">Naprava kompletnih cestnih požiralnikov iz </t>
  </si>
  <si>
    <t xml:space="preserve">PE cevi Ø 50 cm z izvedbo priključkov. </t>
  </si>
  <si>
    <t>Požiralnik z LŽ rešetko 40/40, po standardu</t>
  </si>
  <si>
    <t xml:space="preserve">SIST-EN 124 razred C 400. </t>
  </si>
  <si>
    <t>Dobava  in vgradnja peščenega materiala za</t>
  </si>
  <si>
    <t xml:space="preserve"> zasip kanalizacije v coni kanala (30 cm nad</t>
  </si>
  <si>
    <t xml:space="preserve">      </t>
  </si>
  <si>
    <t>temenom cevi). Komprimacija z lahkimi</t>
  </si>
  <si>
    <t>komprimacijskimi sredstvi.</t>
  </si>
  <si>
    <t>Stopnja zgoščenosti 97% po Proctorju.</t>
  </si>
  <si>
    <t>(0,14m3/m x 187.5)</t>
  </si>
  <si>
    <t>Dobava in vgradnja jaška za žleb s peskolovom, fi 40cm, vključno s pokrovom</t>
  </si>
  <si>
    <t xml:space="preserve">Preizkus vodotesnosti kanalizacije, </t>
  </si>
  <si>
    <t xml:space="preserve">vključno s cevmi in jaški 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</si>
</sst>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€-1]"/>
    <numFmt numFmtId="165" formatCode="_-* #,##0.00\ _S_I_T_-;\-* #,##0.00\ _S_I_T_-;_-* \-??\ _S_I_T_-;_-@_-"/>
    <numFmt numFmtId="166" formatCode="_-* #,##0.00\ _€_-;\-* #,##0.00\ _€_-;_-* \-??\ _€_-;_-@_-"/>
    <numFmt numFmtId="167" formatCode="_(* #,##0.00_);_(* \(#,##0.00\);_(* \-??_);_(@_)"/>
  </numFmts>
  <fonts count="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2" fillId="0" borderId="0">
      <alignment/>
      <protection/>
    </xf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Alignment="1">
      <alignment horizontal="center" vertical="top" wrapText="1"/>
      <protection/>
    </xf>
    <xf numFmtId="0" fontId="4" fillId="0" borderId="0" xfId="15" applyFont="1">
      <alignment/>
      <protection/>
    </xf>
    <xf numFmtId="0" fontId="5" fillId="0" borderId="0" xfId="16" applyFont="1">
      <alignment/>
      <protection/>
    </xf>
    <xf numFmtId="0" fontId="1" fillId="0" borderId="0" xfId="16" applyFont="1">
      <alignment/>
      <protection/>
    </xf>
    <xf numFmtId="0" fontId="0" fillId="0" borderId="0" xfId="16" applyFont="1">
      <alignment/>
      <protection/>
    </xf>
    <xf numFmtId="167" fontId="4" fillId="0" borderId="0" xfId="15" applyNumberFormat="1" applyFont="1">
      <alignment/>
      <protection/>
    </xf>
    <xf numFmtId="0" fontId="0" fillId="0" borderId="0" xfId="15" applyFont="1" applyAlignment="1">
      <alignment horizontal="justify" vertical="top" wrapText="1"/>
      <protection/>
    </xf>
    <xf numFmtId="0" fontId="0" fillId="0" borderId="0" xfId="15" applyFont="1" applyAlignment="1">
      <alignment horizontal="center" vertical="top" wrapText="1"/>
      <protection/>
    </xf>
    <xf numFmtId="4" fontId="0" fillId="0" borderId="0" xfId="15" applyNumberFormat="1" applyFont="1" applyAlignment="1">
      <alignment horizontal="center" vertical="top" wrapText="1"/>
      <protection/>
    </xf>
    <xf numFmtId="0" fontId="3" fillId="0" borderId="1" xfId="15" applyFont="1" applyBorder="1" applyAlignment="1">
      <alignment horizontal="center" vertical="top" wrapText="1"/>
      <protection/>
    </xf>
    <xf numFmtId="0" fontId="5" fillId="0" borderId="1" xfId="16" applyFont="1" applyFill="1" applyBorder="1" applyAlignment="1">
      <alignment horizontal="center" vertical="top" wrapText="1"/>
      <protection/>
    </xf>
    <xf numFmtId="4" fontId="5" fillId="0" borderId="1" xfId="16" applyNumberFormat="1" applyFont="1" applyFill="1" applyBorder="1" applyAlignment="1" applyProtection="1">
      <alignment horizontal="center" vertical="top" wrapText="1"/>
      <protection locked="0"/>
    </xf>
    <xf numFmtId="164" fontId="5" fillId="0" borderId="1" xfId="16" applyNumberFormat="1" applyFont="1" applyFill="1" applyBorder="1" applyAlignment="1" applyProtection="1">
      <alignment horizontal="center" vertical="top" wrapText="1"/>
      <protection locked="0"/>
    </xf>
    <xf numFmtId="0" fontId="4" fillId="0" borderId="1" xfId="15" applyFont="1" applyBorder="1">
      <alignment/>
      <protection/>
    </xf>
    <xf numFmtId="0" fontId="3" fillId="0" borderId="1" xfId="15" applyFont="1" applyBorder="1" applyAlignment="1">
      <alignment vertical="top" wrapText="1"/>
      <protection/>
    </xf>
    <xf numFmtId="0" fontId="3" fillId="0" borderId="1" xfId="15" applyFont="1" applyBorder="1">
      <alignment/>
      <protection/>
    </xf>
    <xf numFmtId="165" fontId="3" fillId="0" borderId="1" xfId="23" applyNumberFormat="1" applyFont="1" applyFill="1" applyBorder="1" applyAlignment="1" applyProtection="1">
      <alignment horizontal="center"/>
      <protection/>
    </xf>
    <xf numFmtId="0" fontId="5" fillId="0" borderId="1" xfId="16" applyFont="1" applyBorder="1">
      <alignment/>
      <protection/>
    </xf>
    <xf numFmtId="0" fontId="4" fillId="0" borderId="1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165" fontId="6" fillId="0" borderId="1" xfId="23" applyNumberFormat="1" applyFont="1" applyFill="1" applyBorder="1" applyAlignment="1" applyProtection="1">
      <alignment horizontal="center"/>
      <protection/>
    </xf>
    <xf numFmtId="0" fontId="5" fillId="0" borderId="1" xfId="16" applyFont="1" applyFill="1" applyBorder="1">
      <alignment/>
      <protection/>
    </xf>
    <xf numFmtId="0" fontId="1" fillId="0" borderId="1" xfId="16" applyFont="1" applyBorder="1">
      <alignment/>
      <protection/>
    </xf>
    <xf numFmtId="165" fontId="0" fillId="0" borderId="1" xfId="16" applyNumberFormat="1" applyFont="1" applyBorder="1" applyProtection="1">
      <alignment/>
      <protection locked="0"/>
    </xf>
    <xf numFmtId="164" fontId="0" fillId="0" borderId="1" xfId="16" applyNumberFormat="1" applyFont="1" applyFill="1" applyBorder="1" applyAlignment="1" applyProtection="1">
      <alignment horizontal="right" wrapText="1"/>
      <protection locked="0"/>
    </xf>
    <xf numFmtId="165" fontId="3" fillId="0" borderId="1" xfId="23" applyNumberFormat="1" applyFont="1" applyFill="1" applyBorder="1" applyAlignment="1" applyProtection="1">
      <alignment horizontal="left" wrapText="1"/>
      <protection/>
    </xf>
    <xf numFmtId="0" fontId="0" fillId="0" borderId="1" xfId="15" applyFont="1" applyBorder="1" applyAlignment="1">
      <alignment horizontal="justify" vertical="top" wrapText="1"/>
      <protection/>
    </xf>
    <xf numFmtId="165" fontId="5" fillId="0" borderId="1" xfId="16" applyNumberFormat="1" applyFont="1" applyBorder="1" applyProtection="1">
      <alignment/>
      <protection locked="0"/>
    </xf>
    <xf numFmtId="165" fontId="3" fillId="0" borderId="1" xfId="23" applyNumberFormat="1" applyFont="1" applyFill="1" applyBorder="1" applyAlignment="1" applyProtection="1">
      <alignment horizontal="left"/>
      <protection/>
    </xf>
    <xf numFmtId="0" fontId="0" fillId="0" borderId="1" xfId="16" applyFont="1" applyFill="1" applyBorder="1">
      <alignment/>
      <protection/>
    </xf>
    <xf numFmtId="0" fontId="0" fillId="0" borderId="1" xfId="16" applyFont="1" applyBorder="1">
      <alignment/>
      <protection/>
    </xf>
    <xf numFmtId="4" fontId="5" fillId="0" borderId="1" xfId="16" applyNumberFormat="1" applyFont="1" applyBorder="1" applyProtection="1">
      <alignment/>
      <protection locked="0"/>
    </xf>
    <xf numFmtId="164" fontId="5" fillId="0" borderId="1" xfId="16" applyNumberFormat="1" applyFont="1" applyBorder="1" applyAlignment="1" applyProtection="1">
      <alignment horizontal="right"/>
      <protection locked="0"/>
    </xf>
    <xf numFmtId="4" fontId="0" fillId="0" borderId="1" xfId="16" applyNumberFormat="1" applyFont="1" applyBorder="1" applyProtection="1">
      <alignment/>
      <protection locked="0"/>
    </xf>
    <xf numFmtId="164" fontId="5" fillId="0" borderId="1" xfId="16" applyNumberFormat="1" applyFont="1" applyBorder="1" applyProtection="1">
      <alignment/>
      <protection locked="0"/>
    </xf>
  </cellXfs>
  <cellStyles count="11">
    <cellStyle name="Normal" xfId="0"/>
    <cellStyle name="Excel Built-in Normal" xfId="15"/>
    <cellStyle name="Navadno 2" xfId="16"/>
    <cellStyle name="Navadno 3" xfId="17"/>
    <cellStyle name="Navadno 4" xfId="18"/>
    <cellStyle name="Navadno 5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5.7109375" style="1" customWidth="1"/>
    <col min="2" max="2" width="44.00390625" style="2" customWidth="1"/>
    <col min="3" max="3" width="7.421875" style="2" customWidth="1"/>
    <col min="4" max="4" width="11.421875" style="2" customWidth="1"/>
    <col min="5" max="5" width="11.00390625" style="2" customWidth="1"/>
    <col min="6" max="6" width="14.140625" style="2" customWidth="1"/>
    <col min="7" max="9" width="9.140625" style="2" customWidth="1"/>
    <col min="10" max="10" width="56.8515625" style="2" customWidth="1"/>
    <col min="11" max="16384" width="9.140625" style="2" customWidth="1"/>
  </cols>
  <sheetData>
    <row r="4" spans="2:6" ht="15">
      <c r="B4" s="3" t="s">
        <v>0</v>
      </c>
      <c r="C4" s="3"/>
      <c r="D4" s="4"/>
      <c r="E4" s="4"/>
      <c r="F4" s="4"/>
    </row>
    <row r="5" spans="2:6" ht="15">
      <c r="B5" s="5" t="s">
        <v>1</v>
      </c>
      <c r="C5" s="4"/>
      <c r="D5" s="4"/>
      <c r="E5" s="4"/>
      <c r="F5" s="4"/>
    </row>
    <row r="8" spans="1:6" ht="15">
      <c r="A8" s="10" t="s">
        <v>2</v>
      </c>
      <c r="B8" s="30" t="s">
        <v>3</v>
      </c>
      <c r="C8" s="23"/>
      <c r="D8" s="31"/>
      <c r="E8" s="32"/>
      <c r="F8" s="33"/>
    </row>
    <row r="9" spans="1:6" ht="15">
      <c r="A9" s="10" t="s">
        <v>4</v>
      </c>
      <c r="B9" s="30" t="s">
        <v>5</v>
      </c>
      <c r="C9" s="23"/>
      <c r="D9" s="31"/>
      <c r="E9" s="32"/>
      <c r="F9" s="33"/>
    </row>
    <row r="10" spans="1:6" ht="15">
      <c r="A10" s="10" t="s">
        <v>6</v>
      </c>
      <c r="B10" s="30" t="s">
        <v>7</v>
      </c>
      <c r="C10" s="23"/>
      <c r="D10" s="31"/>
      <c r="E10" s="32"/>
      <c r="F10" s="33"/>
    </row>
    <row r="11" spans="1:6" ht="15">
      <c r="A11" s="10" t="s">
        <v>8</v>
      </c>
      <c r="B11" s="30" t="s">
        <v>9</v>
      </c>
      <c r="C11" s="23"/>
      <c r="D11" s="31"/>
      <c r="E11" s="32"/>
      <c r="F11" s="33"/>
    </row>
    <row r="12" spans="1:6" ht="15">
      <c r="A12" s="10" t="s">
        <v>10</v>
      </c>
      <c r="B12" s="30" t="s">
        <v>11</v>
      </c>
      <c r="C12" s="23"/>
      <c r="D12" s="31"/>
      <c r="E12" s="32"/>
      <c r="F12" s="33"/>
    </row>
    <row r="13" spans="1:6" ht="15">
      <c r="A13" s="10" t="s">
        <v>12</v>
      </c>
      <c r="B13" s="30" t="s">
        <v>13</v>
      </c>
      <c r="C13" s="23"/>
      <c r="D13" s="31"/>
      <c r="E13" s="32"/>
      <c r="F13" s="33"/>
    </row>
    <row r="14" spans="1:6" ht="15">
      <c r="A14" s="10" t="s">
        <v>14</v>
      </c>
      <c r="B14" s="30" t="s">
        <v>15</v>
      </c>
      <c r="C14" s="23"/>
      <c r="D14" s="31"/>
      <c r="E14" s="32"/>
      <c r="F14" s="33"/>
    </row>
    <row r="15" spans="1:6" ht="15">
      <c r="A15" s="10"/>
      <c r="B15" s="23"/>
      <c r="C15" s="23"/>
      <c r="D15" s="23"/>
      <c r="E15" s="34"/>
      <c r="F15" s="24"/>
    </row>
    <row r="16" spans="1:6" ht="15">
      <c r="A16" s="10"/>
      <c r="B16" s="31" t="s">
        <v>16</v>
      </c>
      <c r="C16" s="23"/>
      <c r="D16" s="31"/>
      <c r="E16" s="34"/>
      <c r="F16" s="35"/>
    </row>
    <row r="17" spans="1:6" ht="15">
      <c r="A17" s="10"/>
      <c r="B17" s="31"/>
      <c r="C17" s="23"/>
      <c r="D17" s="31"/>
      <c r="E17" s="34"/>
      <c r="F17" s="35"/>
    </row>
    <row r="18" spans="1:6" ht="15">
      <c r="A18" s="10"/>
      <c r="B18" s="30" t="s">
        <v>17</v>
      </c>
      <c r="C18" s="14"/>
      <c r="D18" s="14"/>
      <c r="E18" s="14"/>
      <c r="F18" s="35"/>
    </row>
    <row r="19" spans="1:6" ht="15">
      <c r="A19" s="10"/>
      <c r="B19" s="14"/>
      <c r="C19" s="14"/>
      <c r="D19" s="14"/>
      <c r="E19" s="14"/>
      <c r="F19" s="14"/>
    </row>
    <row r="20" spans="1:6" ht="15">
      <c r="A20" s="10"/>
      <c r="B20" s="30" t="s">
        <v>18</v>
      </c>
      <c r="C20" s="14"/>
      <c r="D20" s="14"/>
      <c r="E20" s="14"/>
      <c r="F20" s="35"/>
    </row>
    <row r="21" spans="1:6" ht="15">
      <c r="A21" s="10"/>
      <c r="B21" s="14"/>
      <c r="C21" s="14"/>
      <c r="D21" s="14"/>
      <c r="E21" s="14"/>
      <c r="F21" s="14"/>
    </row>
    <row r="31" spans="1:6" ht="15">
      <c r="A31" s="10" t="s">
        <v>19</v>
      </c>
      <c r="B31" s="11" t="s">
        <v>20</v>
      </c>
      <c r="C31" s="11" t="s">
        <v>21</v>
      </c>
      <c r="D31" s="11" t="s">
        <v>22</v>
      </c>
      <c r="E31" s="12" t="s">
        <v>23</v>
      </c>
      <c r="F31" s="13" t="s">
        <v>24</v>
      </c>
    </row>
    <row r="32" spans="1:6" ht="15">
      <c r="A32" s="10"/>
      <c r="B32" s="14"/>
      <c r="C32" s="14"/>
      <c r="D32" s="14"/>
      <c r="E32" s="14"/>
      <c r="F32" s="14"/>
    </row>
    <row r="33" spans="1:6" ht="15">
      <c r="A33" s="10"/>
      <c r="B33" s="15"/>
      <c r="C33" s="16"/>
      <c r="D33" s="17"/>
      <c r="E33" s="17"/>
      <c r="F33" s="17"/>
    </row>
    <row r="34" spans="1:6" ht="15">
      <c r="A34" s="18" t="s">
        <v>2</v>
      </c>
      <c r="B34" s="18" t="s">
        <v>25</v>
      </c>
      <c r="C34" s="16"/>
      <c r="D34" s="17"/>
      <c r="E34" s="17"/>
      <c r="F34" s="17"/>
    </row>
    <row r="35" spans="1:6" ht="15">
      <c r="A35" s="10"/>
      <c r="B35" s="15"/>
      <c r="C35" s="16"/>
      <c r="D35" s="17"/>
      <c r="E35" s="17"/>
      <c r="F35" s="17"/>
    </row>
    <row r="36" spans="1:6" ht="25.5">
      <c r="A36" s="10">
        <v>1</v>
      </c>
      <c r="B36" s="15" t="s">
        <v>26</v>
      </c>
      <c r="C36" s="16" t="s">
        <v>27</v>
      </c>
      <c r="D36" s="17">
        <v>0.5</v>
      </c>
      <c r="E36" s="17"/>
      <c r="F36" s="17"/>
    </row>
    <row r="37" spans="1:6" ht="15">
      <c r="A37" s="10"/>
      <c r="B37" s="15"/>
      <c r="C37" s="14"/>
      <c r="D37" s="14"/>
      <c r="E37" s="14"/>
      <c r="F37" s="17"/>
    </row>
    <row r="38" spans="1:6" ht="15">
      <c r="A38" s="10">
        <v>2</v>
      </c>
      <c r="B38" s="15" t="s">
        <v>28</v>
      </c>
      <c r="C38" s="16" t="s">
        <v>29</v>
      </c>
      <c r="D38" s="17">
        <v>4</v>
      </c>
      <c r="E38" s="17"/>
      <c r="F38" s="17"/>
    </row>
    <row r="39" spans="1:6" ht="15">
      <c r="A39" s="10"/>
      <c r="B39" s="15"/>
      <c r="C39" s="16"/>
      <c r="D39" s="17"/>
      <c r="E39" s="17"/>
      <c r="F39" s="17"/>
    </row>
    <row r="40" spans="1:6" ht="38.25">
      <c r="A40" s="10">
        <v>3</v>
      </c>
      <c r="B40" s="15" t="s">
        <v>30</v>
      </c>
      <c r="C40" s="16" t="s">
        <v>31</v>
      </c>
      <c r="D40" s="17">
        <f>77+384+62+14-77</f>
        <v>460</v>
      </c>
      <c r="E40" s="17"/>
      <c r="F40" s="17"/>
    </row>
    <row r="41" spans="1:6" ht="15">
      <c r="A41" s="10"/>
      <c r="B41" s="15"/>
      <c r="C41" s="16"/>
      <c r="D41" s="17"/>
      <c r="E41" s="17"/>
      <c r="F41" s="17"/>
    </row>
    <row r="42" spans="1:6" ht="38.25">
      <c r="A42" s="10">
        <v>4</v>
      </c>
      <c r="B42" s="15" t="s">
        <v>32</v>
      </c>
      <c r="C42" s="16" t="s">
        <v>33</v>
      </c>
      <c r="D42" s="17">
        <f>0.22*0.15*145-1.64</f>
        <v>3.145</v>
      </c>
      <c r="E42" s="17"/>
      <c r="F42" s="17"/>
    </row>
    <row r="43" spans="1:6" ht="15">
      <c r="A43" s="10"/>
      <c r="B43" s="15"/>
      <c r="C43" s="16"/>
      <c r="D43" s="17"/>
      <c r="E43" s="17"/>
      <c r="F43" s="17"/>
    </row>
    <row r="44" spans="1:6" ht="15">
      <c r="A44" s="10"/>
      <c r="B44" s="15" t="s">
        <v>34</v>
      </c>
      <c r="C44" s="16"/>
      <c r="D44" s="17"/>
      <c r="E44" s="17"/>
      <c r="F44" s="17"/>
    </row>
    <row r="45" spans="1:6" ht="15">
      <c r="A45" s="10"/>
      <c r="B45" s="14"/>
      <c r="C45" s="14"/>
      <c r="D45" s="14"/>
      <c r="E45" s="14"/>
      <c r="F45" s="14"/>
    </row>
    <row r="46" spans="1:6" ht="15">
      <c r="A46" s="10"/>
      <c r="B46" s="14"/>
      <c r="C46" s="14"/>
      <c r="D46" s="14"/>
      <c r="E46" s="14"/>
      <c r="F46" s="14"/>
    </row>
    <row r="47" spans="1:6" ht="15">
      <c r="A47" s="18" t="s">
        <v>4</v>
      </c>
      <c r="B47" s="18" t="s">
        <v>35</v>
      </c>
      <c r="C47" s="16"/>
      <c r="D47" s="17"/>
      <c r="E47" s="17"/>
      <c r="F47" s="17"/>
    </row>
    <row r="48" spans="1:6" ht="15">
      <c r="A48" s="10"/>
      <c r="B48" s="15"/>
      <c r="C48" s="16"/>
      <c r="D48" s="17"/>
      <c r="E48" s="17"/>
      <c r="F48" s="17"/>
    </row>
    <row r="49" spans="1:6" ht="38.25">
      <c r="A49" s="10">
        <v>1</v>
      </c>
      <c r="B49" s="15" t="s">
        <v>36</v>
      </c>
      <c r="C49" s="16" t="s">
        <v>37</v>
      </c>
      <c r="D49" s="17">
        <f>(45+55)*0.2</f>
        <v>20</v>
      </c>
      <c r="E49" s="17"/>
      <c r="F49" s="17"/>
    </row>
    <row r="50" spans="1:6" ht="15">
      <c r="A50" s="10"/>
      <c r="B50" s="15"/>
      <c r="C50" s="16"/>
      <c r="D50" s="17"/>
      <c r="E50" s="17"/>
      <c r="F50" s="17"/>
    </row>
    <row r="51" spans="1:6" ht="25.5">
      <c r="A51" s="10">
        <v>2</v>
      </c>
      <c r="B51" s="15" t="s">
        <v>38</v>
      </c>
      <c r="C51" s="16" t="s">
        <v>33</v>
      </c>
      <c r="D51" s="17">
        <f>(45+55)*0.3</f>
        <v>30.000000000000004</v>
      </c>
      <c r="E51" s="17"/>
      <c r="F51" s="17"/>
    </row>
    <row r="52" spans="1:6" ht="15">
      <c r="A52" s="10"/>
      <c r="B52" s="15"/>
      <c r="C52" s="16"/>
      <c r="D52" s="17"/>
      <c r="E52" s="17"/>
      <c r="F52" s="17"/>
    </row>
    <row r="53" spans="1:6" ht="51">
      <c r="A53" s="10">
        <v>3</v>
      </c>
      <c r="B53" s="15" t="s">
        <v>39</v>
      </c>
      <c r="C53" s="16" t="s">
        <v>33</v>
      </c>
      <c r="D53" s="17">
        <f>(55)*0.3</f>
        <v>16.500000000000004</v>
      </c>
      <c r="E53" s="17"/>
      <c r="F53" s="17"/>
    </row>
    <row r="54" spans="1:6" ht="15">
      <c r="A54" s="10"/>
      <c r="B54" s="15"/>
      <c r="C54" s="16"/>
      <c r="D54" s="17"/>
      <c r="E54" s="17"/>
      <c r="F54" s="17"/>
    </row>
    <row r="55" spans="1:6" ht="38.25">
      <c r="A55" s="10">
        <v>3</v>
      </c>
      <c r="B55" s="15" t="s">
        <v>40</v>
      </c>
      <c r="C55" s="16" t="s">
        <v>33</v>
      </c>
      <c r="D55" s="17">
        <f>(55+510)*0.2</f>
        <v>113</v>
      </c>
      <c r="E55" s="17"/>
      <c r="F55" s="17"/>
    </row>
    <row r="56" spans="1:6" ht="15">
      <c r="A56" s="10"/>
      <c r="B56" s="15"/>
      <c r="C56" s="16"/>
      <c r="D56" s="17"/>
      <c r="E56" s="17"/>
      <c r="F56" s="17"/>
    </row>
    <row r="57" spans="1:6" ht="51">
      <c r="A57" s="10">
        <v>4</v>
      </c>
      <c r="B57" s="15" t="s">
        <v>41</v>
      </c>
      <c r="C57" s="16" t="s">
        <v>33</v>
      </c>
      <c r="D57" s="17">
        <f>(455+31+60)*0.1</f>
        <v>54.6</v>
      </c>
      <c r="E57" s="17"/>
      <c r="F57" s="17"/>
    </row>
    <row r="58" spans="1:6" ht="15">
      <c r="A58" s="10"/>
      <c r="B58" s="15"/>
      <c r="C58" s="14"/>
      <c r="D58" s="14"/>
      <c r="E58" s="14"/>
      <c r="F58" s="14"/>
    </row>
    <row r="59" spans="1:6" ht="15">
      <c r="A59" s="10">
        <v>5</v>
      </c>
      <c r="B59" s="15" t="s">
        <v>42</v>
      </c>
      <c r="C59" s="16"/>
      <c r="D59" s="17"/>
      <c r="E59" s="17"/>
      <c r="F59" s="17"/>
    </row>
    <row r="60" spans="1:6" ht="15">
      <c r="A60" s="10"/>
      <c r="B60" s="15" t="s">
        <v>43</v>
      </c>
      <c r="C60" s="16"/>
      <c r="D60" s="17"/>
      <c r="E60" s="17"/>
      <c r="F60" s="17"/>
    </row>
    <row r="61" spans="1:6" ht="15">
      <c r="A61" s="10"/>
      <c r="B61" s="15" t="s">
        <v>44</v>
      </c>
      <c r="C61" s="16" t="s">
        <v>45</v>
      </c>
      <c r="D61" s="17">
        <f>D53/0.3</f>
        <v>55.00000000000001</v>
      </c>
      <c r="E61" s="17"/>
      <c r="F61" s="17"/>
    </row>
    <row r="62" spans="1:6" ht="15">
      <c r="A62" s="10"/>
      <c r="B62" s="15"/>
      <c r="C62" s="14"/>
      <c r="D62" s="14"/>
      <c r="E62" s="14"/>
      <c r="F62" s="14"/>
    </row>
    <row r="63" spans="1:6" ht="25.5">
      <c r="A63" s="10">
        <v>9</v>
      </c>
      <c r="B63" s="15" t="s">
        <v>46</v>
      </c>
      <c r="C63" s="16" t="s">
        <v>31</v>
      </c>
      <c r="D63" s="17">
        <f>33+22</f>
        <v>55</v>
      </c>
      <c r="E63" s="17"/>
      <c r="F63" s="17"/>
    </row>
    <row r="64" spans="1:6" ht="15">
      <c r="A64" s="10"/>
      <c r="B64" s="15"/>
      <c r="C64" s="14"/>
      <c r="D64" s="14"/>
      <c r="E64" s="14"/>
      <c r="F64" s="14"/>
    </row>
    <row r="65" spans="1:6" ht="15">
      <c r="A65" s="10"/>
      <c r="B65" s="15"/>
      <c r="C65" s="16"/>
      <c r="D65" s="17"/>
      <c r="E65" s="17"/>
      <c r="F65" s="17"/>
    </row>
    <row r="66" spans="1:6" ht="15">
      <c r="A66" s="10"/>
      <c r="B66" s="15" t="s">
        <v>34</v>
      </c>
      <c r="C66" s="16"/>
      <c r="D66" s="17"/>
      <c r="E66" s="17"/>
      <c r="F66" s="17"/>
    </row>
    <row r="67" spans="1:6" ht="15">
      <c r="A67" s="10"/>
      <c r="B67" s="14"/>
      <c r="C67" s="14"/>
      <c r="D67" s="14"/>
      <c r="E67" s="14"/>
      <c r="F67" s="14"/>
    </row>
    <row r="68" spans="1:6" ht="15">
      <c r="A68" s="10"/>
      <c r="B68" s="14"/>
      <c r="C68" s="14"/>
      <c r="D68" s="14"/>
      <c r="E68" s="14"/>
      <c r="F68" s="14"/>
    </row>
    <row r="69" spans="1:6" ht="15">
      <c r="A69" s="18" t="s">
        <v>6</v>
      </c>
      <c r="B69" s="18" t="s">
        <v>47</v>
      </c>
      <c r="C69" s="16"/>
      <c r="D69" s="17"/>
      <c r="E69" s="17"/>
      <c r="F69" s="17"/>
    </row>
    <row r="70" spans="1:6" ht="15">
      <c r="A70" s="10"/>
      <c r="B70" s="15"/>
      <c r="C70" s="16"/>
      <c r="D70" s="17"/>
      <c r="E70" s="17"/>
      <c r="F70" s="17"/>
    </row>
    <row r="71" spans="1:6" ht="38.25">
      <c r="A71" s="10">
        <v>1</v>
      </c>
      <c r="B71" s="15" t="s">
        <v>48</v>
      </c>
      <c r="C71" s="16" t="s">
        <v>31</v>
      </c>
      <c r="D71" s="17">
        <f>150.6+105.4+96.6+62.4+580+108.5+114.3+308.4-464</f>
        <v>1062.1999999999998</v>
      </c>
      <c r="E71" s="17"/>
      <c r="F71" s="17"/>
    </row>
    <row r="72" spans="1:6" ht="15">
      <c r="A72" s="10"/>
      <c r="B72" s="15"/>
      <c r="C72" s="16"/>
      <c r="D72" s="17"/>
      <c r="E72" s="17"/>
      <c r="F72" s="17"/>
    </row>
    <row r="73" spans="1:6" ht="38.25">
      <c r="A73" s="10">
        <v>2</v>
      </c>
      <c r="B73" s="15" t="s">
        <v>49</v>
      </c>
      <c r="C73" s="16" t="s">
        <v>31</v>
      </c>
      <c r="D73" s="17">
        <f>D71</f>
        <v>1062.1999999999998</v>
      </c>
      <c r="E73" s="17"/>
      <c r="F73" s="17"/>
    </row>
    <row r="74" spans="1:6" ht="15">
      <c r="A74" s="10"/>
      <c r="B74" s="15"/>
      <c r="C74" s="14"/>
      <c r="D74" s="14"/>
      <c r="E74" s="14"/>
      <c r="F74" s="14"/>
    </row>
    <row r="75" spans="1:6" ht="38.25">
      <c r="A75" s="10">
        <v>3</v>
      </c>
      <c r="B75" s="15" t="s">
        <v>50</v>
      </c>
      <c r="C75" s="16" t="s">
        <v>31</v>
      </c>
      <c r="D75" s="17">
        <v>145.5</v>
      </c>
      <c r="E75" s="17"/>
      <c r="F75" s="17"/>
    </row>
    <row r="76" spans="1:6" ht="15">
      <c r="A76" s="10"/>
      <c r="B76" s="15"/>
      <c r="C76" s="14"/>
      <c r="D76" s="14"/>
      <c r="E76" s="14"/>
      <c r="F76" s="14"/>
    </row>
    <row r="77" spans="1:6" ht="39" customHeight="1">
      <c r="A77" s="10">
        <v>4</v>
      </c>
      <c r="B77" s="15" t="s">
        <v>51</v>
      </c>
      <c r="C77" s="16" t="s">
        <v>31</v>
      </c>
      <c r="D77" s="17">
        <f>24+11.3</f>
        <v>35.3</v>
      </c>
      <c r="E77" s="17"/>
      <c r="F77" s="17"/>
    </row>
    <row r="78" spans="1:6" ht="15">
      <c r="A78" s="10"/>
      <c r="B78" s="15"/>
      <c r="C78" s="14"/>
      <c r="D78" s="14"/>
      <c r="E78" s="14"/>
      <c r="F78" s="14"/>
    </row>
    <row r="79" spans="1:6" ht="25.5">
      <c r="A79" s="10">
        <v>5</v>
      </c>
      <c r="B79" s="15" t="s">
        <v>52</v>
      </c>
      <c r="C79" s="16" t="s">
        <v>31</v>
      </c>
      <c r="D79" s="17">
        <v>0</v>
      </c>
      <c r="E79" s="17"/>
      <c r="F79" s="17"/>
    </row>
    <row r="80" spans="1:6" ht="15">
      <c r="A80" s="10"/>
      <c r="B80" s="15"/>
      <c r="C80" s="14"/>
      <c r="D80" s="14"/>
      <c r="E80" s="14"/>
      <c r="F80" s="14"/>
    </row>
    <row r="81" spans="1:6" ht="40.5" customHeight="1">
      <c r="A81" s="10">
        <v>6</v>
      </c>
      <c r="B81" s="15" t="s">
        <v>53</v>
      </c>
      <c r="C81" s="16" t="s">
        <v>54</v>
      </c>
      <c r="D81" s="17">
        <f>45.5+36.4+16+28.9+13.5+36.1+26.6+19.5+7.1+10.8+38.4+3+3+39+3.7+46.4+3.2-178.8</f>
        <v>198.29999999999995</v>
      </c>
      <c r="E81" s="17"/>
      <c r="F81" s="17"/>
    </row>
    <row r="82" spans="1:6" ht="15">
      <c r="A82" s="10"/>
      <c r="B82" s="15"/>
      <c r="C82" s="14"/>
      <c r="D82" s="14"/>
      <c r="E82" s="14"/>
      <c r="F82" s="14"/>
    </row>
    <row r="83" spans="1:6" ht="25.5">
      <c r="A83" s="10">
        <v>7</v>
      </c>
      <c r="B83" s="15" t="s">
        <v>55</v>
      </c>
      <c r="C83" s="16" t="s">
        <v>56</v>
      </c>
      <c r="D83" s="17">
        <f>58.6+6+18.6+5.8+5+13.4+5.4+16.3+12.3+16.3-92.3</f>
        <v>65.40000000000002</v>
      </c>
      <c r="E83" s="17"/>
      <c r="F83" s="17"/>
    </row>
    <row r="84" spans="1:6" ht="15">
      <c r="A84" s="10"/>
      <c r="B84" s="15"/>
      <c r="C84" s="14"/>
      <c r="D84" s="14"/>
      <c r="E84" s="14"/>
      <c r="F84" s="14"/>
    </row>
    <row r="85" spans="1:6" ht="15">
      <c r="A85" s="10">
        <v>8</v>
      </c>
      <c r="B85" s="15" t="s">
        <v>57</v>
      </c>
      <c r="C85" s="16" t="s">
        <v>58</v>
      </c>
      <c r="D85" s="17">
        <f>24.9+23.2+18</f>
        <v>66.1</v>
      </c>
      <c r="E85" s="17"/>
      <c r="F85" s="17"/>
    </row>
    <row r="86" spans="1:6" ht="15">
      <c r="A86" s="10"/>
      <c r="B86" s="15"/>
      <c r="C86" s="14"/>
      <c r="D86" s="14"/>
      <c r="E86" s="14"/>
      <c r="F86" s="14"/>
    </row>
    <row r="87" spans="1:6" ht="15">
      <c r="A87" s="10"/>
      <c r="B87" s="15" t="s">
        <v>34</v>
      </c>
      <c r="C87" s="16"/>
      <c r="D87" s="17"/>
      <c r="E87" s="17"/>
      <c r="F87" s="17"/>
    </row>
    <row r="88" spans="1:6" ht="15">
      <c r="A88" s="10"/>
      <c r="B88" s="14"/>
      <c r="C88" s="14"/>
      <c r="D88" s="14"/>
      <c r="E88" s="14"/>
      <c r="F88" s="14"/>
    </row>
    <row r="89" spans="1:6" ht="15">
      <c r="A89" s="10"/>
      <c r="B89" s="14"/>
      <c r="C89" s="14"/>
      <c r="D89" s="14"/>
      <c r="E89" s="14"/>
      <c r="F89" s="14"/>
    </row>
    <row r="90" spans="1:6" ht="15">
      <c r="A90" s="18" t="s">
        <v>8</v>
      </c>
      <c r="B90" s="18" t="s">
        <v>59</v>
      </c>
      <c r="C90" s="14"/>
      <c r="D90" s="14"/>
      <c r="E90" s="14"/>
      <c r="F90" s="14"/>
    </row>
    <row r="91" spans="1:6" ht="15">
      <c r="A91" s="10"/>
      <c r="B91" s="15"/>
      <c r="C91" s="16"/>
      <c r="D91" s="17"/>
      <c r="E91" s="17"/>
      <c r="F91" s="17"/>
    </row>
    <row r="92" spans="1:6" ht="15">
      <c r="A92" s="10"/>
      <c r="B92" s="15"/>
      <c r="C92" s="16"/>
      <c r="D92" s="17"/>
      <c r="E92" s="17"/>
      <c r="F92" s="17"/>
    </row>
    <row r="93" spans="1:6" ht="15">
      <c r="A93" s="10">
        <v>1</v>
      </c>
      <c r="B93" s="15" t="s">
        <v>60</v>
      </c>
      <c r="C93" s="16"/>
      <c r="D93" s="17"/>
      <c r="E93" s="17"/>
      <c r="F93" s="17"/>
    </row>
    <row r="94" spans="1:6" ht="15">
      <c r="A94" s="10"/>
      <c r="B94" s="15" t="s">
        <v>61</v>
      </c>
      <c r="C94" s="16"/>
      <c r="D94" s="17"/>
      <c r="E94" s="17"/>
      <c r="F94" s="17"/>
    </row>
    <row r="95" spans="1:6" ht="15">
      <c r="A95" s="10"/>
      <c r="B95" s="15" t="s">
        <v>62</v>
      </c>
      <c r="C95" s="16"/>
      <c r="D95" s="17"/>
      <c r="E95" s="17"/>
      <c r="F95" s="17"/>
    </row>
    <row r="96" spans="1:6" ht="15">
      <c r="A96" s="10"/>
      <c r="B96" s="15" t="s">
        <v>63</v>
      </c>
      <c r="C96" s="16" t="s">
        <v>29</v>
      </c>
      <c r="D96" s="17"/>
      <c r="E96" s="17"/>
      <c r="F96" s="17"/>
    </row>
    <row r="97" spans="1:6" ht="15">
      <c r="A97" s="10"/>
      <c r="B97" s="15" t="s">
        <v>64</v>
      </c>
      <c r="C97" s="16" t="s">
        <v>29</v>
      </c>
      <c r="D97" s="17"/>
      <c r="E97" s="17"/>
      <c r="F97" s="17"/>
    </row>
    <row r="98" spans="1:6" ht="15">
      <c r="A98" s="10"/>
      <c r="B98" s="15" t="s">
        <v>65</v>
      </c>
      <c r="C98" s="16" t="s">
        <v>29</v>
      </c>
      <c r="D98" s="17"/>
      <c r="E98" s="17"/>
      <c r="F98" s="17"/>
    </row>
    <row r="99" spans="1:6" ht="15">
      <c r="A99" s="10"/>
      <c r="B99" s="15" t="s">
        <v>66</v>
      </c>
      <c r="C99" s="16" t="s">
        <v>29</v>
      </c>
      <c r="D99" s="17">
        <v>3</v>
      </c>
      <c r="E99" s="17"/>
      <c r="F99" s="17"/>
    </row>
    <row r="100" spans="1:6" ht="15">
      <c r="A100" s="10"/>
      <c r="B100" s="15"/>
      <c r="C100" s="16"/>
      <c r="D100" s="17"/>
      <c r="E100" s="17"/>
      <c r="F100" s="17"/>
    </row>
    <row r="101" spans="1:6" ht="25.5">
      <c r="A101" s="10">
        <v>2</v>
      </c>
      <c r="B101" s="15" t="s">
        <v>67</v>
      </c>
      <c r="C101" s="16"/>
      <c r="D101" s="17"/>
      <c r="E101" s="17"/>
      <c r="F101" s="17"/>
    </row>
    <row r="102" spans="1:6" ht="15">
      <c r="A102" s="10"/>
      <c r="B102" s="15"/>
      <c r="C102" s="16"/>
      <c r="D102" s="17"/>
      <c r="E102" s="17"/>
      <c r="F102" s="17"/>
    </row>
    <row r="103" spans="1:6" ht="15">
      <c r="A103" s="10"/>
      <c r="B103" s="15" t="s">
        <v>68</v>
      </c>
      <c r="C103" s="16" t="s">
        <v>29</v>
      </c>
      <c r="D103" s="17"/>
      <c r="E103" s="17"/>
      <c r="F103" s="17"/>
    </row>
    <row r="104" spans="1:6" ht="15">
      <c r="A104" s="10"/>
      <c r="B104" s="15" t="s">
        <v>69</v>
      </c>
      <c r="C104" s="16" t="s">
        <v>29</v>
      </c>
      <c r="D104" s="17"/>
      <c r="E104" s="17"/>
      <c r="F104" s="17"/>
    </row>
    <row r="105" spans="1:6" ht="15">
      <c r="A105" s="10"/>
      <c r="B105" s="15" t="s">
        <v>70</v>
      </c>
      <c r="C105" s="16" t="s">
        <v>29</v>
      </c>
      <c r="D105" s="17">
        <v>10</v>
      </c>
      <c r="E105" s="17"/>
      <c r="F105" s="17"/>
    </row>
    <row r="106" spans="1:6" ht="15">
      <c r="A106" s="10"/>
      <c r="B106" s="15" t="s">
        <v>71</v>
      </c>
      <c r="C106" s="16" t="s">
        <v>29</v>
      </c>
      <c r="D106" s="17">
        <v>10</v>
      </c>
      <c r="E106" s="17"/>
      <c r="F106" s="17"/>
    </row>
    <row r="107" spans="1:6" ht="15">
      <c r="A107" s="10"/>
      <c r="B107" s="14" t="s">
        <v>72</v>
      </c>
      <c r="C107" s="14"/>
      <c r="D107" s="17"/>
      <c r="E107" s="17"/>
      <c r="F107" s="17"/>
    </row>
    <row r="108" spans="1:6" ht="15">
      <c r="A108" s="10"/>
      <c r="B108" s="15"/>
      <c r="C108" s="16"/>
      <c r="D108" s="17"/>
      <c r="E108" s="17"/>
      <c r="F108" s="17"/>
    </row>
    <row r="109" spans="1:6" ht="15">
      <c r="A109" s="10"/>
      <c r="B109" s="14"/>
      <c r="C109" s="14"/>
      <c r="D109" s="14"/>
      <c r="E109" s="14"/>
      <c r="F109" s="14"/>
    </row>
    <row r="110" spans="1:6" ht="15">
      <c r="A110" s="18" t="s">
        <v>73</v>
      </c>
      <c r="B110" s="18" t="s">
        <v>74</v>
      </c>
      <c r="C110" s="19"/>
      <c r="D110" s="19"/>
      <c r="E110" s="19"/>
      <c r="F110" s="19"/>
    </row>
    <row r="111" spans="1:6" ht="15">
      <c r="A111" s="10"/>
      <c r="B111" s="14"/>
      <c r="C111" s="19"/>
      <c r="D111" s="19"/>
      <c r="E111" s="19"/>
      <c r="F111" s="19"/>
    </row>
    <row r="112" spans="1:6" ht="15">
      <c r="A112" s="10">
        <v>1</v>
      </c>
      <c r="B112" s="15" t="s">
        <v>75</v>
      </c>
      <c r="C112" s="20" t="s">
        <v>33</v>
      </c>
      <c r="D112" s="17">
        <f>0.5*28.2</f>
        <v>14.1</v>
      </c>
      <c r="E112" s="17"/>
      <c r="F112" s="17"/>
    </row>
    <row r="113" spans="1:6" ht="15">
      <c r="A113" s="10"/>
      <c r="B113" s="14"/>
      <c r="C113" s="14"/>
      <c r="D113" s="14"/>
      <c r="E113" s="14"/>
      <c r="F113" s="14"/>
    </row>
    <row r="114" spans="1:6" ht="15">
      <c r="A114" s="10">
        <f>+A112+1</f>
        <v>2</v>
      </c>
      <c r="B114" s="15" t="s">
        <v>76</v>
      </c>
      <c r="C114" s="20" t="s">
        <v>31</v>
      </c>
      <c r="D114" s="17">
        <f>0.7*28.2</f>
        <v>19.740000000000002</v>
      </c>
      <c r="E114" s="17"/>
      <c r="F114" s="17"/>
    </row>
    <row r="115" spans="1:6" ht="15">
      <c r="A115" s="10"/>
      <c r="B115" s="14"/>
      <c r="C115" s="14"/>
      <c r="D115" s="14"/>
      <c r="E115" s="14"/>
      <c r="F115" s="14"/>
    </row>
    <row r="116" spans="1:6" ht="15">
      <c r="A116" s="10">
        <f>+A114+1</f>
        <v>3</v>
      </c>
      <c r="B116" s="15" t="s">
        <v>77</v>
      </c>
      <c r="C116" s="20" t="s">
        <v>31</v>
      </c>
      <c r="D116" s="17">
        <f>28.2*0.4*2</f>
        <v>22.560000000000002</v>
      </c>
      <c r="E116" s="17"/>
      <c r="F116" s="17"/>
    </row>
    <row r="117" spans="1:6" ht="15">
      <c r="A117" s="10"/>
      <c r="B117" s="16"/>
      <c r="C117" s="14"/>
      <c r="D117" s="14"/>
      <c r="E117" s="14"/>
      <c r="F117" s="14"/>
    </row>
    <row r="118" spans="1:6" ht="15">
      <c r="A118" s="10">
        <f>+A116+1</f>
        <v>4</v>
      </c>
      <c r="B118" s="15" t="s">
        <v>78</v>
      </c>
      <c r="C118" s="20" t="s">
        <v>31</v>
      </c>
      <c r="D118" s="17">
        <f>28.2*1.1*2</f>
        <v>62.040000000000006</v>
      </c>
      <c r="E118" s="17"/>
      <c r="F118" s="17"/>
    </row>
    <row r="119" spans="1:6" ht="15">
      <c r="A119" s="10"/>
      <c r="B119" s="16"/>
      <c r="C119" s="14"/>
      <c r="D119" s="14"/>
      <c r="E119" s="14"/>
      <c r="F119" s="14"/>
    </row>
    <row r="120" spans="1:6" ht="25.5">
      <c r="A120" s="10">
        <v>5</v>
      </c>
      <c r="B120" s="15" t="s">
        <v>79</v>
      </c>
      <c r="C120" s="20" t="s">
        <v>33</v>
      </c>
      <c r="D120" s="17">
        <f>0.1*0.7*28.2</f>
        <v>1.9740000000000002</v>
      </c>
      <c r="E120" s="17"/>
      <c r="F120" s="17"/>
    </row>
    <row r="121" spans="1:6" ht="15">
      <c r="A121" s="10"/>
      <c r="B121" s="14"/>
      <c r="C121" s="14"/>
      <c r="D121" s="14"/>
      <c r="E121" s="14"/>
      <c r="F121" s="14"/>
    </row>
    <row r="122" spans="1:6" ht="25.5">
      <c r="A122" s="10">
        <f>+A120+1</f>
        <v>6</v>
      </c>
      <c r="B122" s="15" t="s">
        <v>80</v>
      </c>
      <c r="C122" s="20" t="s">
        <v>33</v>
      </c>
      <c r="D122" s="17">
        <f>0.7*0.4*28.2</f>
        <v>7.896000000000001</v>
      </c>
      <c r="E122" s="17"/>
      <c r="F122" s="17"/>
    </row>
    <row r="123" spans="1:6" ht="15">
      <c r="A123" s="10"/>
      <c r="B123" s="14"/>
      <c r="C123" s="14"/>
      <c r="D123" s="14"/>
      <c r="E123" s="14"/>
      <c r="F123" s="14"/>
    </row>
    <row r="124" spans="1:6" ht="15">
      <c r="A124" s="10">
        <v>7</v>
      </c>
      <c r="B124" s="15" t="s">
        <v>81</v>
      </c>
      <c r="C124" s="20" t="s">
        <v>33</v>
      </c>
      <c r="D124" s="17">
        <f>1.1*0.2*28.2</f>
        <v>6.204000000000001</v>
      </c>
      <c r="E124" s="17"/>
      <c r="F124" s="17"/>
    </row>
    <row r="125" spans="1:6" ht="15">
      <c r="A125" s="10"/>
      <c r="B125" s="14"/>
      <c r="C125" s="14"/>
      <c r="D125" s="14"/>
      <c r="E125" s="14"/>
      <c r="F125" s="14"/>
    </row>
    <row r="126" spans="1:6" ht="25.5">
      <c r="A126" s="10">
        <f>+A124+1</f>
        <v>8</v>
      </c>
      <c r="B126" s="15" t="s">
        <v>82</v>
      </c>
      <c r="C126" s="20" t="s">
        <v>83</v>
      </c>
      <c r="D126" s="17">
        <v>210</v>
      </c>
      <c r="E126" s="17"/>
      <c r="F126" s="17"/>
    </row>
    <row r="127" spans="1:6" ht="15">
      <c r="A127" s="10"/>
      <c r="B127" s="14"/>
      <c r="C127" s="14"/>
      <c r="D127" s="14"/>
      <c r="E127" s="14"/>
      <c r="F127" s="14"/>
    </row>
    <row r="128" spans="1:6" ht="25.5">
      <c r="A128" s="10">
        <f>+A126+1</f>
        <v>9</v>
      </c>
      <c r="B128" s="15" t="s">
        <v>84</v>
      </c>
      <c r="C128" s="20" t="s">
        <v>83</v>
      </c>
      <c r="D128" s="17">
        <v>50.1</v>
      </c>
      <c r="E128" s="17"/>
      <c r="F128" s="17"/>
    </row>
    <row r="129" spans="1:6" ht="15">
      <c r="A129" s="10"/>
      <c r="B129" s="14"/>
      <c r="C129" s="14"/>
      <c r="D129" s="14"/>
      <c r="E129" s="14"/>
      <c r="F129" s="14"/>
    </row>
    <row r="130" spans="1:6" ht="25.5">
      <c r="A130" s="10">
        <f>+A128+1</f>
        <v>10</v>
      </c>
      <c r="B130" s="15" t="s">
        <v>85</v>
      </c>
      <c r="C130" s="20" t="s">
        <v>83</v>
      </c>
      <c r="D130" s="21">
        <v>183.3</v>
      </c>
      <c r="E130" s="17"/>
      <c r="F130" s="17"/>
    </row>
    <row r="131" spans="1:6" ht="15">
      <c r="A131" s="10"/>
      <c r="B131" s="14"/>
      <c r="C131" s="14"/>
      <c r="D131" s="14"/>
      <c r="E131" s="14"/>
      <c r="F131" s="14"/>
    </row>
    <row r="132" spans="1:6" ht="15">
      <c r="A132" s="10">
        <f>+A130+1</f>
        <v>11</v>
      </c>
      <c r="B132" s="15" t="s">
        <v>86</v>
      </c>
      <c r="C132" s="20" t="s">
        <v>56</v>
      </c>
      <c r="D132" s="17">
        <v>28.5</v>
      </c>
      <c r="E132" s="17"/>
      <c r="F132" s="17"/>
    </row>
    <row r="133" spans="1:6" ht="15">
      <c r="A133" s="10"/>
      <c r="B133" s="15"/>
      <c r="C133" s="20"/>
      <c r="D133" s="17"/>
      <c r="E133" s="17"/>
      <c r="F133" s="17"/>
    </row>
    <row r="134" spans="1:6" ht="15">
      <c r="A134" s="10">
        <f>+A132+1</f>
        <v>12</v>
      </c>
      <c r="B134" s="15" t="s">
        <v>87</v>
      </c>
      <c r="C134" s="20" t="s">
        <v>33</v>
      </c>
      <c r="D134" s="17">
        <f>0.1*28.2</f>
        <v>2.8200000000000003</v>
      </c>
      <c r="E134" s="17"/>
      <c r="F134" s="17"/>
    </row>
    <row r="135" spans="1:6" ht="15">
      <c r="A135" s="10"/>
      <c r="B135" s="15"/>
      <c r="C135" s="20"/>
      <c r="D135" s="17"/>
      <c r="E135" s="17"/>
      <c r="F135" s="17"/>
    </row>
    <row r="136" spans="1:6" ht="25.5">
      <c r="A136" s="10">
        <f>+A134+1</f>
        <v>13</v>
      </c>
      <c r="B136" s="15" t="s">
        <v>88</v>
      </c>
      <c r="C136" s="20" t="s">
        <v>31</v>
      </c>
      <c r="D136" s="17">
        <f>1*28.2</f>
        <v>28.2</v>
      </c>
      <c r="E136" s="17"/>
      <c r="F136" s="17"/>
    </row>
    <row r="137" spans="1:6" ht="15">
      <c r="A137" s="10"/>
      <c r="B137" s="15"/>
      <c r="C137" s="20"/>
      <c r="D137" s="17"/>
      <c r="E137" s="17"/>
      <c r="F137" s="17"/>
    </row>
    <row r="138" spans="1:6" ht="38.25">
      <c r="A138" s="10">
        <v>14</v>
      </c>
      <c r="B138" s="15" t="s">
        <v>89</v>
      </c>
      <c r="C138" s="20" t="s">
        <v>58</v>
      </c>
      <c r="D138" s="17">
        <v>28.5</v>
      </c>
      <c r="E138" s="17"/>
      <c r="F138" s="17"/>
    </row>
    <row r="139" spans="1:6" ht="15">
      <c r="A139" s="10"/>
      <c r="B139" s="15"/>
      <c r="C139" s="20"/>
      <c r="D139" s="17"/>
      <c r="E139" s="17"/>
      <c r="F139" s="17"/>
    </row>
    <row r="140" spans="1:8" ht="15">
      <c r="A140" s="10"/>
      <c r="B140" s="14" t="s">
        <v>72</v>
      </c>
      <c r="C140" s="14"/>
      <c r="D140" s="17"/>
      <c r="E140" s="17"/>
      <c r="F140" s="17"/>
      <c r="H140" s="6"/>
    </row>
    <row r="141" spans="1:6" ht="15">
      <c r="A141" s="10"/>
      <c r="B141" s="14"/>
      <c r="C141" s="14"/>
      <c r="D141" s="14"/>
      <c r="E141" s="14"/>
      <c r="F141" s="14"/>
    </row>
    <row r="142" spans="1:6" ht="15">
      <c r="A142" s="10"/>
      <c r="B142" s="14"/>
      <c r="C142" s="14"/>
      <c r="D142" s="14"/>
      <c r="E142" s="14"/>
      <c r="F142" s="14"/>
    </row>
    <row r="143" spans="1:6" ht="15">
      <c r="A143" s="18" t="s">
        <v>12</v>
      </c>
      <c r="B143" s="22" t="s">
        <v>90</v>
      </c>
      <c r="C143" s="22"/>
      <c r="D143" s="23"/>
      <c r="E143" s="24"/>
      <c r="F143" s="25"/>
    </row>
    <row r="144" spans="1:6" ht="15">
      <c r="A144" s="10"/>
      <c r="B144" s="22"/>
      <c r="C144" s="22"/>
      <c r="D144" s="23"/>
      <c r="E144" s="24"/>
      <c r="F144" s="25"/>
    </row>
    <row r="145" spans="1:6" ht="26.25">
      <c r="A145" s="10">
        <v>1</v>
      </c>
      <c r="B145" s="26" t="s">
        <v>91</v>
      </c>
      <c r="C145" s="26" t="s">
        <v>27</v>
      </c>
      <c r="D145" s="26">
        <v>0</v>
      </c>
      <c r="E145" s="17"/>
      <c r="F145" s="17"/>
    </row>
    <row r="146" spans="1:6" ht="15">
      <c r="A146" s="10"/>
      <c r="B146" s="26"/>
      <c r="C146" s="14"/>
      <c r="D146" s="14"/>
      <c r="E146" s="14"/>
      <c r="F146" s="14"/>
    </row>
    <row r="147" spans="1:6" ht="26.25">
      <c r="A147" s="10">
        <v>2</v>
      </c>
      <c r="B147" s="26" t="s">
        <v>92</v>
      </c>
      <c r="C147" s="26" t="s">
        <v>27</v>
      </c>
      <c r="D147" s="26">
        <v>0</v>
      </c>
      <c r="E147" s="17"/>
      <c r="F147" s="17"/>
    </row>
    <row r="148" spans="1:6" ht="15">
      <c r="A148" s="10"/>
      <c r="B148" s="26"/>
      <c r="C148" s="14"/>
      <c r="D148" s="14"/>
      <c r="E148" s="14"/>
      <c r="F148" s="14"/>
    </row>
    <row r="149" spans="1:6" ht="26.25">
      <c r="A149" s="10">
        <v>3</v>
      </c>
      <c r="B149" s="26" t="s">
        <v>93</v>
      </c>
      <c r="C149" s="26" t="s">
        <v>27</v>
      </c>
      <c r="D149" s="26">
        <v>1</v>
      </c>
      <c r="E149" s="17"/>
      <c r="F149" s="17"/>
    </row>
    <row r="150" spans="1:6" ht="15">
      <c r="A150" s="10"/>
      <c r="B150" s="26"/>
      <c r="C150" s="14"/>
      <c r="D150" s="14"/>
      <c r="E150" s="14"/>
      <c r="F150" s="14"/>
    </row>
    <row r="151" spans="1:6" ht="26.25">
      <c r="A151" s="10">
        <v>4</v>
      </c>
      <c r="B151" s="26" t="s">
        <v>94</v>
      </c>
      <c r="C151" s="26" t="s">
        <v>56</v>
      </c>
      <c r="D151" s="26">
        <v>0</v>
      </c>
      <c r="E151" s="17"/>
      <c r="F151" s="17"/>
    </row>
    <row r="152" spans="1:12" ht="15">
      <c r="A152" s="10"/>
      <c r="B152" s="26"/>
      <c r="C152" s="14"/>
      <c r="D152" s="14"/>
      <c r="E152" s="14"/>
      <c r="F152" s="14"/>
      <c r="J152" s="7"/>
      <c r="K152" s="8"/>
      <c r="L152" s="9"/>
    </row>
    <row r="153" spans="1:12" ht="26.25">
      <c r="A153" s="10">
        <v>5</v>
      </c>
      <c r="B153" s="26" t="s">
        <v>95</v>
      </c>
      <c r="C153" s="26" t="s">
        <v>56</v>
      </c>
      <c r="D153" s="26">
        <f>11*6.5+0.5*11+6*5+5*1+74.2</f>
        <v>186.2</v>
      </c>
      <c r="E153" s="17"/>
      <c r="F153" s="17"/>
      <c r="J153" s="7"/>
      <c r="K153" s="8"/>
      <c r="L153" s="9"/>
    </row>
    <row r="154" spans="1:6" ht="15">
      <c r="A154" s="10"/>
      <c r="B154" s="26"/>
      <c r="C154" s="14"/>
      <c r="D154" s="14"/>
      <c r="E154" s="14"/>
      <c r="F154" s="14"/>
    </row>
    <row r="155" spans="1:6" ht="26.25">
      <c r="A155" s="10">
        <v>6</v>
      </c>
      <c r="B155" s="26" t="s">
        <v>96</v>
      </c>
      <c r="C155" s="26" t="s">
        <v>27</v>
      </c>
      <c r="D155" s="26">
        <v>2</v>
      </c>
      <c r="E155" s="17"/>
      <c r="F155" s="17"/>
    </row>
    <row r="156" spans="1:6" ht="15">
      <c r="A156" s="10"/>
      <c r="B156" s="26"/>
      <c r="C156" s="14"/>
      <c r="D156" s="14"/>
      <c r="E156" s="14"/>
      <c r="F156" s="14"/>
    </row>
    <row r="157" spans="1:6" ht="38.25">
      <c r="A157" s="10">
        <v>7</v>
      </c>
      <c r="B157" s="27" t="s">
        <v>97</v>
      </c>
      <c r="C157" s="26" t="s">
        <v>27</v>
      </c>
      <c r="D157" s="26">
        <v>3</v>
      </c>
      <c r="E157" s="17"/>
      <c r="F157" s="17"/>
    </row>
    <row r="158" spans="1:6" ht="15">
      <c r="A158" s="10"/>
      <c r="B158" s="26"/>
      <c r="C158" s="26"/>
      <c r="D158" s="26"/>
      <c r="E158" s="17"/>
      <c r="F158" s="17"/>
    </row>
    <row r="159" spans="1:6" ht="38.25">
      <c r="A159" s="10">
        <v>8</v>
      </c>
      <c r="B159" s="27" t="s">
        <v>98</v>
      </c>
      <c r="C159" s="26" t="s">
        <v>27</v>
      </c>
      <c r="D159" s="26">
        <v>4</v>
      </c>
      <c r="E159" s="17"/>
      <c r="F159" s="17"/>
    </row>
    <row r="160" spans="1:6" ht="15">
      <c r="A160" s="10"/>
      <c r="B160" s="26"/>
      <c r="C160" s="26"/>
      <c r="D160" s="26"/>
      <c r="E160" s="24"/>
      <c r="F160" s="25"/>
    </row>
    <row r="161" spans="1:6" ht="15">
      <c r="A161" s="10"/>
      <c r="B161" s="26" t="s">
        <v>34</v>
      </c>
      <c r="C161" s="26"/>
      <c r="D161" s="26"/>
      <c r="E161" s="28"/>
      <c r="F161" s="17"/>
    </row>
    <row r="162" spans="1:6" ht="15">
      <c r="A162" s="10"/>
      <c r="B162" s="14"/>
      <c r="C162" s="14"/>
      <c r="D162" s="14"/>
      <c r="E162" s="14"/>
      <c r="F162" s="14"/>
    </row>
    <row r="163" spans="1:6" ht="15">
      <c r="A163" s="10"/>
      <c r="B163" s="14"/>
      <c r="C163" s="14"/>
      <c r="D163" s="14"/>
      <c r="E163" s="14"/>
      <c r="F163" s="14"/>
    </row>
    <row r="164" spans="1:6" ht="15">
      <c r="A164" s="18" t="s">
        <v>14</v>
      </c>
      <c r="B164" s="18" t="s">
        <v>15</v>
      </c>
      <c r="C164" s="14"/>
      <c r="D164" s="14"/>
      <c r="E164" s="14"/>
      <c r="F164" s="14"/>
    </row>
    <row r="165" spans="1:6" ht="15">
      <c r="A165" s="10"/>
      <c r="B165" s="14"/>
      <c r="C165" s="14"/>
      <c r="D165" s="14"/>
      <c r="E165" s="14"/>
      <c r="F165" s="14"/>
    </row>
    <row r="166" spans="1:6" ht="15">
      <c r="A166" s="10">
        <v>1</v>
      </c>
      <c r="B166" s="29" t="s">
        <v>99</v>
      </c>
      <c r="C166" s="17" t="s">
        <v>27</v>
      </c>
      <c r="D166" s="17">
        <v>10</v>
      </c>
      <c r="E166" s="17"/>
      <c r="F166" s="17"/>
    </row>
    <row r="167" spans="1:6" ht="15">
      <c r="A167" s="10"/>
      <c r="B167" s="17"/>
      <c r="C167" s="17"/>
      <c r="D167" s="17"/>
      <c r="E167" s="17"/>
      <c r="F167" s="17"/>
    </row>
    <row r="168" spans="1:6" ht="26.25">
      <c r="A168" s="10">
        <v>2</v>
      </c>
      <c r="B168" s="26" t="s">
        <v>100</v>
      </c>
      <c r="C168" s="17" t="s">
        <v>37</v>
      </c>
      <c r="D168" s="17">
        <f>(D179+D180+D181)*0.6*1</f>
        <v>82.02000000000001</v>
      </c>
      <c r="E168" s="17"/>
      <c r="F168" s="17"/>
    </row>
    <row r="169" spans="1:6" ht="15">
      <c r="A169" s="10"/>
      <c r="B169" s="26"/>
      <c r="C169" s="17"/>
      <c r="D169" s="17"/>
      <c r="E169" s="17"/>
      <c r="F169" s="17"/>
    </row>
    <row r="170" spans="1:6" ht="15">
      <c r="A170" s="10">
        <v>3</v>
      </c>
      <c r="B170" s="26" t="s">
        <v>101</v>
      </c>
      <c r="C170" s="17"/>
      <c r="D170" s="17"/>
      <c r="E170" s="17"/>
      <c r="F170" s="17"/>
    </row>
    <row r="171" spans="1:6" ht="15">
      <c r="A171" s="10"/>
      <c r="B171" s="26" t="s">
        <v>102</v>
      </c>
      <c r="C171" s="17"/>
      <c r="D171" s="17"/>
      <c r="E171" s="17"/>
      <c r="F171" s="17"/>
    </row>
    <row r="172" spans="1:6" ht="15">
      <c r="A172" s="10"/>
      <c r="B172" s="26" t="s">
        <v>103</v>
      </c>
      <c r="C172" s="17" t="s">
        <v>45</v>
      </c>
      <c r="D172" s="17">
        <f>(D179+D180+D181)*0.6</f>
        <v>82.02000000000001</v>
      </c>
      <c r="E172" s="17"/>
      <c r="F172" s="17"/>
    </row>
    <row r="173" spans="1:6" ht="15">
      <c r="A173" s="10"/>
      <c r="B173" s="26"/>
      <c r="C173" s="17"/>
      <c r="D173" s="17"/>
      <c r="E173" s="17"/>
      <c r="F173" s="17"/>
    </row>
    <row r="174" spans="1:6" ht="15">
      <c r="A174" s="10">
        <v>4</v>
      </c>
      <c r="B174" s="26" t="s">
        <v>104</v>
      </c>
      <c r="C174" s="17"/>
      <c r="D174" s="17"/>
      <c r="E174" s="17"/>
      <c r="F174" s="17"/>
    </row>
    <row r="175" spans="1:6" ht="15">
      <c r="A175" s="10"/>
      <c r="B175" s="26" t="s">
        <v>105</v>
      </c>
      <c r="C175" s="17"/>
      <c r="D175" s="17"/>
      <c r="E175" s="17"/>
      <c r="F175" s="17"/>
    </row>
    <row r="176" spans="1:6" ht="15">
      <c r="A176" s="10"/>
      <c r="B176" s="26" t="s">
        <v>106</v>
      </c>
      <c r="C176" s="17" t="s">
        <v>33</v>
      </c>
      <c r="D176" s="17">
        <f>(D179+D180+D181)*0.6*0.2</f>
        <v>16.404000000000003</v>
      </c>
      <c r="E176" s="17"/>
      <c r="F176" s="17"/>
    </row>
    <row r="177" spans="1:6" ht="15">
      <c r="A177" s="10"/>
      <c r="B177" s="26"/>
      <c r="C177" s="17"/>
      <c r="D177" s="17"/>
      <c r="E177" s="17"/>
      <c r="F177" s="17"/>
    </row>
    <row r="178" spans="1:6" ht="39">
      <c r="A178" s="10">
        <v>5</v>
      </c>
      <c r="B178" s="26" t="s">
        <v>107</v>
      </c>
      <c r="C178" s="17"/>
      <c r="D178" s="17"/>
      <c r="E178" s="17"/>
      <c r="F178" s="17"/>
    </row>
    <row r="179" spans="1:6" ht="15">
      <c r="A179" s="10" t="s">
        <v>108</v>
      </c>
      <c r="B179" s="26" t="s">
        <v>109</v>
      </c>
      <c r="C179" s="17" t="s">
        <v>58</v>
      </c>
      <c r="D179" s="17">
        <f>4.6+7.8+2.5</f>
        <v>14.899999999999999</v>
      </c>
      <c r="E179" s="17"/>
      <c r="F179" s="17"/>
    </row>
    <row r="180" spans="1:6" ht="15">
      <c r="A180" s="10" t="s">
        <v>110</v>
      </c>
      <c r="B180" s="26" t="s">
        <v>111</v>
      </c>
      <c r="C180" s="17" t="s">
        <v>58</v>
      </c>
      <c r="D180" s="17">
        <f>14.1+4.2+7.6+33.2+32.5+20+35-50.8</f>
        <v>95.8</v>
      </c>
      <c r="E180" s="17"/>
      <c r="F180" s="17"/>
    </row>
    <row r="181" spans="1:6" ht="15">
      <c r="A181" s="10" t="s">
        <v>112</v>
      </c>
      <c r="B181" s="26" t="s">
        <v>113</v>
      </c>
      <c r="C181" s="17" t="s">
        <v>58</v>
      </c>
      <c r="D181" s="17">
        <v>26</v>
      </c>
      <c r="E181" s="17"/>
      <c r="F181" s="17"/>
    </row>
    <row r="182" spans="1:6" ht="15">
      <c r="A182" s="10"/>
      <c r="B182" s="26"/>
      <c r="C182" s="17"/>
      <c r="D182" s="17"/>
      <c r="E182" s="17"/>
      <c r="F182" s="17"/>
    </row>
    <row r="183" spans="1:6" ht="15">
      <c r="A183" s="10">
        <v>6</v>
      </c>
      <c r="B183" s="26" t="s">
        <v>114</v>
      </c>
      <c r="C183" s="17"/>
      <c r="D183" s="17"/>
      <c r="E183" s="17"/>
      <c r="F183" s="17"/>
    </row>
    <row r="184" spans="1:6" ht="15">
      <c r="A184" s="10"/>
      <c r="B184" s="26" t="s">
        <v>115</v>
      </c>
      <c r="C184" s="17"/>
      <c r="D184" s="17"/>
      <c r="E184" s="17"/>
      <c r="F184" s="17"/>
    </row>
    <row r="185" spans="1:6" ht="15">
      <c r="A185" s="10"/>
      <c r="B185" s="26" t="s">
        <v>116</v>
      </c>
      <c r="C185" s="17"/>
      <c r="D185" s="17"/>
      <c r="E185" s="17"/>
      <c r="F185" s="17"/>
    </row>
    <row r="186" spans="1:6" ht="15">
      <c r="A186" s="10"/>
      <c r="B186" s="26" t="s">
        <v>117</v>
      </c>
      <c r="C186" s="17" t="s">
        <v>29</v>
      </c>
      <c r="D186" s="17">
        <v>12</v>
      </c>
      <c r="E186" s="17"/>
      <c r="F186" s="17"/>
    </row>
    <row r="187" spans="1:6" ht="15">
      <c r="A187" s="10"/>
      <c r="B187" s="26"/>
      <c r="C187" s="14"/>
      <c r="D187" s="14"/>
      <c r="E187" s="14"/>
      <c r="F187" s="14"/>
    </row>
    <row r="188" spans="1:6" ht="15">
      <c r="A188" s="10">
        <v>7</v>
      </c>
      <c r="B188" s="26" t="s">
        <v>118</v>
      </c>
      <c r="C188" s="17"/>
      <c r="D188" s="17"/>
      <c r="E188" s="17"/>
      <c r="F188" s="17"/>
    </row>
    <row r="189" spans="1:6" ht="15">
      <c r="A189" s="10"/>
      <c r="B189" s="26" t="s">
        <v>119</v>
      </c>
      <c r="C189" s="17"/>
      <c r="D189" s="17"/>
      <c r="E189" s="17"/>
      <c r="F189" s="17"/>
    </row>
    <row r="190" spans="1:6" ht="15">
      <c r="A190" s="10" t="s">
        <v>120</v>
      </c>
      <c r="B190" s="26" t="s">
        <v>121</v>
      </c>
      <c r="C190" s="17"/>
      <c r="D190" s="17"/>
      <c r="E190" s="17"/>
      <c r="F190" s="17"/>
    </row>
    <row r="191" spans="1:6" ht="15">
      <c r="A191" s="10" t="s">
        <v>120</v>
      </c>
      <c r="B191" s="26" t="s">
        <v>122</v>
      </c>
      <c r="C191" s="17"/>
      <c r="D191" s="17"/>
      <c r="E191" s="17"/>
      <c r="F191" s="17"/>
    </row>
    <row r="192" spans="1:6" ht="15">
      <c r="A192" s="10"/>
      <c r="B192" s="26" t="s">
        <v>123</v>
      </c>
      <c r="C192" s="17"/>
      <c r="D192" s="17"/>
      <c r="E192" s="17"/>
      <c r="F192" s="17"/>
    </row>
    <row r="193" spans="1:6" ht="15">
      <c r="A193" s="10" t="s">
        <v>120</v>
      </c>
      <c r="B193" s="26" t="s">
        <v>124</v>
      </c>
      <c r="C193" s="17" t="s">
        <v>33</v>
      </c>
      <c r="D193" s="17">
        <f>(D179+D180+D181)*0.14</f>
        <v>19.138</v>
      </c>
      <c r="E193" s="17"/>
      <c r="F193" s="17"/>
    </row>
    <row r="194" spans="1:6" ht="15">
      <c r="A194" s="10"/>
      <c r="B194" s="26"/>
      <c r="C194" s="17"/>
      <c r="D194" s="17"/>
      <c r="E194" s="17"/>
      <c r="F194" s="17"/>
    </row>
    <row r="195" spans="1:6" ht="26.25">
      <c r="A195" s="10">
        <v>8</v>
      </c>
      <c r="B195" s="26" t="s">
        <v>125</v>
      </c>
      <c r="C195" s="14" t="s">
        <v>27</v>
      </c>
      <c r="D195" s="14">
        <v>1</v>
      </c>
      <c r="E195" s="14"/>
      <c r="F195" s="17"/>
    </row>
    <row r="196" spans="1:6" ht="15">
      <c r="A196" s="10"/>
      <c r="B196" s="26"/>
      <c r="C196" s="17"/>
      <c r="D196" s="17"/>
      <c r="E196" s="17"/>
      <c r="F196" s="17"/>
    </row>
    <row r="197" spans="1:6" ht="15">
      <c r="A197" s="10">
        <v>9</v>
      </c>
      <c r="B197" s="26" t="s">
        <v>126</v>
      </c>
      <c r="C197" s="17"/>
      <c r="D197" s="17"/>
      <c r="E197" s="17"/>
      <c r="F197" s="17"/>
    </row>
    <row r="198" spans="1:6" ht="15">
      <c r="A198" s="10"/>
      <c r="B198" s="26" t="s">
        <v>127</v>
      </c>
      <c r="C198" s="17" t="s">
        <v>58</v>
      </c>
      <c r="D198" s="17">
        <f>D179+D181+D180</f>
        <v>136.7</v>
      </c>
      <c r="E198" s="17"/>
      <c r="F198" s="17"/>
    </row>
    <row r="199" spans="1:6" ht="15">
      <c r="A199" s="10"/>
      <c r="B199" s="26"/>
      <c r="C199" s="17"/>
      <c r="D199" s="17"/>
      <c r="E199" s="17"/>
      <c r="F199" s="17"/>
    </row>
    <row r="200" spans="1:6" ht="15">
      <c r="A200" s="10"/>
      <c r="B200" s="26" t="s">
        <v>72</v>
      </c>
      <c r="C200" s="17"/>
      <c r="D200" s="17"/>
      <c r="E200" s="17"/>
      <c r="F200" s="17"/>
    </row>
    <row r="201" spans="1:6" ht="15">
      <c r="A201" s="10"/>
      <c r="B201" s="26"/>
      <c r="C201" s="17"/>
      <c r="D201" s="17"/>
      <c r="E201" s="17"/>
      <c r="F201" s="17"/>
    </row>
    <row r="202" spans="1:6" ht="15">
      <c r="A202" s="10"/>
      <c r="B202" s="26"/>
      <c r="C202" s="17"/>
      <c r="D202" s="17"/>
      <c r="E202" s="17"/>
      <c r="F202" s="17"/>
    </row>
  </sheetData>
  <sheetProtection selectLockedCells="1" selectUnlockedCells="1"/>
  <printOptions/>
  <pageMargins left="0.7" right="0.7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</cp:lastModifiedBy>
  <dcterms:created xsi:type="dcterms:W3CDTF">2013-11-21T07:46:17Z</dcterms:created>
  <dcterms:modified xsi:type="dcterms:W3CDTF">2013-11-26T13:08:17Z</dcterms:modified>
  <cp:category/>
  <cp:version/>
  <cp:contentType/>
  <cp:contentStatus/>
</cp:coreProperties>
</file>