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65386" windowWidth="13755" windowHeight="12690" tabRatio="930" activeTab="3"/>
  </bookViews>
  <sheets>
    <sheet name="OSNOVA" sheetId="1" r:id="rId1"/>
    <sheet name="REKAPITULACIJA NAČRTA" sheetId="2" r:id="rId2"/>
    <sheet name="UVOD V PREDRAČUN" sheetId="3" r:id="rId3"/>
    <sheet name="Ceste in odvodnjavanje" sheetId="4" r:id="rId4"/>
    <sheet name="HPR_SD_stara verzija" sheetId="5" state="hidden" r:id="rId5"/>
  </sheets>
  <externalReferences>
    <externalReference r:id="rId8"/>
    <externalReference r:id="rId9"/>
    <externalReference r:id="rId10"/>
  </externalReferences>
  <definedNames>
    <definedName name="_FRC1">'OSNOVA'!#REF!</definedName>
    <definedName name="a">'[1]OSNOVA'!$B$36</definedName>
    <definedName name="datum" localSheetId="3">'OSNOVA'!#REF!</definedName>
    <definedName name="datum" localSheetId="2">'OSNOVA'!#REF!</definedName>
    <definedName name="datum">'OSNOVA'!#REF!</definedName>
    <definedName name="DDV">'OSNOVA'!$B$42</definedName>
    <definedName name="DEL">'OSNOVA'!$B$32</definedName>
    <definedName name="DF">'OSNOVA'!$B$40</definedName>
    <definedName name="DobMont">'OSNOVA'!#REF!</definedName>
    <definedName name="FakRC">'OSNOVA'!#REF!</definedName>
    <definedName name="FakStro">'OSNOVA'!#REF!</definedName>
    <definedName name="Faktor2">'OSNOVA'!#REF!</definedName>
    <definedName name="FaktStro">'[2]osnova'!$B$14</definedName>
    <definedName name="FRC">'OSNOVA'!$B$38</definedName>
    <definedName name="investicija" localSheetId="3">#REF!</definedName>
    <definedName name="investicija" localSheetId="1">#REF!</definedName>
    <definedName name="investicija" localSheetId="2">#REF!</definedName>
    <definedName name="investicija">#REF!</definedName>
    <definedName name="OBJEKT">'OSNOVA'!$B$36</definedName>
    <definedName name="OZN">'OSNOVA'!$B$34</definedName>
    <definedName name="_xlnm.Print_Area" localSheetId="3">'Ceste in odvodnjavanje'!$A$1:$G$197</definedName>
    <definedName name="_xlnm.Print_Area" localSheetId="0">'OSNOVA'!$A$1:$B$28</definedName>
    <definedName name="_xlnm.Print_Area" localSheetId="1">'REKAPITULACIJA NAČRTA'!$A$1:$F$21</definedName>
    <definedName name="_xlnm.Print_Area" localSheetId="2">'UVOD V PREDRAČUN'!$A$1:$B$25</definedName>
    <definedName name="Reviz" localSheetId="3">'OSNOVA'!#REF!</definedName>
    <definedName name="Reviz" localSheetId="2">'OSNOVA'!#REF!</definedName>
    <definedName name="Reviz">'OSNOVA'!#REF!</definedName>
    <definedName name="s">#REF!</definedName>
    <definedName name="ssss">'[3]OSNOVA'!$B$36</definedName>
    <definedName name="stmape" localSheetId="3">'OSNOVA'!#REF!</definedName>
    <definedName name="stmape" localSheetId="2">'OSNOVA'!#REF!</definedName>
    <definedName name="stmape">'OSNOVA'!#REF!</definedName>
    <definedName name="stnac" localSheetId="3">'OSNOVA'!#REF!</definedName>
    <definedName name="stnac" localSheetId="2">'OSNOVA'!#REF!</definedName>
    <definedName name="stnac">'OSNOVA'!#REF!</definedName>
    <definedName name="stpro" localSheetId="3">'OSNOVA'!#REF!</definedName>
    <definedName name="stpro" localSheetId="2">'OSNOVA'!#REF!</definedName>
    <definedName name="stpro">'OSNOVA'!#REF!</definedName>
    <definedName name="TecEURO">'[2]osnova'!$B$12</definedName>
    <definedName name="_xlnm.Print_Titles" localSheetId="3">'Ceste in odvodnjavanje'!$12:$13</definedName>
    <definedName name="_xlnm.Print_Titles" localSheetId="4">'HPR_SD_stara verzija'!$5:$6</definedName>
    <definedName name="tocka" localSheetId="3">'OSNOVA'!#REF!</definedName>
    <definedName name="tocka" localSheetId="1">'OSNOVA'!#REF!</definedName>
    <definedName name="tocka" localSheetId="2">'OSNOVA'!#REF!</definedName>
    <definedName name="tocka">'OSNOVA'!#REF!</definedName>
    <definedName name="vod">'OSNOVA'!#REF!</definedName>
  </definedNames>
  <calcPr fullCalcOnLoad="1" fullPrecision="0"/>
</workbook>
</file>

<file path=xl/sharedStrings.xml><?xml version="1.0" encoding="utf-8"?>
<sst xmlns="http://schemas.openxmlformats.org/spreadsheetml/2006/main" count="445" uniqueCount="247">
  <si>
    <t>PODATKI O VSEBINI POPISA DEL</t>
  </si>
  <si>
    <t>Cene na enoto in vrednosti so v EUR brez DDV!</t>
  </si>
  <si>
    <t>Vrednosti so v EUR brez DDV!</t>
  </si>
  <si>
    <t>Vrednosti so v EUR!</t>
  </si>
  <si>
    <t>Objekt</t>
  </si>
  <si>
    <t>Številka projekta:</t>
  </si>
  <si>
    <t>m2</t>
  </si>
  <si>
    <t>Izkopi za jarke, kanale in jaške vključujejo odmet na rob jarka oz. na tovorno vozilo in odvoz na deponijo</t>
  </si>
  <si>
    <t>Investitor bo zagotovil delovne površine v okviru ustreznega delovnega pasu. Na odsekih, kjer bo zaradi objektivnih vzrokov (v območju bližine objektov, konfiguracije terena, nepridobljenih soglasij ipd.) delovni pas ožji od običajnega se gradnja prilagodi dejanskim razmeram na terenu.</t>
  </si>
  <si>
    <t>- vse stroške za pridobitev začasnih površin za gradnjo  izven delovnega pasu (soglasja, odškodnine, itd.);</t>
  </si>
  <si>
    <t>- vse stroške v zvezi z začasnim odvozom, deponiranjem in vračanjem izkopanega materiala na mestih, kjer ga ne bo možno deponirati na gradbišču;</t>
  </si>
  <si>
    <t>Izvajalec je dolžan izvesti vsa dela kvalitetno, v skladu s predpisi, projektom, tehničnimi pogoji in v skladu z dobro gradbeno prakso.</t>
  </si>
  <si>
    <t xml:space="preserve">Izvajalec mora omogočati stalen, prost in vzdrževan dostop za potrebe intervencije oz. vzdrževanja  </t>
  </si>
  <si>
    <t xml:space="preserve">Vse ostale površine, ki jih bo izvajalec potreboval za gradnjo in za organizacijo gradbišč, si bo moral priskbeti sam na svoje stroške.   </t>
  </si>
  <si>
    <t>Izvajalec mora v enotnih cenah upoštevati naslednje stroške, v kolikor le-ti niso upoštevani v posebnih postavkah:</t>
  </si>
  <si>
    <t>- stroški odvoda meteorne vode iz gradbene jame in vode, ki se izceja iz bočnih strani izkopa, če je potrebno</t>
  </si>
  <si>
    <t>- stroški dela v kampadah zaradi oteženih geoloških razmer</t>
  </si>
  <si>
    <t>- stroški dela v nagnjenem terenu</t>
  </si>
  <si>
    <t>- stroški oteženega izkopa v mokrem terenu, izkop v vodi, prekop potokov itd.</t>
  </si>
  <si>
    <t>V.</t>
  </si>
  <si>
    <t>Tabele za vnos podatkov o ostalih načrtih v sklopu projekta (za potrebe rekapitulacije projekta)</t>
  </si>
  <si>
    <t>Tabela za vnos podatkov popisa del, ki je predmet načrta</t>
  </si>
  <si>
    <t>IV.</t>
  </si>
  <si>
    <t>Odvoz viška materiala od izkopa v deponijo gradbenega materiala komplet z razplaniranjem materiala in stroški deponije</t>
  </si>
  <si>
    <t>Dobava in vgraditev predfabriciranih dvignjenih  robnikov iz cementnega betona s prerezom 15/25 cm na betonsko posteljico C12/15</t>
  </si>
  <si>
    <t>Strojni odkop humusa v debelini cca 20 cm z odvozom na začasno deponijo ob trasi za kasnejše humusiranje.</t>
  </si>
  <si>
    <t xml:space="preserve">Planiranje temeljnih tal </t>
  </si>
  <si>
    <t>Prebrizg asfalta z bitumensko emulzijo</t>
  </si>
  <si>
    <t xml:space="preserve">Dobava temelja za prometni znak iz cementnega betona C12/15 do 0.1 m3/temelj </t>
  </si>
  <si>
    <t>Rezkanje asfaltnih plasti z odvozom na deponijo</t>
  </si>
  <si>
    <t>Cena zavarovanja izkopa je zajeta v ceni postavke za izkop</t>
  </si>
  <si>
    <t>Ročni izkop jarka v okolici obstoječih vodov z odmetom na rob jarka</t>
  </si>
  <si>
    <t>OPOMBE K POPISU DEL</t>
  </si>
  <si>
    <t>Porušitev in odstranitev asfaltnih plasti z odvozom</t>
  </si>
  <si>
    <t>Rezanje  asfaltnih plasti s talno diamantno žago, debelina do 10 cm</t>
  </si>
  <si>
    <t xml:space="preserve">Izdelava drenaže iz gibljivih drenažnih cevi preseka 100 mm, komplet s filterskim zasipom, filcem in posteljico iz cementnega betona C16/20 deb.10 cm </t>
  </si>
  <si>
    <t xml:space="preserve">Vgrajevanje nasipov iz zemljine  III. in IV.ktg iz izkopanega materiala </t>
  </si>
  <si>
    <t>0</t>
  </si>
  <si>
    <t>Poz.</t>
  </si>
  <si>
    <t>Opis postavke</t>
  </si>
  <si>
    <t>Enota</t>
  </si>
  <si>
    <t>Količina</t>
  </si>
  <si>
    <t>Cena</t>
  </si>
  <si>
    <t>Vrednost</t>
  </si>
  <si>
    <t>SKUPAJ:</t>
  </si>
  <si>
    <r>
      <t>m</t>
    </r>
    <r>
      <rPr>
        <vertAlign val="superscript"/>
        <sz val="10"/>
        <color indexed="8"/>
        <rFont val="Times New Roman CE"/>
        <family val="1"/>
      </rPr>
      <t>2</t>
    </r>
  </si>
  <si>
    <t>m</t>
  </si>
  <si>
    <t>kg</t>
  </si>
  <si>
    <t>kos</t>
  </si>
  <si>
    <t xml:space="preserve">POPIS MATERIALA IN DEL S PREDRAČUNOM </t>
  </si>
  <si>
    <t>HIŠNI PRIKLJUČKI - STROJNA DELA  (N)</t>
  </si>
  <si>
    <t>Z. ŠT.</t>
  </si>
  <si>
    <t>VRSTA DELA</t>
  </si>
  <si>
    <t>KOS</t>
  </si>
  <si>
    <r>
      <t>CENA/ENOTO</t>
    </r>
    <r>
      <rPr>
        <b/>
        <sz val="12"/>
        <color indexed="8"/>
        <rFont val="Times New Roman CE"/>
        <family val="1"/>
      </rPr>
      <t xml:space="preserve"> SIT/ENOTO</t>
    </r>
  </si>
  <si>
    <t>CENA SIT</t>
  </si>
  <si>
    <r>
      <t xml:space="preserve">Cev iz PE - SDR 11
</t>
    </r>
    <r>
      <rPr>
        <sz val="10"/>
        <rFont val="Times New Roman CE"/>
        <family val="1"/>
      </rPr>
      <t xml:space="preserve">Cev iz PE, po DIN8074 in ISO/DIS 4437, SDR 11 (serija 5) skupaj z dodatkom  za razrez.
</t>
    </r>
  </si>
  <si>
    <t xml:space="preserve">PE 32x3,0    </t>
  </si>
  <si>
    <t xml:space="preserve">PE 63x5,8    </t>
  </si>
  <si>
    <r>
      <t xml:space="preserve">Cevi iz jekla:
</t>
    </r>
    <r>
      <rPr>
        <sz val="10"/>
        <rFont val="Times New Roman CE"/>
        <family val="1"/>
      </rPr>
      <t>Jeklena  brezšivna  srednjetežka črna cev po JUS C.B5.225, material Č.1212, skupaj z loki, varilnim, tesnilnim in pritrdilnim materialom in dodatkom za razrez.</t>
    </r>
  </si>
  <si>
    <t>DN 25 (33,7x3,25)</t>
  </si>
  <si>
    <t>DN 50 (60,3x3,65)</t>
  </si>
  <si>
    <r>
      <t xml:space="preserve">Uvodnice:
</t>
    </r>
    <r>
      <rPr>
        <sz val="10"/>
        <rFont val="Times New Roman CE"/>
        <family val="1"/>
      </rPr>
      <t>Sklop  sestavljen  iz prehodnega kosa PE/jeklo,      jeklene      brezšivne srednjetežke   črne   cevi   po   JUS C.B5.225,  material  Č.1212,  zaščitne</t>
    </r>
  </si>
  <si>
    <t>cevi in krogelne pipe s termičnim varovalom (ali posebej prigrajenim zapornim elementom s termičnim varovalom) in s čepom. Pipa oziroma zaporni element morata biti skladna z VP 301.</t>
  </si>
  <si>
    <t>V ceni  sklopa  je zajeta vgradnja skupaj z  vrtanjem  zidu in vzpostavitvijo  v prvotno stanje.</t>
  </si>
  <si>
    <t>DN 25    (izvedba A)</t>
  </si>
  <si>
    <t>DN 25    (izvedba C)</t>
  </si>
  <si>
    <t>DN 50    (izvedba A)</t>
  </si>
  <si>
    <t>DN 50    (izvedba C)</t>
  </si>
  <si>
    <r>
      <t xml:space="preserve">Uvodnica - D2:
</t>
    </r>
    <r>
      <rPr>
        <sz val="10"/>
        <rFont val="Times New Roman CE"/>
        <family val="1"/>
      </rPr>
      <t>Sklop  sestavljen  iz prehodnega kosa PE/jeklo,      jeklene      brezšivne srednjetežke   črne   cevi   po   JUS C.B5.225,  material  Č.1212, zaščitne cevi, krogelne pipe s čepom in iz  omarice za požarno pipo,  izdelane iz</t>
    </r>
  </si>
  <si>
    <t>nerjaveče pločevine po delavniški risbi proizvajalca, prirejene za pritrditev na zid dimenzije 250x300x200 mm  z napisom: GLAVNA PLINSKA POŽARNA PIPA. V ceni  sklopa  je zajeta vgradnja.</t>
  </si>
  <si>
    <t>DN 25    (izvedba D)</t>
  </si>
  <si>
    <r>
      <t>Lok 45</t>
    </r>
    <r>
      <rPr>
        <b/>
        <vertAlign val="superscript"/>
        <sz val="10"/>
        <rFont val="Times New Roman CE"/>
        <family val="1"/>
      </rPr>
      <t xml:space="preserve">0
</t>
    </r>
    <r>
      <rPr>
        <sz val="10"/>
        <rFont val="Times New Roman CE"/>
        <family val="1"/>
      </rPr>
      <t>Lok iz trdega PE, 45</t>
    </r>
    <r>
      <rPr>
        <vertAlign val="superscript"/>
        <sz val="10"/>
        <rFont val="Times New Roman CE"/>
        <family val="1"/>
      </rPr>
      <t>0</t>
    </r>
    <r>
      <rPr>
        <sz val="10"/>
        <rFont val="Times New Roman CE"/>
        <family val="1"/>
      </rPr>
      <t>.</t>
    </r>
  </si>
  <si>
    <t>PE 32</t>
  </si>
  <si>
    <t>PE 63</t>
  </si>
  <si>
    <r>
      <t>Lok  90</t>
    </r>
    <r>
      <rPr>
        <b/>
        <vertAlign val="superscript"/>
        <sz val="10"/>
        <rFont val="Times New Roman CE"/>
        <family val="1"/>
      </rPr>
      <t xml:space="preserve">0
</t>
    </r>
    <r>
      <rPr>
        <sz val="10"/>
        <rFont val="Times New Roman CE"/>
        <family val="1"/>
      </rPr>
      <t>Lok iz trdega PE, 90</t>
    </r>
    <r>
      <rPr>
        <vertAlign val="superscript"/>
        <sz val="10"/>
        <rFont val="Times New Roman CE"/>
        <family val="1"/>
      </rPr>
      <t>0</t>
    </r>
    <r>
      <rPr>
        <sz val="10"/>
        <rFont val="Times New Roman CE"/>
        <family val="1"/>
      </rPr>
      <t>.</t>
    </r>
  </si>
  <si>
    <t xml:space="preserve"> </t>
  </si>
  <si>
    <r>
      <t xml:space="preserve">T-kos
</t>
    </r>
    <r>
      <rPr>
        <sz val="10"/>
        <rFont val="Times New Roman CE"/>
        <family val="1"/>
      </rPr>
      <t>Odcepni T-kos iz trdega PE.</t>
    </r>
  </si>
  <si>
    <t xml:space="preserve">PE 32/32      </t>
  </si>
  <si>
    <t xml:space="preserve">PE 63/63      </t>
  </si>
  <si>
    <r>
      <t xml:space="preserve">Cevna kapa
</t>
    </r>
    <r>
      <rPr>
        <sz val="10"/>
        <rFont val="Times New Roman CE"/>
        <family val="1"/>
      </rPr>
      <t>Cevna kapa iz trdega PE.</t>
    </r>
  </si>
  <si>
    <t xml:space="preserve">PE 32           </t>
  </si>
  <si>
    <t xml:space="preserve">PE 63           </t>
  </si>
  <si>
    <r>
      <t xml:space="preserve">Reducirni kos
</t>
    </r>
    <r>
      <rPr>
        <sz val="10"/>
        <rFont val="Times New Roman CE"/>
        <family val="1"/>
      </rPr>
      <t>Reducirni kos iz trdega PE.</t>
    </r>
  </si>
  <si>
    <t xml:space="preserve">PE 63/32      </t>
  </si>
  <si>
    <r>
      <t xml:space="preserve">Prehodni kos
</t>
    </r>
    <r>
      <rPr>
        <sz val="10"/>
        <rFont val="Times New Roman CE"/>
        <family val="1"/>
      </rPr>
      <t>Prehodni kos PE/jeklo.</t>
    </r>
  </si>
  <si>
    <t>PE 32/DN 25</t>
  </si>
  <si>
    <t>PE 63/DN 50</t>
  </si>
  <si>
    <r>
      <t xml:space="preserve">Jekleni  izolirni  kos
</t>
    </r>
    <r>
      <rPr>
        <sz val="10"/>
        <rFont val="Times New Roman CE"/>
        <family val="1"/>
      </rPr>
      <t>Jekleni  izolirni  kos  po  DIN 3389, z navojnima priključkoma, material  Č.1212,  skupaj  s tesnilnim materialom.</t>
    </r>
  </si>
  <si>
    <t>DN 25</t>
  </si>
  <si>
    <r>
      <t xml:space="preserve">Obojka
</t>
    </r>
    <r>
      <rPr>
        <sz val="10"/>
        <rFont val="Times New Roman CE"/>
        <family val="1"/>
      </rPr>
      <t>Elektrovarilna obojka  iz  trdega PE, skupaj z varjenjem.</t>
    </r>
  </si>
  <si>
    <r>
      <t xml:space="preserve">Sedlo
</t>
    </r>
    <r>
      <rPr>
        <sz val="10"/>
        <rFont val="Times New Roman CE"/>
        <family val="1"/>
      </rPr>
      <t>Elektrovarilno  sedlo   z  obojko  iz trdega PE, skupaj z varjenjem.</t>
    </r>
  </si>
  <si>
    <t xml:space="preserve">PE 110/63    </t>
  </si>
  <si>
    <t xml:space="preserve">PE 160/63    </t>
  </si>
  <si>
    <t xml:space="preserve">PE 225/63    </t>
  </si>
  <si>
    <r>
      <t xml:space="preserve">Navrtalno   sedlo
</t>
    </r>
    <r>
      <rPr>
        <sz val="10"/>
        <rFont val="Times New Roman CE"/>
        <family val="1"/>
      </rPr>
      <t>Elektrovarilno  navrtalno   sedlo  iz trdega PE, skupaj z varjenjem.</t>
    </r>
  </si>
  <si>
    <t xml:space="preserve">PE 110/32    </t>
  </si>
  <si>
    <t xml:space="preserve">PE 160/32    </t>
  </si>
  <si>
    <t xml:space="preserve">PE 225/32    </t>
  </si>
  <si>
    <r>
      <t xml:space="preserve">Navrtalna ogrlica
</t>
    </r>
    <r>
      <rPr>
        <sz val="10"/>
        <rFont val="Times New Roman CE"/>
        <family val="1"/>
      </rPr>
      <t>Cevna navrtalna ogrlica iz trdega PE za izvedbo odcepa na  PVC plinovodu z vgradbilno garnituro.</t>
    </r>
  </si>
  <si>
    <t xml:space="preserve">PVC 50 / PE 32    </t>
  </si>
  <si>
    <t xml:space="preserve">PVC 100 / PE 32    </t>
  </si>
  <si>
    <t xml:space="preserve">PVC 100 / PE 63    </t>
  </si>
  <si>
    <r>
      <t xml:space="preserve">Ogrlica
</t>
    </r>
    <r>
      <rPr>
        <sz val="10"/>
        <rFont val="Times New Roman CE"/>
        <family val="1"/>
      </rPr>
      <t>Cevna ogrlica iz trdega PE za izvedbo odcepa na  PVC plinovodu z vgradbilno garnituro.</t>
    </r>
  </si>
  <si>
    <r>
      <t xml:space="preserve">Krogelna pipa PE - vgradna
</t>
    </r>
    <r>
      <rPr>
        <sz val="10"/>
        <rFont val="Times New Roman CE"/>
        <family val="1"/>
      </rPr>
      <t>Krogelna pipa iz trdega  PE tlačne stopnje NP 4, z vgradbilno   garnituro  in  prilagoditvijo dolžine   vgradbilne   garniture   na terenu, skupaj z varjenjem.</t>
    </r>
  </si>
  <si>
    <t xml:space="preserve">DN 50          </t>
  </si>
  <si>
    <r>
      <t xml:space="preserve">Omarica - D:
</t>
    </r>
    <r>
      <rPr>
        <sz val="10"/>
        <rFont val="Times New Roman CE"/>
        <family val="1"/>
      </rPr>
      <t>Omarica za požarno pipo,  izdelana iz nerjaveče pločevine po delavniški risbi proizvajalca, prirejena za pritrditev na zid s pocinkano zaščitno cevjo in z napisom: GLAVNA PLINSKA POŽARNA PIPA.</t>
    </r>
  </si>
  <si>
    <t xml:space="preserve">250x300x200 mm  </t>
  </si>
  <si>
    <t xml:space="preserve">350x400x250 mm  </t>
  </si>
  <si>
    <r>
      <t xml:space="preserve">Omarica - E:
</t>
    </r>
    <r>
      <rPr>
        <sz val="10"/>
        <rFont val="Times New Roman CE"/>
        <family val="1"/>
      </rPr>
      <t>Omarica za požarno pipo,  izdelana iz nerjaveče pločevine po delavniški risbi proizvajalca, prirejena za pritrditev na zid  in z napisom: 
GLAVNA PLINSKA POŽARNA PIPA.</t>
    </r>
  </si>
  <si>
    <r>
      <t xml:space="preserve">Krogelna     pipa - jeklo:
</t>
    </r>
    <r>
      <rPr>
        <sz val="10"/>
        <rFont val="Times New Roman CE"/>
        <family val="1"/>
      </rPr>
      <t>Krogelna     pipa     z     navojnima priključkoma,  tlačne  stopnje NP 4, standardne  dolžine,   atestirana  za zemeljski    plin,    z    ročko   za posluževanje,  skupaj z izolirnim kosom in tesnilnim materialom.</t>
    </r>
  </si>
  <si>
    <t xml:space="preserve">DN 25          </t>
  </si>
  <si>
    <r>
      <t xml:space="preserve">Izpihovalna  cev v omarici
</t>
    </r>
    <r>
      <rPr>
        <sz val="10"/>
        <rFont val="Times New Roman CE"/>
        <family val="1"/>
      </rPr>
      <t>Izpihovalna  cev, izdelana iz jeklene cevi 21,3x2,65  zaprto z navojnim čepom DN 15, skupaj z varilnim, tesnilnim in vijačnim materialom.</t>
    </r>
  </si>
  <si>
    <t xml:space="preserve">(izdelano po priloženi skici).
</t>
  </si>
  <si>
    <r>
      <t xml:space="preserve">Cestna  kapa:
</t>
    </r>
    <r>
      <rPr>
        <sz val="10"/>
        <rFont val="Times New Roman CE"/>
        <family val="1"/>
      </rPr>
      <t>Litoželezna   zaščitna  cestna  kapa, material  SL  18,  z  napisom plin na pokrovu, zaščitena z bitumnom.</t>
    </r>
  </si>
  <si>
    <t xml:space="preserve">DN 190        </t>
  </si>
  <si>
    <r>
      <t xml:space="preserve">Prirobnica:
</t>
    </r>
    <r>
      <rPr>
        <sz val="10"/>
        <rFont val="Times New Roman CE"/>
        <family val="1"/>
      </rPr>
      <t>Jeklena prirobnica z  grlom, izdelana po  JUS  M.B6.163,  NP  16,  material Č.0361,  skupaj z varilnim, tesnilnim in vijačnim materialom.</t>
    </r>
  </si>
  <si>
    <t xml:space="preserve">50/60,3        </t>
  </si>
  <si>
    <t xml:space="preserve">80/88,9        </t>
  </si>
  <si>
    <t xml:space="preserve">100/114,3     </t>
  </si>
  <si>
    <r>
      <t xml:space="preserve">Slepa prirobnica:
</t>
    </r>
    <r>
      <rPr>
        <sz val="10"/>
        <rFont val="Times New Roman CE"/>
        <family val="1"/>
      </rPr>
      <t>Jeklena slepa prirobnica, izdelana po JUS M.B6.191, NP 16, material Č.0361, oblika  B,   skupaj  s  tesnilnim  in vijačnim materialom.</t>
    </r>
  </si>
  <si>
    <t xml:space="preserve">B 50             </t>
  </si>
  <si>
    <t xml:space="preserve">B 80             </t>
  </si>
  <si>
    <t xml:space="preserve">B 100           </t>
  </si>
  <si>
    <r>
      <t xml:space="preserve">Podpore:
</t>
    </r>
    <r>
      <rPr>
        <sz val="10"/>
        <rFont val="Times New Roman CE"/>
        <family val="1"/>
      </rPr>
      <t>Cevne podpore,  izdelane iz jeklenih profilov in  cevnih  objemk, skupaj z montažo   v  zid   ali  varjenjem  na nosilno konstrukcijo in  opleskane po predhodnem  čiščenju  in  pleskanju s temeljno barvo.</t>
    </r>
  </si>
  <si>
    <r>
      <t xml:space="preserve">Preboj:
</t>
    </r>
    <r>
      <rPr>
        <sz val="10"/>
        <rFont val="Times New Roman CE"/>
        <family val="1"/>
      </rPr>
      <t>Zaščitna cev pri  preboju  skozi zid, zaščitena pred korozijo in zatesnjena s   trajno   elastičnim   materialom, izdelana po priloženi skici.</t>
    </r>
  </si>
  <si>
    <t>DN 40</t>
  </si>
  <si>
    <t>DN 65</t>
  </si>
  <si>
    <r>
      <t xml:space="preserve">Zaščitna cev:
</t>
    </r>
    <r>
      <rPr>
        <sz val="10"/>
        <rFont val="Times New Roman CE"/>
        <family val="1"/>
      </rPr>
      <t>Zaščitna cev  pri  omarici  za glavno plinsko požarno  pipo, zaščitena pred korozijo  in   zatesnjena   s  trajno elastičnim  materialom,  izdelana  po priloženi skici.</t>
    </r>
  </si>
  <si>
    <r>
      <t xml:space="preserve">Zaščita vidnih cevi:
</t>
    </r>
    <r>
      <rPr>
        <sz val="10"/>
        <rFont val="Times New Roman CE"/>
        <family val="1"/>
      </rPr>
      <t>Zaščita  vidnih cevi s  pleskanjem po predhodnem  čiščenju  in  pleskanju s temeljno barvo.</t>
    </r>
  </si>
  <si>
    <r>
      <t xml:space="preserve">Izolacija podometnih cevi:
</t>
    </r>
    <r>
      <rPr>
        <sz val="10"/>
        <rFont val="Times New Roman CE"/>
        <family val="1"/>
      </rPr>
      <t>Izolacija     podometnih    cevi    z izolacijskim in  zaščitnim  trakom po predhodnem   čiščenju  do  kovinskega sijaja in premazu s prajmerjem.</t>
    </r>
  </si>
  <si>
    <r>
      <t xml:space="preserve">Pozicijska tablica:
</t>
    </r>
    <r>
      <rPr>
        <sz val="10"/>
        <rFont val="Times New Roman CE"/>
        <family val="1"/>
      </rPr>
      <t>Pozicijska tablica za  oznako armatur hišnega  priključka,  skupaj  s  pritrdilnim materialom in izmero.</t>
    </r>
  </si>
  <si>
    <r>
      <t xml:space="preserve">Tlačni  preizkus
</t>
    </r>
    <r>
      <rPr>
        <sz val="10"/>
        <rFont val="Times New Roman CE"/>
        <family val="1"/>
      </rPr>
      <t>Tlačni  preizkus  hišnih  priključkov izvedenih  po  navodilih iz projekta, izdaja atesta.</t>
    </r>
  </si>
  <si>
    <r>
      <t xml:space="preserve">Pomožna  gradbena  dela:
</t>
    </r>
    <r>
      <rPr>
        <sz val="10"/>
        <rFont val="Times New Roman CE"/>
        <family val="1"/>
      </rPr>
      <t>Pomožna  gradbena  dela, zarisovanje, vrtanje zidov,  beljenje zidov, vzpostavitev v prvotno stanje.</t>
    </r>
  </si>
  <si>
    <t>ocena</t>
  </si>
  <si>
    <r>
      <t xml:space="preserve">Nepredvidena  dela:
</t>
    </r>
    <r>
      <rPr>
        <sz val="10"/>
        <rFont val="Times New Roman CE"/>
        <family val="1"/>
      </rPr>
      <t>Nepredvidena dela, stroški nadzora, splošni, manipulativni, transportni in zavarovalni stroški.</t>
    </r>
  </si>
  <si>
    <t>SKUPAJ</t>
  </si>
  <si>
    <t xml:space="preserve">                       SIT</t>
  </si>
  <si>
    <t>Cene (DA=1 ali NE=0)</t>
  </si>
  <si>
    <t>OBVEZEN VPIS OSNOVNIH PODATKOV!!!</t>
  </si>
  <si>
    <t>Investitor:</t>
  </si>
  <si>
    <t>Vrsta projektne dokumentacije:</t>
  </si>
  <si>
    <t>Številčna oznaka načrta in vrsta načrta:</t>
  </si>
  <si>
    <t>Številka načrta:</t>
  </si>
  <si>
    <t>Kraj in datum izdelave načrta:</t>
  </si>
  <si>
    <t>Osnovni podatki o projektni dokumentaciji:</t>
  </si>
  <si>
    <t>DDV:</t>
  </si>
  <si>
    <t>SKUPAJ Z DDV:</t>
  </si>
  <si>
    <t>DDV</t>
  </si>
  <si>
    <t>I.</t>
  </si>
  <si>
    <t>II.</t>
  </si>
  <si>
    <t>Objekt:</t>
  </si>
  <si>
    <t>- vse stroške za postavitev gradbišča, gradbiščnih objektov, ureditev začasnih deponij, tekoče vzdrževanje in odstranitev gradbišča;</t>
  </si>
  <si>
    <t>- vse stroške za sanacijo in kultiviranje površin delovnega pasu in gradbiščnih površin po odstranitvi objektov;</t>
  </si>
  <si>
    <t>- vse stroške v zvezi s transporti po javnih poteh in cestah: morebitne odškodnine, morebitne sanacije cestišč zaradi poškodb med gradnjo itd.</t>
  </si>
  <si>
    <t>- stroške odvoza in zagotovitev odstranjevanja odpadnega gradbenega materiala skladno z zakonodajo na področju ravnanja z odpadki (odvoz na urejene deponije s taksami itd.)</t>
  </si>
  <si>
    <t>- vsi stroški za zagotavljanje varnosti in zdravja pri delu, zlasti stroške za vsa dela, ki izhajajo iz zahtev Varnostnega načrta</t>
  </si>
  <si>
    <t>Vrsta del</t>
  </si>
  <si>
    <t>UVOD V PREDRAČUN</t>
  </si>
  <si>
    <t>Opombe:</t>
  </si>
  <si>
    <t>Oznaka vrste načrta</t>
  </si>
  <si>
    <t>REKAPITULACIJA</t>
  </si>
  <si>
    <t>1</t>
  </si>
  <si>
    <t>Faktor rasti cen</t>
  </si>
  <si>
    <t>Dodatni faktor</t>
  </si>
  <si>
    <t>PREDDELA</t>
  </si>
  <si>
    <t>ZEMELJSKA DELA</t>
  </si>
  <si>
    <t>m3</t>
  </si>
  <si>
    <t>III.</t>
  </si>
  <si>
    <t>OSTALA DELA</t>
  </si>
  <si>
    <t>m1</t>
  </si>
  <si>
    <t>3/1 Načrt cest in odvodnjavanja</t>
  </si>
  <si>
    <t xml:space="preserve"> 3/1</t>
  </si>
  <si>
    <t>Ceste in odvodnjavanje</t>
  </si>
  <si>
    <t>Načrt cest in odvodnjavanja</t>
  </si>
  <si>
    <t>Posek in odstranitev drevesa ter odstranitev vej in panja z odvozom na deponijo do 10 km</t>
  </si>
  <si>
    <t>Zakolicba osi ceste z zavarovanjem</t>
  </si>
  <si>
    <t>km</t>
  </si>
  <si>
    <t>Zakolicba obstojecih komunalnih naprav</t>
  </si>
  <si>
    <t xml:space="preserve">PROMETNA OPREMA </t>
  </si>
  <si>
    <t>VOZIŠČNE KONSTRUKCIJE</t>
  </si>
  <si>
    <t>VI.</t>
  </si>
  <si>
    <t>Zakoličba meteornih kanalov  z niveliranjem</t>
  </si>
  <si>
    <t>Dobava in vgraditev mrežne ograje višine 2 m, komplet s temeljem iz cementnega betona</t>
  </si>
  <si>
    <t>PZI</t>
  </si>
  <si>
    <t>Naprava gradbenih profilov  z zavarovanjem</t>
  </si>
  <si>
    <t>Posek in odstranitev grmovnic na gosto poraščeni površini z odvozom</t>
  </si>
  <si>
    <t>Široki izkop zemljine III.ktg  strojno z nakladanjem</t>
  </si>
  <si>
    <t>Izkop mehke kamnine  IV.ktg ,  strojno z nakladanjem</t>
  </si>
  <si>
    <t>Izdelava obrabnozaporne plasti bitumenskega betona AC 11 surf B70/100, A4   v debelini 4 cm</t>
  </si>
  <si>
    <t>ODVODNJAVANJE</t>
  </si>
  <si>
    <t>feb.2017</t>
  </si>
  <si>
    <t>OBNOVA REGIONALNE CESTE R2-426/1265 Poljana - Šentvid, km 12.420-km 12.740</t>
  </si>
  <si>
    <t>Izdelava obrabnozaporne plasti bitumenskega betona AC 22 base B70/100, A4   v debelini 6 cm</t>
  </si>
  <si>
    <t>Dobava in vgraditev predfabriciranih poglobljenih  robnikov iz cementnega betona s prerezom 10/20 cm na betonsko posteljico C12/15</t>
  </si>
  <si>
    <t>Izdelava obrabnozaporne plasti bitumenskega betona AC 8 surf B70/100, A5   v debelini 4 cm</t>
  </si>
  <si>
    <t>Zasip jarka  z izbranim materialom od izkopa s komprimiranjem v plasteh po 30 cm</t>
  </si>
  <si>
    <t>Ročno planiranje in valjanje z zbijanjem dna jarka s točnostjo +/- 3cm do EV = 40 N/mm2</t>
  </si>
  <si>
    <t>Dobava in vgrajevanje gramoznega materiala  granulacije 4-32 mm za posteljico  in zasip nad temenom cevi 30 cm z ročnim nabijanjem</t>
  </si>
  <si>
    <t xml:space="preserve">Humusiranje brežin in zelenic  v debelini 10 -15 cm </t>
  </si>
  <si>
    <t>Izvedba vodotesnih kanalizacijskih priključkov požiralnikov iz PVC cevi preseka DN200mm (SN8), komplet z izkopom, zasipom, priključitvijo na kanal</t>
  </si>
  <si>
    <t>Izdelava vodotesne kanalizacije iz armiranih poliesterskih cevi DN 250mm; SN 10000</t>
  </si>
  <si>
    <t>Dobava in vgraditev pokrova iz duktilne litine krožnega prereza 600 mm, z nosilnostjo C 125 KN</t>
  </si>
  <si>
    <t>Dobava in vgraditev pokrova iz duktilne litine krožnega prereza 600 mm, z nosilnostjo D 400 KN</t>
  </si>
  <si>
    <t xml:space="preserve">Izdelava peskolova iz armiranega poliestra, krožnega prereza 500 mm, globine 1.6 m, komplet z AB temeljem C16/20, AB vencem 25/30 in robno rešetko nosilnosti 250kN </t>
  </si>
  <si>
    <t>Preizkus vodotesnosti omrežja</t>
  </si>
  <si>
    <t xml:space="preserve">Čiščenje in izpiranje kanalizacije, pregled s fotorobotom, videoposnetek </t>
  </si>
  <si>
    <t xml:space="preserve">Dobava in pritrditev prometnega znaka iz aluminijaste plocevine premera 600 mm, z odsevno folijo RA2  - 2101 (STOP) </t>
  </si>
  <si>
    <t>OBČINA AJDOVŠČINA</t>
  </si>
  <si>
    <t>Cesta 5.maja 6a, 5270 Ajdovščina</t>
  </si>
  <si>
    <t>OBNOVA LOKALNE CESTE SKOZI LOKAVEC (od objekta "Kovinarstvo Šapla" do potoka Jovšček)</t>
  </si>
  <si>
    <t>14005-3/1</t>
  </si>
  <si>
    <t>Zakoličba mejnih točk - Določitev in preverjanje položajev, višin  in smeri - območje priključkov</t>
  </si>
  <si>
    <t xml:space="preserve">Demontaža in deponiranje  prometnih znakov </t>
  </si>
  <si>
    <t xml:space="preserve">Izdelava nevezane nosilne plasti enakomerno zrnatega drobljenca D32 iz kamnine v debelini plasti 20 in 30 cm </t>
  </si>
  <si>
    <t xml:space="preserve">Prilagoditev višin obstoječih jaškov z izdelavo novega robnega venca iz armiranega betona kvalitete C25/30 </t>
  </si>
  <si>
    <t>Dobava in vgraditev stebrica za prometni znak iz vročecinkane jeklene cevi preseka 64 mm, dolžina cevi 3600 mm</t>
  </si>
  <si>
    <t xml:space="preserve">Izdelava tankoslojne označbe z enokomponentno belo barvo (prekinjena črta), strojno deb. plasti suhe snovi 250 mikrometrov, perle 250 g/m2, širine 10 cm </t>
  </si>
  <si>
    <t>Strojni izkop za jarke, kanale, jaške  v materialu III.- IV. ktg globine do 2 m</t>
  </si>
  <si>
    <t>Izdelava navezave kanala direktno na cev/jašek ob uporabi prefabriciranga vodotesnega nastavka iz umetnih mas ali predhodno izdelanega priključka</t>
  </si>
  <si>
    <t>Izdelava iztočne glave  iz cementnega betona preseka DN 250 mm</t>
  </si>
  <si>
    <t>Strojni izkop za jarke, kanale, jaške  tamponskega materiala globine do 1 m</t>
  </si>
  <si>
    <t>Vgrajevanje izkopanega tamponskega materiala  v debelini plasti 30  cm (ponovna vgradnja na območju izkopa jarkov)</t>
  </si>
  <si>
    <t>Izdelava obrabnozaporne plasti bitumenskega betona AC 11 surf B70/100, A4   v debelini 4 cm - območja dvorišč</t>
  </si>
  <si>
    <r>
      <t>Dobava in vgradnja kanalete  širine 10cm z rešetko  nosilnosti</t>
    </r>
    <r>
      <rPr>
        <sz val="9"/>
        <rFont val="Arial"/>
        <family val="2"/>
      </rPr>
      <t xml:space="preserve"> 400 kN</t>
    </r>
    <r>
      <rPr>
        <sz val="9"/>
        <rFont val="Arial"/>
        <family val="2"/>
      </rPr>
      <t>, s peskolovom, zaključnimi stenami in vgradnim materialom, dolžina rešetke 4.0 m (kot npr. Hauraton, Recyfix monotec NV100, tip 230, D/Š/V=1000/150/230mm)</t>
    </r>
  </si>
  <si>
    <t xml:space="preserve">Izdelava peskolova iz armiranega poliestra, krožnega prereza 500 mm, globine 1.6 m, komplet z AB temeljem C16/20, AB vencem 25/30 in  rešetko nosilnosti 125kN </t>
  </si>
  <si>
    <t>Izvedba vodotesnih kanalizacijskih priključkov požiralnikov iz PVC cevi preseka DN100mm (SN8), komplet z izkopom, zasipom, priključitvijo na kanal</t>
  </si>
  <si>
    <t>Dobava in pritrditev prometnega ogledala dimenzije 600x400 mm</t>
  </si>
  <si>
    <t>Izvedba prestavitve obstoječih prometnih znakov (prometno ogledalo)</t>
  </si>
  <si>
    <t>Izdelava bankine s humusiranjem in zatravitvijo, š= 0.75 m</t>
  </si>
  <si>
    <t xml:space="preserve">Izdelava travne mulde širine 0.5 m </t>
  </si>
  <si>
    <t>Dobava in vgrajevanje posteljice iz drobljenih kamnitih zrn 0/63  v debelini plasti 30  cm  (ocenjen dodatek v primeru slabše nosilnosti temeljnih tal)</t>
  </si>
  <si>
    <t>Čiščenje obstoječih jaškov meteorne kanalizacije</t>
  </si>
  <si>
    <t>Izdelava bankine z zaključno peščeno plastjo 0/4 mm v debelini 4 cm, š= 0.75 m</t>
  </si>
  <si>
    <t>Izdelava  obrabnozaporne plasti bitumenskega betona AC 22 base B70/100, A4  za izravnavo  v debelini  4 do 10 cm</t>
  </si>
  <si>
    <t xml:space="preserve">Izdelava tankoslojne označbe z enokomponentno belo barvo, strojno deb. plasti suhe snovi 250 mikrometrov, perle 250 g/m2, širine 10 cm </t>
  </si>
  <si>
    <t xml:space="preserve">Izdelava tankoslojne  označbe z enokomponentno belo barvo, strojno deb. plasti suhe snovi 250 mikrometrov, perle 250 g/m2, prečna označba širine 50 cm </t>
  </si>
  <si>
    <t>Dobava in vgraditev varnostne ograje za pešce višine 0.7 m, komplet s temeljno ploščo in betonskimi temelji iz cementnega betona kvalitete C25/30, dim.40(60)/80 cm</t>
  </si>
  <si>
    <t>Dobava in vgraditev varnostne ograje za pešce višine 0.7 m,  s temeljno ploščo</t>
  </si>
  <si>
    <t>Izdelava kaskadnega jaška iz armiranega poliestra, krožnega prereza 800mm, komplet z AB temeljem C16/20 in AB vencem C25/ 30, globine do 2 m</t>
  </si>
  <si>
    <t xml:space="preserve">Dobava in vgraditev  robnika na objektu iz naravnega kamna  s prerezom 15/25 cm </t>
  </si>
  <si>
    <t>Izdelava jaška iz armiranega poliestra, krožnega prereza 800mm, komplet z AB temeljem C16/20 in AB vencem C25/ 30, globine do 1,5 m</t>
  </si>
  <si>
    <t xml:space="preserve">Demontaža in odvoz ograje  </t>
  </si>
  <si>
    <t>Tlakovanje iztoki MK z lomljencem preseka d &lt; 0.32m, stiki zapolnjeni s cementno malto, na podložni plasti cementnega betona C25/30 debeli 15 cm</t>
  </si>
  <si>
    <t>(pododsek od P6 do P12)</t>
  </si>
  <si>
    <t>Vris komunalne infrastrukture  v kataster pri upravljalcu javnih služb</t>
  </si>
  <si>
    <t>Nepredvidena dela (10%)</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</si>
</sst>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
    <numFmt numFmtId="173" formatCode="_-* #,##0.00&quot; SIT&quot;_-;\-* #,##0.00&quot; SIT&quot;_-;_-* \-??&quot; SIT&quot;_-;_-@_-"/>
    <numFmt numFmtId="174" formatCode="[$-424]d\.\ mmmm\ yyyy"/>
  </numFmts>
  <fonts count="94">
    <font>
      <sz val="10"/>
      <name val="Arial CE"/>
      <family val="2"/>
    </font>
    <font>
      <sz val="11"/>
      <color indexed="8"/>
      <name val="Calibri"/>
      <family val="2"/>
    </font>
    <font>
      <sz val="10"/>
      <name val="Times New Roman"/>
      <family val="1"/>
    </font>
    <font>
      <sz val="10"/>
      <name val="Times New Roman CE"/>
      <family val="1"/>
    </font>
    <font>
      <sz val="10"/>
      <color indexed="8"/>
      <name val="Times New Roman CE"/>
      <family val="1"/>
    </font>
    <font>
      <i/>
      <sz val="10"/>
      <color indexed="8"/>
      <name val="Times New Roman CE"/>
      <family val="1"/>
    </font>
    <font>
      <b/>
      <sz val="10"/>
      <name val="Times New Roman CE"/>
      <family val="1"/>
    </font>
    <font>
      <vertAlign val="superscript"/>
      <sz val="10"/>
      <color indexed="8"/>
      <name val="Times New Roman CE"/>
      <family val="1"/>
    </font>
    <font>
      <sz val="14"/>
      <color indexed="8"/>
      <name val="Times New Roman CE"/>
      <family val="1"/>
    </font>
    <font>
      <b/>
      <sz val="12"/>
      <color indexed="16"/>
      <name val="Times New Roman CE"/>
      <family val="1"/>
    </font>
    <font>
      <b/>
      <sz val="14"/>
      <color indexed="8"/>
      <name val="Times New Roman CE"/>
      <family val="1"/>
    </font>
    <font>
      <b/>
      <sz val="10"/>
      <color indexed="16"/>
      <name val="Times New Roman CE"/>
      <family val="1"/>
    </font>
    <font>
      <b/>
      <sz val="14"/>
      <color indexed="16"/>
      <name val="Times New Roman CE"/>
      <family val="1"/>
    </font>
    <font>
      <b/>
      <sz val="11"/>
      <color indexed="8"/>
      <name val="Times New Roman CE"/>
      <family val="1"/>
    </font>
    <font>
      <b/>
      <sz val="12"/>
      <color indexed="8"/>
      <name val="Times New Roman CE"/>
      <family val="1"/>
    </font>
    <font>
      <b/>
      <sz val="12"/>
      <name val="Times New Roman CE"/>
      <family val="1"/>
    </font>
    <font>
      <b/>
      <u val="single"/>
      <sz val="10"/>
      <name val="Times New Roman CE"/>
      <family val="1"/>
    </font>
    <font>
      <i/>
      <sz val="10"/>
      <name val="Times New Roman CE"/>
      <family val="1"/>
    </font>
    <font>
      <b/>
      <vertAlign val="superscript"/>
      <sz val="10"/>
      <name val="Times New Roman CE"/>
      <family val="1"/>
    </font>
    <font>
      <vertAlign val="superscript"/>
      <sz val="10"/>
      <name val="Times New Roman CE"/>
      <family val="1"/>
    </font>
    <font>
      <sz val="10"/>
      <color indexed="10"/>
      <name val="Times New Roman CE"/>
      <family val="1"/>
    </font>
    <font>
      <b/>
      <sz val="10"/>
      <color indexed="8"/>
      <name val="Times New Roman CE"/>
      <family val="1"/>
    </font>
    <font>
      <i/>
      <sz val="10"/>
      <name val="Arial"/>
      <family val="2"/>
    </font>
    <font>
      <b/>
      <sz val="10"/>
      <name val="Arial"/>
      <family val="2"/>
    </font>
    <font>
      <b/>
      <sz val="14"/>
      <name val="Arial"/>
      <family val="2"/>
    </font>
    <font>
      <sz val="10"/>
      <name val="Arial"/>
      <family val="2"/>
    </font>
    <font>
      <sz val="9"/>
      <name val="Arial"/>
      <family val="2"/>
    </font>
    <font>
      <b/>
      <i/>
      <sz val="9"/>
      <name val="Arial"/>
      <family val="2"/>
    </font>
    <font>
      <b/>
      <sz val="9"/>
      <name val="Arial"/>
      <family val="2"/>
    </font>
    <font>
      <i/>
      <sz val="9"/>
      <name val="Arial"/>
      <family val="2"/>
    </font>
    <font>
      <b/>
      <i/>
      <sz val="10"/>
      <name val="Arial"/>
      <family val="2"/>
    </font>
    <font>
      <i/>
      <sz val="9"/>
      <color indexed="9"/>
      <name val="Arial"/>
      <family val="2"/>
    </font>
    <font>
      <b/>
      <i/>
      <sz val="12"/>
      <name val="Arial"/>
      <family val="2"/>
    </font>
    <font>
      <b/>
      <sz val="12"/>
      <name val="Arial"/>
      <family val="2"/>
    </font>
    <font>
      <b/>
      <sz val="18"/>
      <name val="Arial"/>
      <family val="2"/>
    </font>
    <font>
      <b/>
      <i/>
      <sz val="14"/>
      <name val="Arial"/>
      <family val="2"/>
    </font>
    <font>
      <i/>
      <sz val="9"/>
      <name val="Arial CE"/>
      <family val="2"/>
    </font>
    <font>
      <b/>
      <sz val="10"/>
      <color indexed="48"/>
      <name val="Arial"/>
      <family val="2"/>
    </font>
    <font>
      <sz val="14"/>
      <name val="Arial"/>
      <family val="2"/>
    </font>
    <font>
      <sz val="14"/>
      <name val="Arial CE"/>
      <family val="2"/>
    </font>
    <font>
      <b/>
      <sz val="14"/>
      <color indexed="10"/>
      <name val="Arial"/>
      <family val="2"/>
    </font>
    <font>
      <sz val="14"/>
      <color indexed="10"/>
      <name val="Arial"/>
      <family val="2"/>
    </font>
    <font>
      <b/>
      <sz val="14"/>
      <color indexed="48"/>
      <name val="Arial"/>
      <family val="2"/>
    </font>
    <font>
      <sz val="10"/>
      <color indexed="48"/>
      <name val="Arial"/>
      <family val="2"/>
    </font>
    <font>
      <sz val="10"/>
      <color indexed="48"/>
      <name val="Arial CE"/>
      <family val="2"/>
    </font>
    <font>
      <i/>
      <sz val="10"/>
      <name val="Arial CE"/>
      <family val="2"/>
    </font>
    <font>
      <b/>
      <i/>
      <sz val="10"/>
      <name val="Arial CE"/>
      <family val="2"/>
    </font>
    <font>
      <i/>
      <sz val="10"/>
      <color indexed="9"/>
      <name val="Arial"/>
      <family val="2"/>
    </font>
    <font>
      <b/>
      <i/>
      <sz val="12"/>
      <name val="Arial CE"/>
      <family val="0"/>
    </font>
    <font>
      <b/>
      <sz val="11"/>
      <color indexed="8"/>
      <name val="Arial"/>
      <family val="2"/>
    </font>
    <font>
      <b/>
      <sz val="10"/>
      <name val="Arial CE"/>
      <family val="2"/>
    </font>
    <font>
      <i/>
      <sz val="10"/>
      <name val="Times New Roman"/>
      <family val="1"/>
    </font>
    <font>
      <sz val="11"/>
      <color indexed="9"/>
      <name val="Calibri"/>
      <family val="2"/>
    </font>
    <font>
      <sz val="11"/>
      <color indexed="17"/>
      <name val="Calibri"/>
      <family val="2"/>
    </font>
    <font>
      <u val="single"/>
      <sz val="10"/>
      <color indexed="12"/>
      <name val="Arial CE"/>
      <family val="2"/>
    </font>
    <font>
      <b/>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u val="single"/>
      <sz val="10"/>
      <color indexed="20"/>
      <name val="Arial CE"/>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9"/>
      <color indexed="10"/>
      <name val="Arial"/>
      <family val="2"/>
    </font>
    <font>
      <b/>
      <sz val="12"/>
      <color indexed="10"/>
      <name val="Arial"/>
      <family val="2"/>
    </font>
    <font>
      <sz val="11"/>
      <color theme="1"/>
      <name val="Calibri"/>
      <family val="2"/>
    </font>
    <font>
      <sz val="11"/>
      <color theme="0"/>
      <name val="Calibri"/>
      <family val="2"/>
    </font>
    <font>
      <sz val="11"/>
      <color rgb="FF006100"/>
      <name val="Calibri"/>
      <family val="2"/>
    </font>
    <font>
      <u val="single"/>
      <sz val="10"/>
      <color theme="10"/>
      <name val="Arial CE"/>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0"/>
      <color theme="11"/>
      <name val="Arial CE"/>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14"/>
      <color rgb="FFFF0000"/>
      <name val="Arial"/>
      <family val="2"/>
    </font>
    <font>
      <sz val="9"/>
      <color rgb="FFFF0000"/>
      <name val="Arial"/>
      <family val="2"/>
    </font>
    <font>
      <b/>
      <sz val="12"/>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15"/>
        <bgColor indexed="64"/>
      </patternFill>
    </fill>
    <fill>
      <patternFill patternType="solid">
        <fgColor indexed="22"/>
        <bgColor indexed="64"/>
      </patternFill>
    </fill>
    <fill>
      <patternFill patternType="solid">
        <fgColor indexed="22"/>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double">
        <color indexed="8"/>
      </bottom>
    </border>
    <border>
      <left/>
      <right/>
      <top style="double">
        <color indexed="8"/>
      </top>
      <bottom style="double">
        <color indexed="8"/>
      </bottom>
    </border>
    <border>
      <left/>
      <right/>
      <top/>
      <bottom style="double"/>
    </border>
    <border>
      <left/>
      <right/>
      <top style="thin"/>
      <bottom style="medium"/>
    </border>
    <border>
      <left style="medium"/>
      <right style="medium"/>
      <top style="medium"/>
      <bottom style="medium"/>
    </border>
    <border>
      <left/>
      <right/>
      <top/>
      <bottom style="medium"/>
    </border>
    <border>
      <left style="medium"/>
      <right/>
      <top style="medium"/>
      <bottom/>
    </border>
    <border>
      <left/>
      <right style="medium"/>
      <top style="medium"/>
      <bottom/>
    </border>
    <border>
      <left style="thin"/>
      <right style="thin"/>
      <top style="thin"/>
      <bottom style="thin"/>
    </border>
    <border>
      <left style="medium"/>
      <right/>
      <top/>
      <bottom/>
    </border>
    <border>
      <left/>
      <right style="medium"/>
      <top/>
      <bottom/>
    </border>
    <border>
      <left style="medium"/>
      <right style="medium"/>
      <top/>
      <bottom style="medium"/>
    </border>
    <border>
      <left/>
      <right style="medium"/>
      <top/>
      <bottom style="medium"/>
    </border>
    <border>
      <left style="medium"/>
      <right style="medium"/>
      <top style="thin"/>
      <bottom style="medium"/>
    </border>
    <border>
      <left/>
      <right style="medium"/>
      <top style="thin"/>
      <bottom style="medium"/>
    </border>
    <border>
      <left style="medium"/>
      <right style="medium"/>
      <top/>
      <bottom/>
    </border>
    <border>
      <left style="medium"/>
      <right/>
      <top/>
      <bottom style="medium"/>
    </border>
    <border>
      <left/>
      <right/>
      <top style="thin"/>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4" fillId="20" borderId="0" applyNumberFormat="0" applyBorder="0" applyAlignment="0" applyProtection="0"/>
    <xf numFmtId="0" fontId="75" fillId="0" borderId="0" applyNumberFormat="0" applyFill="0" applyBorder="0" applyAlignment="0" applyProtection="0"/>
    <xf numFmtId="0" fontId="76" fillId="21" borderId="1" applyNumberFormat="0" applyAlignment="0" applyProtection="0"/>
    <xf numFmtId="0" fontId="77" fillId="0" borderId="0" applyNumberFormat="0" applyFill="0" applyBorder="0" applyAlignment="0" applyProtection="0"/>
    <xf numFmtId="0" fontId="78" fillId="0" borderId="2" applyNumberFormat="0" applyFill="0" applyAlignment="0" applyProtection="0"/>
    <xf numFmtId="0" fontId="79" fillId="0" borderId="3" applyNumberFormat="0" applyFill="0" applyAlignment="0" applyProtection="0"/>
    <xf numFmtId="0" fontId="80" fillId="0" borderId="4" applyNumberFormat="0" applyFill="0" applyAlignment="0" applyProtection="0"/>
    <xf numFmtId="0" fontId="80" fillId="0" borderId="0" applyNumberFormat="0" applyFill="0" applyBorder="0" applyAlignment="0" applyProtection="0"/>
    <xf numFmtId="0" fontId="25" fillId="0" borderId="0">
      <alignment/>
      <protection/>
    </xf>
    <xf numFmtId="0" fontId="25" fillId="0" borderId="0">
      <alignment/>
      <protection/>
    </xf>
    <xf numFmtId="0" fontId="3" fillId="0" borderId="0">
      <alignment/>
      <protection/>
    </xf>
    <xf numFmtId="0" fontId="25" fillId="0" borderId="0">
      <alignment/>
      <protection/>
    </xf>
    <xf numFmtId="0" fontId="25" fillId="0" borderId="0">
      <alignment/>
      <protection/>
    </xf>
    <xf numFmtId="0" fontId="81" fillId="22" borderId="0" applyNumberFormat="0" applyBorder="0" applyAlignment="0" applyProtection="0"/>
    <xf numFmtId="0" fontId="2" fillId="0" borderId="0">
      <alignment/>
      <protection/>
    </xf>
    <xf numFmtId="0" fontId="2" fillId="0" borderId="0">
      <alignment/>
      <protection/>
    </xf>
    <xf numFmtId="0" fontId="82" fillId="0" borderId="0" applyNumberFormat="0" applyFill="0" applyBorder="0" applyAlignment="0" applyProtection="0"/>
    <xf numFmtId="9" fontId="0" fillId="0" borderId="0" applyFill="0" applyBorder="0" applyAlignment="0" applyProtection="0"/>
    <xf numFmtId="0" fontId="0" fillId="23" borderId="5" applyNumberFormat="0" applyFon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73" fillId="29" borderId="0" applyNumberFormat="0" applyBorder="0" applyAlignment="0" applyProtection="0"/>
    <xf numFmtId="0" fontId="85" fillId="0" borderId="6" applyNumberFormat="0" applyFill="0" applyAlignment="0" applyProtection="0"/>
    <xf numFmtId="0" fontId="86" fillId="30" borderId="7" applyNumberFormat="0" applyAlignment="0" applyProtection="0"/>
    <xf numFmtId="0" fontId="87" fillId="21" borderId="8" applyNumberFormat="0" applyAlignment="0" applyProtection="0"/>
    <xf numFmtId="0" fontId="88" fillId="31" borderId="0" applyNumberFormat="0" applyBorder="0" applyAlignment="0" applyProtection="0"/>
    <xf numFmtId="173" fontId="0" fillId="0" borderId="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9" fillId="32" borderId="8" applyNumberFormat="0" applyAlignment="0" applyProtection="0"/>
    <xf numFmtId="0" fontId="90" fillId="0" borderId="9" applyNumberFormat="0" applyFill="0" applyAlignment="0" applyProtection="0"/>
  </cellStyleXfs>
  <cellXfs count="418">
    <xf numFmtId="0" fontId="0" fillId="0" borderId="0" xfId="0" applyAlignment="1">
      <alignment/>
    </xf>
    <xf numFmtId="0" fontId="3" fillId="0" borderId="0" xfId="0" applyFont="1" applyFill="1" applyAlignment="1" applyProtection="1">
      <alignment horizontal="right"/>
      <protection locked="0"/>
    </xf>
    <xf numFmtId="0" fontId="3" fillId="0" borderId="0" xfId="0" applyFont="1" applyAlignment="1">
      <alignment horizontal="center"/>
    </xf>
    <xf numFmtId="0" fontId="3" fillId="0" borderId="0" xfId="0" applyFont="1" applyAlignment="1">
      <alignment horizontal="left"/>
    </xf>
    <xf numFmtId="0" fontId="3" fillId="0" borderId="0" xfId="0" applyFont="1" applyAlignment="1" applyProtection="1">
      <alignment/>
      <protection locked="0"/>
    </xf>
    <xf numFmtId="0" fontId="3" fillId="0" borderId="0" xfId="0" applyFont="1" applyAlignment="1">
      <alignment/>
    </xf>
    <xf numFmtId="4" fontId="3" fillId="0" borderId="0" xfId="0" applyNumberFormat="1" applyFont="1" applyAlignment="1" applyProtection="1">
      <alignment/>
      <protection locked="0"/>
    </xf>
    <xf numFmtId="4" fontId="3" fillId="0" borderId="0" xfId="0" applyNumberFormat="1" applyFont="1" applyAlignment="1">
      <alignment/>
    </xf>
    <xf numFmtId="0" fontId="8" fillId="0" borderId="0" xfId="0" applyFont="1" applyAlignment="1">
      <alignment horizontal="center"/>
    </xf>
    <xf numFmtId="0" fontId="9" fillId="0" borderId="0" xfId="0" applyFont="1" applyAlignment="1">
      <alignment horizontal="left"/>
    </xf>
    <xf numFmtId="0" fontId="10" fillId="0" borderId="0" xfId="0" applyFont="1" applyAlignment="1" applyProtection="1">
      <alignment/>
      <protection/>
    </xf>
    <xf numFmtId="0" fontId="10" fillId="0" borderId="0" xfId="0" applyFont="1" applyAlignment="1">
      <alignment/>
    </xf>
    <xf numFmtId="0" fontId="11" fillId="0" borderId="0" xfId="0" applyFont="1" applyAlignment="1">
      <alignment horizontal="center"/>
    </xf>
    <xf numFmtId="4" fontId="10" fillId="0" borderId="0" xfId="0" applyNumberFormat="1" applyFont="1" applyAlignment="1" applyProtection="1">
      <alignment/>
      <protection/>
    </xf>
    <xf numFmtId="4" fontId="10" fillId="0" borderId="0" xfId="0" applyNumberFormat="1" applyFont="1" applyAlignment="1">
      <alignment/>
    </xf>
    <xf numFmtId="0" fontId="10" fillId="0" borderId="0" xfId="0" applyFont="1" applyAlignment="1">
      <alignment horizontal="center"/>
    </xf>
    <xf numFmtId="0" fontId="12" fillId="0" borderId="0" xfId="0" applyFont="1" applyAlignment="1">
      <alignment horizontal="left"/>
    </xf>
    <xf numFmtId="0" fontId="4" fillId="0" borderId="0" xfId="0" applyFont="1" applyAlignment="1">
      <alignment horizontal="center"/>
    </xf>
    <xf numFmtId="0" fontId="4" fillId="0" borderId="0" xfId="0" applyFont="1" applyAlignment="1">
      <alignment horizontal="left"/>
    </xf>
    <xf numFmtId="0" fontId="4" fillId="0" borderId="0" xfId="0" applyFont="1" applyAlignment="1" applyProtection="1">
      <alignment/>
      <protection/>
    </xf>
    <xf numFmtId="0" fontId="4" fillId="0" borderId="0" xfId="0" applyFont="1" applyAlignment="1">
      <alignment/>
    </xf>
    <xf numFmtId="4" fontId="4" fillId="0" borderId="0" xfId="0" applyNumberFormat="1" applyFont="1" applyAlignment="1" applyProtection="1">
      <alignment/>
      <protection/>
    </xf>
    <xf numFmtId="4" fontId="4" fillId="0" borderId="0" xfId="0" applyNumberFormat="1" applyFont="1" applyAlignment="1">
      <alignment/>
    </xf>
    <xf numFmtId="0" fontId="13" fillId="0" borderId="10" xfId="0" applyFont="1" applyBorder="1" applyAlignment="1">
      <alignment horizontal="center" wrapText="1"/>
    </xf>
    <xf numFmtId="0" fontId="14" fillId="0" borderId="10" xfId="0" applyFont="1" applyBorder="1" applyAlignment="1">
      <alignment horizontal="left" vertical="top" wrapText="1"/>
    </xf>
    <xf numFmtId="0" fontId="15" fillId="0" borderId="10" xfId="0" applyFont="1" applyBorder="1" applyAlignment="1">
      <alignment horizontal="center" wrapText="1"/>
    </xf>
    <xf numFmtId="4" fontId="13" fillId="0" borderId="10" xfId="0" applyNumberFormat="1" applyFont="1" applyBorder="1" applyAlignment="1" applyProtection="1">
      <alignment horizontal="center" wrapText="1"/>
      <protection/>
    </xf>
    <xf numFmtId="4" fontId="14" fillId="0" borderId="10" xfId="0" applyNumberFormat="1" applyFont="1" applyBorder="1" applyAlignment="1">
      <alignment horizontal="center" wrapText="1"/>
    </xf>
    <xf numFmtId="172" fontId="4" fillId="0" borderId="0" xfId="0" applyNumberFormat="1" applyFont="1" applyBorder="1" applyAlignment="1">
      <alignment horizontal="center"/>
    </xf>
    <xf numFmtId="0" fontId="14" fillId="0" borderId="0" xfId="0" applyFont="1" applyBorder="1" applyAlignment="1">
      <alignment horizontal="left"/>
    </xf>
    <xf numFmtId="0" fontId="14" fillId="0" borderId="0" xfId="0" applyFont="1" applyBorder="1" applyAlignment="1" applyProtection="1">
      <alignment/>
      <protection locked="0"/>
    </xf>
    <xf numFmtId="0" fontId="14" fillId="0" borderId="0" xfId="0" applyFont="1" applyBorder="1" applyAlignment="1">
      <alignment/>
    </xf>
    <xf numFmtId="172" fontId="4" fillId="0" borderId="0" xfId="0" applyNumberFormat="1" applyFont="1" applyAlignment="1">
      <alignment/>
    </xf>
    <xf numFmtId="4" fontId="14" fillId="0" borderId="0" xfId="0" applyNumberFormat="1" applyFont="1" applyBorder="1" applyAlignment="1" applyProtection="1">
      <alignment horizontal="center"/>
      <protection locked="0"/>
    </xf>
    <xf numFmtId="4" fontId="14" fillId="0" borderId="0" xfId="0" applyNumberFormat="1" applyFont="1" applyBorder="1" applyAlignment="1">
      <alignment horizontal="center"/>
    </xf>
    <xf numFmtId="0" fontId="4" fillId="0" borderId="0" xfId="0" applyFont="1" applyAlignment="1">
      <alignment horizontal="center" vertical="top"/>
    </xf>
    <xf numFmtId="0" fontId="16" fillId="0" borderId="0" xfId="48" applyFont="1" applyAlignment="1">
      <alignment horizontal="left" vertical="top" wrapText="1"/>
      <protection/>
    </xf>
    <xf numFmtId="0" fontId="4" fillId="0" borderId="0" xfId="0" applyFont="1" applyAlignment="1" applyProtection="1">
      <alignment/>
      <protection locked="0"/>
    </xf>
    <xf numFmtId="4" fontId="4" fillId="0" borderId="0" xfId="0" applyNumberFormat="1" applyFont="1" applyAlignment="1" applyProtection="1">
      <alignment/>
      <protection locked="0"/>
    </xf>
    <xf numFmtId="0" fontId="5" fillId="0" borderId="0" xfId="0" applyFont="1" applyAlignment="1">
      <alignment horizontal="left"/>
    </xf>
    <xf numFmtId="0" fontId="4" fillId="0" borderId="0" xfId="0" applyFont="1" applyAlignment="1" applyProtection="1">
      <alignment horizontal="right"/>
      <protection locked="0"/>
    </xf>
    <xf numFmtId="172" fontId="3" fillId="0" borderId="0" xfId="0" applyNumberFormat="1" applyFont="1" applyAlignment="1">
      <alignment/>
    </xf>
    <xf numFmtId="4" fontId="4" fillId="0" borderId="0" xfId="64" applyNumberFormat="1" applyFont="1" applyFill="1" applyBorder="1" applyAlignment="1" applyProtection="1">
      <alignment horizontal="right"/>
      <protection locked="0"/>
    </xf>
    <xf numFmtId="4" fontId="4" fillId="0" borderId="0" xfId="0" applyNumberFormat="1" applyFont="1" applyAlignment="1">
      <alignment horizontal="right"/>
    </xf>
    <xf numFmtId="0" fontId="3" fillId="0" borderId="0" xfId="48" applyFont="1" applyAlignment="1">
      <alignment horizontal="left" vertical="top" wrapText="1"/>
      <protection/>
    </xf>
    <xf numFmtId="0" fontId="17" fillId="0" borderId="0" xfId="0" applyFont="1" applyAlignment="1">
      <alignment horizontal="left"/>
    </xf>
    <xf numFmtId="4" fontId="3" fillId="0" borderId="0" xfId="0" applyNumberFormat="1" applyFont="1" applyAlignment="1">
      <alignment horizontal="right"/>
    </xf>
    <xf numFmtId="172" fontId="6" fillId="0" borderId="0" xfId="0" applyNumberFormat="1" applyFont="1" applyAlignment="1">
      <alignment/>
    </xf>
    <xf numFmtId="0" fontId="16" fillId="0" borderId="0" xfId="0" applyFont="1" applyAlignment="1">
      <alignment horizontal="left" vertical="top" wrapText="1"/>
    </xf>
    <xf numFmtId="172" fontId="4" fillId="0" borderId="0" xfId="0" applyNumberFormat="1" applyFont="1" applyAlignment="1">
      <alignment horizontal="right"/>
    </xf>
    <xf numFmtId="4" fontId="4" fillId="0" borderId="0" xfId="0" applyNumberFormat="1" applyFont="1" applyAlignment="1" applyProtection="1">
      <alignment horizontal="right"/>
      <protection locked="0"/>
    </xf>
    <xf numFmtId="0" fontId="3" fillId="0" borderId="0" xfId="47" applyFont="1" applyAlignment="1" applyProtection="1">
      <alignment horizontal="right"/>
      <protection locked="0"/>
    </xf>
    <xf numFmtId="0" fontId="3" fillId="0" borderId="0" xfId="47" applyFont="1">
      <alignment/>
      <protection/>
    </xf>
    <xf numFmtId="4" fontId="3" fillId="0" borderId="0" xfId="47" applyNumberFormat="1" applyFont="1">
      <alignment/>
      <protection/>
    </xf>
    <xf numFmtId="0" fontId="3" fillId="0" borderId="0" xfId="0" applyFont="1" applyAlignment="1" applyProtection="1">
      <alignment horizontal="right"/>
      <protection locked="0"/>
    </xf>
    <xf numFmtId="0" fontId="20" fillId="0" borderId="0" xfId="0" applyFont="1" applyAlignment="1" applyProtection="1">
      <alignment horizontal="right"/>
      <protection locked="0"/>
    </xf>
    <xf numFmtId="0" fontId="20" fillId="0" borderId="0" xfId="0" applyFont="1" applyAlignment="1">
      <alignment/>
    </xf>
    <xf numFmtId="4" fontId="20" fillId="0" borderId="0" xfId="0" applyNumberFormat="1" applyFont="1" applyAlignment="1">
      <alignment/>
    </xf>
    <xf numFmtId="0" fontId="16" fillId="0" borderId="0" xfId="0" applyFont="1" applyFill="1" applyAlignment="1">
      <alignment horizontal="left" vertical="top" wrapText="1"/>
    </xf>
    <xf numFmtId="0" fontId="3" fillId="0" borderId="0" xfId="0" applyFont="1" applyFill="1" applyAlignment="1">
      <alignment/>
    </xf>
    <xf numFmtId="172" fontId="3" fillId="0" borderId="0" xfId="0" applyNumberFormat="1" applyFont="1" applyFill="1" applyAlignment="1">
      <alignment/>
    </xf>
    <xf numFmtId="4" fontId="3" fillId="0" borderId="0" xfId="0" applyNumberFormat="1" applyFont="1" applyFill="1" applyAlignment="1" applyProtection="1">
      <alignment/>
      <protection locked="0"/>
    </xf>
    <xf numFmtId="4" fontId="3" fillId="0" borderId="0" xfId="0" applyNumberFormat="1" applyFont="1" applyFill="1" applyAlignment="1">
      <alignment/>
    </xf>
    <xf numFmtId="0" fontId="3" fillId="0" borderId="0" xfId="0" applyFont="1" applyFill="1" applyAlignment="1">
      <alignment horizontal="left" vertical="top" wrapText="1"/>
    </xf>
    <xf numFmtId="0" fontId="3" fillId="0" borderId="0" xfId="0" applyFont="1" applyFill="1" applyAlignment="1">
      <alignment horizontal="left"/>
    </xf>
    <xf numFmtId="4" fontId="3" fillId="0" borderId="0" xfId="0" applyNumberFormat="1" applyFont="1" applyFill="1" applyAlignment="1" applyProtection="1">
      <alignment horizontal="right"/>
      <protection locked="0"/>
    </xf>
    <xf numFmtId="4" fontId="3" fillId="0" borderId="0" xfId="0" applyNumberFormat="1" applyFont="1" applyFill="1" applyAlignment="1">
      <alignment horizontal="right"/>
    </xf>
    <xf numFmtId="0" fontId="16" fillId="0" borderId="0" xfId="48" applyFont="1" applyAlignment="1">
      <alignment horizontal="justify" vertical="top" wrapText="1"/>
      <protection/>
    </xf>
    <xf numFmtId="9" fontId="3" fillId="0" borderId="0" xfId="0" applyNumberFormat="1" applyFont="1" applyAlignment="1">
      <alignment/>
    </xf>
    <xf numFmtId="0" fontId="3" fillId="0" borderId="0" xfId="0" applyFont="1" applyAlignment="1">
      <alignment horizontal="center" vertical="top" wrapText="1"/>
    </xf>
    <xf numFmtId="0" fontId="4" fillId="0" borderId="11" xfId="0" applyFont="1" applyBorder="1" applyAlignment="1">
      <alignment horizontal="center"/>
    </xf>
    <xf numFmtId="0" fontId="21" fillId="0" borderId="11" xfId="0" applyFont="1" applyBorder="1" applyAlignment="1">
      <alignment horizontal="left"/>
    </xf>
    <xf numFmtId="0" fontId="4" fillId="0" borderId="11" xfId="0" applyFont="1" applyBorder="1" applyAlignment="1" applyProtection="1">
      <alignment/>
      <protection locked="0"/>
    </xf>
    <xf numFmtId="0" fontId="4" fillId="0" borderId="11" xfId="0" applyFont="1" applyBorder="1" applyAlignment="1">
      <alignment/>
    </xf>
    <xf numFmtId="4" fontId="21" fillId="0" borderId="11" xfId="0" applyNumberFormat="1" applyFont="1" applyBorder="1" applyAlignment="1" applyProtection="1">
      <alignment horizontal="right"/>
      <protection locked="0"/>
    </xf>
    <xf numFmtId="4" fontId="21" fillId="0" borderId="11" xfId="0" applyNumberFormat="1" applyFont="1" applyBorder="1" applyAlignment="1">
      <alignment/>
    </xf>
    <xf numFmtId="0" fontId="24" fillId="0" borderId="0" xfId="0" applyFont="1" applyAlignment="1">
      <alignment vertical="top"/>
    </xf>
    <xf numFmtId="0" fontId="25" fillId="0" borderId="0" xfId="0" applyFont="1" applyBorder="1" applyAlignment="1">
      <alignment vertical="top"/>
    </xf>
    <xf numFmtId="0" fontId="26" fillId="0" borderId="0" xfId="0" applyFont="1" applyAlignment="1">
      <alignment vertical="top"/>
    </xf>
    <xf numFmtId="0" fontId="26" fillId="0" borderId="0" xfId="0" applyFont="1" applyFill="1" applyBorder="1" applyAlignment="1">
      <alignment vertical="top"/>
    </xf>
    <xf numFmtId="0" fontId="28" fillId="0" borderId="0" xfId="0" applyFont="1" applyFill="1" applyBorder="1" applyAlignment="1">
      <alignment horizontal="center" vertical="top"/>
    </xf>
    <xf numFmtId="0" fontId="27" fillId="0" borderId="0" xfId="0" applyFont="1" applyFill="1" applyBorder="1" applyAlignment="1">
      <alignment horizontal="center"/>
    </xf>
    <xf numFmtId="3" fontId="31" fillId="0" borderId="0" xfId="0" applyNumberFormat="1" applyFont="1" applyFill="1" applyBorder="1" applyAlignment="1">
      <alignment vertical="top"/>
    </xf>
    <xf numFmtId="0" fontId="29" fillId="0" borderId="0" xfId="0" applyFont="1" applyFill="1" applyBorder="1" applyAlignment="1">
      <alignment vertical="top"/>
    </xf>
    <xf numFmtId="0" fontId="26" fillId="0" borderId="0" xfId="0" applyFont="1" applyBorder="1" applyAlignment="1">
      <alignment vertical="top"/>
    </xf>
    <xf numFmtId="49" fontId="26" fillId="0" borderId="0" xfId="0" applyNumberFormat="1" applyFont="1" applyBorder="1" applyAlignment="1">
      <alignment horizontal="left" vertical="top"/>
    </xf>
    <xf numFmtId="0" fontId="26" fillId="0" borderId="0" xfId="0" applyFont="1" applyBorder="1" applyAlignment="1">
      <alignment horizontal="center" vertical="top"/>
    </xf>
    <xf numFmtId="0" fontId="29" fillId="0" borderId="0" xfId="0" applyFont="1" applyBorder="1" applyAlignment="1">
      <alignment vertical="top"/>
    </xf>
    <xf numFmtId="49" fontId="27" fillId="0" borderId="0" xfId="0" applyNumberFormat="1" applyFont="1" applyBorder="1" applyAlignment="1">
      <alignment horizontal="left" vertical="top" wrapText="1"/>
    </xf>
    <xf numFmtId="0" fontId="28" fillId="0" borderId="0" xfId="0" applyFont="1" applyBorder="1" applyAlignment="1">
      <alignment vertical="top"/>
    </xf>
    <xf numFmtId="0" fontId="24" fillId="33" borderId="0" xfId="0" applyNumberFormat="1" applyFont="1" applyFill="1" applyBorder="1" applyAlignment="1">
      <alignment vertical="top"/>
    </xf>
    <xf numFmtId="0" fontId="25" fillId="33" borderId="0" xfId="0" applyNumberFormat="1" applyFont="1" applyFill="1" applyBorder="1" applyAlignment="1">
      <alignment vertical="top"/>
    </xf>
    <xf numFmtId="0" fontId="26" fillId="33" borderId="0" xfId="0" applyNumberFormat="1" applyFont="1" applyFill="1" applyBorder="1" applyAlignment="1">
      <alignment vertical="top"/>
    </xf>
    <xf numFmtId="0" fontId="26" fillId="0" borderId="0" xfId="0" applyNumberFormat="1" applyFont="1" applyBorder="1" applyAlignment="1">
      <alignment vertical="top"/>
    </xf>
    <xf numFmtId="0" fontId="23" fillId="34" borderId="0" xfId="0" applyFont="1" applyFill="1" applyBorder="1" applyAlignment="1">
      <alignment vertical="top"/>
    </xf>
    <xf numFmtId="0" fontId="23" fillId="34" borderId="0" xfId="0" applyNumberFormat="1" applyFont="1" applyFill="1" applyBorder="1" applyAlignment="1">
      <alignment horizontal="center" vertical="top"/>
    </xf>
    <xf numFmtId="4" fontId="29" fillId="0" borderId="0" xfId="0" applyNumberFormat="1" applyFont="1" applyBorder="1" applyAlignment="1">
      <alignment vertical="top"/>
    </xf>
    <xf numFmtId="0" fontId="32" fillId="0" borderId="0" xfId="0" applyFont="1" applyBorder="1" applyAlignment="1">
      <alignment vertical="top"/>
    </xf>
    <xf numFmtId="4" fontId="32" fillId="0" borderId="0" xfId="0" applyNumberFormat="1" applyFont="1" applyFill="1" applyBorder="1" applyAlignment="1">
      <alignment vertical="top"/>
    </xf>
    <xf numFmtId="4" fontId="32" fillId="0" borderId="0" xfId="0" applyNumberFormat="1" applyFont="1" applyBorder="1" applyAlignment="1">
      <alignment vertical="top"/>
    </xf>
    <xf numFmtId="0" fontId="29" fillId="0" borderId="0" xfId="0" applyFont="1" applyBorder="1" applyAlignment="1">
      <alignment horizontal="center" vertical="top"/>
    </xf>
    <xf numFmtId="4" fontId="29" fillId="0" borderId="0" xfId="0" applyNumberFormat="1" applyFont="1" applyBorder="1" applyAlignment="1">
      <alignment horizontal="center" vertical="top"/>
    </xf>
    <xf numFmtId="0" fontId="26" fillId="0" borderId="0" xfId="0" applyNumberFormat="1" applyFont="1" applyBorder="1" applyAlignment="1">
      <alignment horizontal="left" vertical="top" wrapText="1"/>
    </xf>
    <xf numFmtId="0" fontId="24" fillId="0" borderId="0" xfId="0" applyFont="1" applyBorder="1" applyAlignment="1">
      <alignment horizontal="left" vertical="top"/>
    </xf>
    <xf numFmtId="0" fontId="24" fillId="0" borderId="0" xfId="0" applyFont="1" applyBorder="1" applyAlignment="1">
      <alignment vertical="top"/>
    </xf>
    <xf numFmtId="0" fontId="24" fillId="0" borderId="0" xfId="0" applyFont="1" applyBorder="1" applyAlignment="1">
      <alignment horizontal="center" vertical="top"/>
    </xf>
    <xf numFmtId="0" fontId="24" fillId="0" borderId="0" xfId="0" applyNumberFormat="1" applyFont="1" applyBorder="1" applyAlignment="1">
      <alignment vertical="top"/>
    </xf>
    <xf numFmtId="49" fontId="25" fillId="0" borderId="0" xfId="0" applyNumberFormat="1" applyFont="1" applyBorder="1" applyAlignment="1">
      <alignment horizontal="left" vertical="top"/>
    </xf>
    <xf numFmtId="0" fontId="25" fillId="0" borderId="0" xfId="0" applyFont="1" applyBorder="1" applyAlignment="1">
      <alignment horizontal="center" vertical="top"/>
    </xf>
    <xf numFmtId="0" fontId="25" fillId="0" borderId="0" xfId="0" applyNumberFormat="1" applyFont="1" applyBorder="1" applyAlignment="1">
      <alignment vertical="top"/>
    </xf>
    <xf numFmtId="0" fontId="25" fillId="0" borderId="0" xfId="0" applyNumberFormat="1" applyFont="1" applyBorder="1" applyAlignment="1">
      <alignment horizontal="center" vertical="top"/>
    </xf>
    <xf numFmtId="4" fontId="26" fillId="0" borderId="0" xfId="0" applyNumberFormat="1" applyFont="1" applyBorder="1" applyAlignment="1">
      <alignment vertical="top"/>
    </xf>
    <xf numFmtId="4" fontId="26" fillId="0" borderId="0" xfId="0" applyNumberFormat="1" applyFont="1" applyBorder="1" applyAlignment="1">
      <alignment horizontal="center" vertical="top"/>
    </xf>
    <xf numFmtId="0" fontId="32" fillId="0" borderId="0" xfId="0" applyNumberFormat="1" applyFont="1" applyFill="1" applyBorder="1" applyAlignment="1">
      <alignment horizontal="left" vertical="top" wrapText="1"/>
    </xf>
    <xf numFmtId="0" fontId="23" fillId="0" borderId="0" xfId="0" applyFont="1" applyFill="1" applyBorder="1" applyAlignment="1">
      <alignment vertical="top"/>
    </xf>
    <xf numFmtId="0" fontId="23" fillId="0" borderId="0" xfId="0" applyNumberFormat="1" applyFont="1" applyFill="1" applyBorder="1" applyAlignment="1">
      <alignment horizontal="center" vertical="top"/>
    </xf>
    <xf numFmtId="0" fontId="25" fillId="0" borderId="0" xfId="0" applyFont="1" applyFill="1" applyBorder="1" applyAlignment="1">
      <alignment vertical="top"/>
    </xf>
    <xf numFmtId="0" fontId="24" fillId="0" borderId="0" xfId="0" applyFont="1" applyFill="1" applyBorder="1" applyAlignment="1">
      <alignment vertical="top"/>
    </xf>
    <xf numFmtId="0" fontId="32" fillId="0" borderId="0" xfId="0" applyFont="1" applyFill="1" applyBorder="1" applyAlignment="1">
      <alignment vertical="top"/>
    </xf>
    <xf numFmtId="2" fontId="22" fillId="0" borderId="0" xfId="0" applyNumberFormat="1" applyFont="1" applyFill="1" applyBorder="1" applyAlignment="1">
      <alignment horizontal="center"/>
    </xf>
    <xf numFmtId="0" fontId="30" fillId="0" borderId="0" xfId="0" applyNumberFormat="1" applyFont="1" applyFill="1" applyBorder="1" applyAlignment="1">
      <alignment horizontal="center"/>
    </xf>
    <xf numFmtId="4" fontId="32" fillId="0" borderId="0" xfId="0" applyNumberFormat="1" applyFont="1" applyBorder="1" applyAlignment="1">
      <alignment horizontal="center" vertical="top"/>
    </xf>
    <xf numFmtId="49" fontId="32" fillId="0" borderId="12" xfId="0" applyNumberFormat="1" applyFont="1" applyBorder="1" applyAlignment="1">
      <alignment vertical="top"/>
    </xf>
    <xf numFmtId="49" fontId="32" fillId="0" borderId="0" xfId="0" applyNumberFormat="1" applyFont="1" applyAlignment="1">
      <alignment vertical="top"/>
    </xf>
    <xf numFmtId="49" fontId="23" fillId="34" borderId="0" xfId="0" applyNumberFormat="1" applyFont="1" applyFill="1" applyBorder="1" applyAlignment="1">
      <alignment horizontal="left" vertical="top" wrapText="1"/>
    </xf>
    <xf numFmtId="49" fontId="25" fillId="0" borderId="0" xfId="0" applyNumberFormat="1" applyFont="1" applyBorder="1" applyAlignment="1">
      <alignment horizontal="left" vertical="top" wrapText="1"/>
    </xf>
    <xf numFmtId="1" fontId="24" fillId="33" borderId="0" xfId="0" applyNumberFormat="1" applyFont="1" applyFill="1" applyBorder="1" applyAlignment="1">
      <alignment horizontal="center" vertical="top"/>
    </xf>
    <xf numFmtId="0" fontId="30" fillId="0" borderId="0" xfId="0" applyFont="1" applyFill="1" applyBorder="1" applyAlignment="1">
      <alignment vertical="top"/>
    </xf>
    <xf numFmtId="0" fontId="30" fillId="0" borderId="0" xfId="0" applyFont="1" applyFill="1" applyBorder="1" applyAlignment="1">
      <alignment vertical="top"/>
    </xf>
    <xf numFmtId="0" fontId="25" fillId="0" borderId="0" xfId="0" applyFont="1" applyBorder="1" applyAlignment="1">
      <alignment horizontal="right" vertical="top"/>
    </xf>
    <xf numFmtId="0" fontId="26" fillId="0" borderId="0" xfId="0" applyFont="1" applyBorder="1" applyAlignment="1">
      <alignment horizontal="right" vertical="top"/>
    </xf>
    <xf numFmtId="0" fontId="29" fillId="0" borderId="0" xfId="0" applyFont="1" applyBorder="1" applyAlignment="1">
      <alignment horizontal="right" vertical="top"/>
    </xf>
    <xf numFmtId="49" fontId="30" fillId="0" borderId="13" xfId="0" applyNumberFormat="1" applyFont="1" applyBorder="1" applyAlignment="1">
      <alignment horizontal="right" vertical="top"/>
    </xf>
    <xf numFmtId="49" fontId="26" fillId="0" borderId="0" xfId="0" applyNumberFormat="1" applyFont="1" applyBorder="1" applyAlignment="1">
      <alignment horizontal="right" vertical="top"/>
    </xf>
    <xf numFmtId="0" fontId="24" fillId="0" borderId="0" xfId="0" applyFont="1" applyBorder="1" applyAlignment="1">
      <alignment horizontal="left" vertical="top"/>
    </xf>
    <xf numFmtId="0" fontId="24" fillId="0" borderId="0" xfId="0" applyFont="1" applyBorder="1" applyAlignment="1">
      <alignment vertical="top"/>
    </xf>
    <xf numFmtId="0" fontId="24" fillId="0" borderId="0" xfId="0" applyNumberFormat="1" applyFont="1" applyBorder="1" applyAlignment="1">
      <alignment vertical="top"/>
    </xf>
    <xf numFmtId="0" fontId="24" fillId="33" borderId="0" xfId="0" applyNumberFormat="1" applyFont="1" applyFill="1" applyBorder="1" applyAlignment="1">
      <alignment vertical="top"/>
    </xf>
    <xf numFmtId="1" fontId="24" fillId="33" borderId="0" xfId="0" applyNumberFormat="1" applyFont="1" applyFill="1" applyBorder="1" applyAlignment="1">
      <alignment horizontal="center" vertical="top"/>
    </xf>
    <xf numFmtId="0" fontId="24" fillId="0" borderId="0" xfId="0" applyFont="1" applyFill="1" applyBorder="1" applyAlignment="1">
      <alignment vertical="top"/>
    </xf>
    <xf numFmtId="0" fontId="28" fillId="0" borderId="0" xfId="0" applyFont="1" applyBorder="1" applyAlignment="1">
      <alignment vertical="top"/>
    </xf>
    <xf numFmtId="0" fontId="24" fillId="0" borderId="0" xfId="0" applyFont="1" applyAlignment="1">
      <alignment vertical="top"/>
    </xf>
    <xf numFmtId="49" fontId="33" fillId="0" borderId="13" xfId="0" applyNumberFormat="1" applyFont="1" applyBorder="1" applyAlignment="1">
      <alignment horizontal="right" vertical="top"/>
    </xf>
    <xf numFmtId="0" fontId="33" fillId="0" borderId="13" xfId="0" applyFont="1" applyBorder="1" applyAlignment="1">
      <alignment vertical="top" wrapText="1"/>
    </xf>
    <xf numFmtId="0" fontId="25" fillId="0" borderId="13" xfId="0" applyNumberFormat="1" applyFont="1" applyBorder="1" applyAlignment="1">
      <alignment vertical="top"/>
    </xf>
    <xf numFmtId="0" fontId="25" fillId="0" borderId="13" xfId="0" applyNumberFormat="1" applyFont="1" applyBorder="1" applyAlignment="1">
      <alignment horizontal="center" vertical="top"/>
    </xf>
    <xf numFmtId="0" fontId="25" fillId="0" borderId="0" xfId="0" applyFont="1" applyFill="1" applyBorder="1" applyAlignment="1">
      <alignment vertical="top"/>
    </xf>
    <xf numFmtId="0" fontId="22" fillId="0" borderId="0" xfId="0" applyFont="1" applyAlignment="1">
      <alignment vertical="top"/>
    </xf>
    <xf numFmtId="49" fontId="22" fillId="0" borderId="0" xfId="0" applyNumberFormat="1" applyFont="1" applyAlignment="1">
      <alignment horizontal="left" vertical="top" wrapText="1"/>
    </xf>
    <xf numFmtId="0" fontId="22" fillId="0" borderId="0" xfId="0" applyNumberFormat="1" applyFont="1" applyAlignment="1">
      <alignment vertical="top"/>
    </xf>
    <xf numFmtId="0" fontId="22" fillId="33" borderId="0" xfId="0" applyNumberFormat="1" applyFont="1" applyFill="1" applyBorder="1" applyAlignment="1">
      <alignment vertical="top"/>
    </xf>
    <xf numFmtId="0" fontId="22" fillId="0" borderId="0" xfId="0" applyFont="1" applyFill="1" applyBorder="1" applyAlignment="1">
      <alignment vertical="top"/>
    </xf>
    <xf numFmtId="0" fontId="29" fillId="0" borderId="0" xfId="0" applyNumberFormat="1" applyFont="1" applyBorder="1" applyAlignment="1">
      <alignment vertical="top"/>
    </xf>
    <xf numFmtId="0" fontId="29" fillId="0" borderId="0" xfId="0" applyNumberFormat="1" applyFont="1" applyBorder="1" applyAlignment="1">
      <alignment vertical="top" wrapText="1"/>
    </xf>
    <xf numFmtId="49" fontId="30" fillId="34" borderId="0" xfId="0" applyNumberFormat="1" applyFont="1" applyFill="1" applyBorder="1" applyAlignment="1">
      <alignment horizontal="left" vertical="top"/>
    </xf>
    <xf numFmtId="49" fontId="30" fillId="34" borderId="0" xfId="0" applyNumberFormat="1" applyFont="1" applyFill="1" applyBorder="1" applyAlignment="1">
      <alignment horizontal="left" vertical="top" wrapText="1"/>
    </xf>
    <xf numFmtId="0" fontId="30" fillId="34" borderId="0" xfId="0" applyFont="1" applyFill="1" applyBorder="1" applyAlignment="1">
      <alignment vertical="top"/>
    </xf>
    <xf numFmtId="0" fontId="30" fillId="34" borderId="0" xfId="0" applyNumberFormat="1" applyFont="1" applyFill="1" applyBorder="1" applyAlignment="1">
      <alignment horizontal="center" vertical="top"/>
    </xf>
    <xf numFmtId="0" fontId="30" fillId="0" borderId="0" xfId="0" applyNumberFormat="1" applyFont="1" applyFill="1" applyBorder="1" applyAlignment="1">
      <alignment horizontal="center" vertical="top"/>
    </xf>
    <xf numFmtId="49" fontId="30" fillId="0" borderId="0" xfId="0" applyNumberFormat="1" applyFont="1" applyFill="1" applyBorder="1" applyAlignment="1">
      <alignment horizontal="left" vertical="top"/>
    </xf>
    <xf numFmtId="49" fontId="30" fillId="0" borderId="0" xfId="0" applyNumberFormat="1" applyFont="1" applyFill="1" applyBorder="1" applyAlignment="1">
      <alignment horizontal="left" vertical="top" wrapText="1"/>
    </xf>
    <xf numFmtId="0" fontId="30" fillId="0" borderId="0" xfId="0" applyFont="1" applyFill="1" applyBorder="1" applyAlignment="1">
      <alignment horizontal="center" vertical="top"/>
    </xf>
    <xf numFmtId="0" fontId="30" fillId="0" borderId="0" xfId="0" applyNumberFormat="1" applyFont="1" applyFill="1" applyBorder="1" applyAlignment="1">
      <alignment vertical="top"/>
    </xf>
    <xf numFmtId="49" fontId="22" fillId="0" borderId="0" xfId="0" applyNumberFormat="1" applyFont="1" applyBorder="1" applyAlignment="1">
      <alignment vertical="top"/>
    </xf>
    <xf numFmtId="49" fontId="22" fillId="0" borderId="0" xfId="0" applyNumberFormat="1" applyFont="1" applyBorder="1" applyAlignment="1">
      <alignment horizontal="left" vertical="top" wrapText="1"/>
    </xf>
    <xf numFmtId="0" fontId="22" fillId="0" borderId="0" xfId="0" applyFont="1" applyBorder="1" applyAlignment="1">
      <alignment vertical="top"/>
    </xf>
    <xf numFmtId="0" fontId="22" fillId="0" borderId="0" xfId="0" applyNumberFormat="1" applyFont="1" applyBorder="1" applyAlignment="1">
      <alignment vertical="top"/>
    </xf>
    <xf numFmtId="0" fontId="22" fillId="0" borderId="0" xfId="0" applyNumberFormat="1" applyFont="1" applyBorder="1" applyAlignment="1">
      <alignment horizontal="right" vertical="top"/>
    </xf>
    <xf numFmtId="0" fontId="35" fillId="33" borderId="0" xfId="0" applyNumberFormat="1" applyFont="1" applyFill="1" applyBorder="1" applyAlignment="1">
      <alignment vertical="top"/>
    </xf>
    <xf numFmtId="0" fontId="27" fillId="0" borderId="0" xfId="0" applyFont="1" applyBorder="1" applyAlignment="1">
      <alignment vertical="top"/>
    </xf>
    <xf numFmtId="0" fontId="35" fillId="0" borderId="0" xfId="0" applyFont="1" applyFill="1" applyBorder="1" applyAlignment="1">
      <alignment vertical="top"/>
    </xf>
    <xf numFmtId="49" fontId="36" fillId="0" borderId="0" xfId="0" applyNumberFormat="1" applyFont="1" applyFill="1" applyAlignment="1">
      <alignment vertical="top"/>
    </xf>
    <xf numFmtId="4" fontId="29" fillId="0" borderId="0" xfId="0" applyNumberFormat="1" applyFont="1" applyFill="1" applyBorder="1" applyAlignment="1">
      <alignment vertical="top"/>
    </xf>
    <xf numFmtId="0" fontId="29" fillId="33" borderId="0" xfId="0" applyNumberFormat="1" applyFont="1" applyFill="1" applyBorder="1" applyAlignment="1">
      <alignment vertical="top"/>
    </xf>
    <xf numFmtId="49" fontId="29" fillId="0" borderId="0" xfId="0" applyNumberFormat="1" applyFont="1" applyBorder="1" applyAlignment="1">
      <alignment horizontal="left" vertical="top"/>
    </xf>
    <xf numFmtId="49" fontId="25" fillId="0" borderId="0" xfId="0" applyNumberFormat="1" applyFont="1" applyBorder="1" applyAlignment="1">
      <alignment horizontal="left" vertical="top"/>
    </xf>
    <xf numFmtId="0" fontId="25" fillId="0" borderId="0" xfId="0" applyFont="1" applyBorder="1" applyAlignment="1">
      <alignment vertical="top"/>
    </xf>
    <xf numFmtId="0" fontId="26" fillId="0" borderId="0" xfId="0" applyFont="1" applyBorder="1" applyAlignment="1">
      <alignment vertical="top"/>
    </xf>
    <xf numFmtId="0" fontId="26" fillId="0" borderId="0" xfId="0" applyFont="1" applyFill="1" applyBorder="1" applyAlignment="1">
      <alignment vertical="top"/>
    </xf>
    <xf numFmtId="0" fontId="28" fillId="0" borderId="0" xfId="0" applyFont="1" applyFill="1" applyBorder="1" applyAlignment="1">
      <alignment vertical="top"/>
    </xf>
    <xf numFmtId="49" fontId="26" fillId="0" borderId="0" xfId="0" applyNumberFormat="1" applyFont="1" applyBorder="1" applyAlignment="1">
      <alignment horizontal="left" vertical="top"/>
    </xf>
    <xf numFmtId="0" fontId="30" fillId="0" borderId="0" xfId="0" applyFont="1" applyFill="1" applyBorder="1" applyAlignment="1">
      <alignment horizontal="right" vertical="top"/>
    </xf>
    <xf numFmtId="49" fontId="30" fillId="34" borderId="0" xfId="0" applyNumberFormat="1" applyFont="1" applyFill="1" applyBorder="1" applyAlignment="1">
      <alignment horizontal="left" vertical="top"/>
    </xf>
    <xf numFmtId="49" fontId="30" fillId="34" borderId="0" xfId="0" applyNumberFormat="1" applyFont="1" applyFill="1" applyBorder="1" applyAlignment="1">
      <alignment horizontal="left" vertical="top" wrapText="1"/>
    </xf>
    <xf numFmtId="0" fontId="30" fillId="34" borderId="0" xfId="0" applyFont="1" applyFill="1" applyBorder="1" applyAlignment="1">
      <alignment vertical="top"/>
    </xf>
    <xf numFmtId="0" fontId="30" fillId="34" borderId="0" xfId="0" applyFont="1" applyFill="1" applyBorder="1" applyAlignment="1">
      <alignment horizontal="center" vertical="top"/>
    </xf>
    <xf numFmtId="0" fontId="30" fillId="34" borderId="0" xfId="0" applyNumberFormat="1" applyFont="1" applyFill="1" applyBorder="1" applyAlignment="1">
      <alignment horizontal="center" vertical="top"/>
    </xf>
    <xf numFmtId="0" fontId="30" fillId="35" borderId="0" xfId="0" applyNumberFormat="1" applyFont="1" applyFill="1" applyBorder="1" applyAlignment="1">
      <alignment vertical="top"/>
    </xf>
    <xf numFmtId="0" fontId="30" fillId="35" borderId="0" xfId="0" applyFont="1" applyFill="1" applyBorder="1" applyAlignment="1">
      <alignment vertical="top"/>
    </xf>
    <xf numFmtId="0" fontId="22" fillId="0" borderId="0" xfId="0" applyFont="1" applyFill="1" applyBorder="1" applyAlignment="1">
      <alignment vertical="top"/>
    </xf>
    <xf numFmtId="0" fontId="30" fillId="0" borderId="0" xfId="0" applyNumberFormat="1" applyFont="1" applyFill="1" applyBorder="1" applyAlignment="1">
      <alignment horizontal="center" vertical="top"/>
    </xf>
    <xf numFmtId="10" fontId="40" fillId="0" borderId="14" xfId="50" applyNumberFormat="1" applyFont="1" applyFill="1" applyBorder="1" applyAlignment="1" applyProtection="1">
      <alignment horizontal="center"/>
      <protection locked="0"/>
    </xf>
    <xf numFmtId="0" fontId="26" fillId="0" borderId="0" xfId="0" applyNumberFormat="1" applyFont="1" applyBorder="1" applyAlignment="1" applyProtection="1">
      <alignment vertical="top"/>
      <protection locked="0"/>
    </xf>
    <xf numFmtId="0" fontId="25" fillId="0" borderId="0" xfId="0" applyFont="1" applyFill="1" applyBorder="1" applyAlignment="1" applyProtection="1">
      <alignment vertical="top"/>
      <protection locked="0"/>
    </xf>
    <xf numFmtId="0" fontId="25" fillId="0" borderId="0" xfId="0" applyNumberFormat="1" applyFont="1" applyBorder="1" applyAlignment="1" applyProtection="1">
      <alignment vertical="top"/>
      <protection locked="0"/>
    </xf>
    <xf numFmtId="0" fontId="25" fillId="33" borderId="0" xfId="0" applyNumberFormat="1" applyFont="1" applyFill="1" applyBorder="1" applyAlignment="1" applyProtection="1">
      <alignment vertical="top"/>
      <protection locked="0"/>
    </xf>
    <xf numFmtId="0" fontId="25" fillId="0" borderId="0" xfId="0" applyFont="1" applyBorder="1" applyAlignment="1" applyProtection="1">
      <alignment vertical="top"/>
      <protection locked="0"/>
    </xf>
    <xf numFmtId="0" fontId="26" fillId="0" borderId="0" xfId="0" applyFont="1" applyFill="1" applyBorder="1" applyAlignment="1" applyProtection="1">
      <alignment horizontal="left" vertical="top"/>
      <protection locked="0"/>
    </xf>
    <xf numFmtId="0" fontId="26" fillId="0" borderId="0" xfId="0" applyFont="1" applyBorder="1" applyAlignment="1" applyProtection="1">
      <alignment horizontal="center" vertical="top" wrapText="1"/>
      <protection locked="0"/>
    </xf>
    <xf numFmtId="0" fontId="26" fillId="0" borderId="0" xfId="0" applyFont="1" applyAlignment="1" applyProtection="1">
      <alignment horizontal="left" vertical="top" wrapText="1"/>
      <protection locked="0"/>
    </xf>
    <xf numFmtId="0" fontId="34" fillId="0" borderId="15" xfId="0" applyFont="1" applyBorder="1" applyAlignment="1" applyProtection="1">
      <alignment/>
      <protection locked="0"/>
    </xf>
    <xf numFmtId="0" fontId="24" fillId="0" borderId="0" xfId="0" applyFont="1" applyBorder="1" applyAlignment="1" applyProtection="1">
      <alignment vertical="top"/>
      <protection locked="0"/>
    </xf>
    <xf numFmtId="0" fontId="24" fillId="0" borderId="0" xfId="0" applyFont="1" applyFill="1" applyBorder="1" applyAlignment="1" applyProtection="1">
      <alignment vertical="top"/>
      <protection locked="0"/>
    </xf>
    <xf numFmtId="0" fontId="24" fillId="0" borderId="0" xfId="0" applyNumberFormat="1" applyFont="1" applyBorder="1" applyAlignment="1" applyProtection="1">
      <alignment vertical="top"/>
      <protection locked="0"/>
    </xf>
    <xf numFmtId="0" fontId="24" fillId="33" borderId="0" xfId="0" applyNumberFormat="1" applyFont="1" applyFill="1" applyBorder="1" applyAlignment="1" applyProtection="1">
      <alignment vertical="top"/>
      <protection locked="0"/>
    </xf>
    <xf numFmtId="0" fontId="28" fillId="0" borderId="0" xfId="0" applyFont="1" applyBorder="1" applyAlignment="1" applyProtection="1">
      <alignment vertical="top"/>
      <protection locked="0"/>
    </xf>
    <xf numFmtId="0" fontId="25" fillId="0" borderId="0" xfId="0" applyFont="1" applyAlignment="1" applyProtection="1">
      <alignment horizontal="left" vertical="top"/>
      <protection locked="0"/>
    </xf>
    <xf numFmtId="49" fontId="33" fillId="0" borderId="0" xfId="0" applyNumberFormat="1" applyFont="1" applyAlignment="1" applyProtection="1">
      <alignment horizontal="left" vertical="top" wrapText="1"/>
      <protection locked="0"/>
    </xf>
    <xf numFmtId="0" fontId="26" fillId="0" borderId="0" xfId="0" applyFont="1" applyBorder="1" applyAlignment="1" applyProtection="1">
      <alignment vertical="top"/>
      <protection locked="0"/>
    </xf>
    <xf numFmtId="0" fontId="25" fillId="0" borderId="0" xfId="0" applyFont="1" applyFill="1" applyBorder="1" applyAlignment="1" applyProtection="1">
      <alignment horizontal="left" vertical="top"/>
      <protection locked="0"/>
    </xf>
    <xf numFmtId="0" fontId="26" fillId="0" borderId="0" xfId="0" applyNumberFormat="1" applyFont="1" applyBorder="1" applyAlignment="1" applyProtection="1">
      <alignment horizontal="left" vertical="top"/>
      <protection locked="0"/>
    </xf>
    <xf numFmtId="0" fontId="33" fillId="0" borderId="0" xfId="0" applyNumberFormat="1" applyFont="1" applyBorder="1" applyAlignment="1" applyProtection="1">
      <alignment horizontal="left" vertical="top" wrapText="1"/>
      <protection locked="0"/>
    </xf>
    <xf numFmtId="0" fontId="26" fillId="0" borderId="0" xfId="0" applyFont="1" applyFill="1" applyBorder="1" applyAlignment="1" applyProtection="1">
      <alignment vertical="top"/>
      <protection locked="0"/>
    </xf>
    <xf numFmtId="49" fontId="23" fillId="34" borderId="0" xfId="0" applyNumberFormat="1" applyFont="1" applyFill="1" applyBorder="1" applyAlignment="1" applyProtection="1">
      <alignment horizontal="left" vertical="top"/>
      <protection locked="0"/>
    </xf>
    <xf numFmtId="49" fontId="33" fillId="34" borderId="0" xfId="0" applyNumberFormat="1" applyFont="1" applyFill="1" applyBorder="1" applyAlignment="1" applyProtection="1">
      <alignment horizontal="left" vertical="top" wrapText="1"/>
      <protection locked="0"/>
    </xf>
    <xf numFmtId="0" fontId="23" fillId="34" borderId="0" xfId="0" applyFont="1" applyFill="1" applyBorder="1" applyAlignment="1" applyProtection="1">
      <alignment vertical="top"/>
      <protection locked="0"/>
    </xf>
    <xf numFmtId="0" fontId="23" fillId="0" borderId="0" xfId="0" applyFont="1" applyFill="1" applyBorder="1" applyAlignment="1" applyProtection="1">
      <alignment vertical="top"/>
      <protection locked="0"/>
    </xf>
    <xf numFmtId="0" fontId="23" fillId="34" borderId="0" xfId="0" applyNumberFormat="1" applyFont="1" applyFill="1" applyBorder="1" applyAlignment="1" applyProtection="1">
      <alignment horizontal="center" vertical="top"/>
      <protection locked="0"/>
    </xf>
    <xf numFmtId="0" fontId="23" fillId="35" borderId="0" xfId="0" applyNumberFormat="1" applyFont="1" applyFill="1" applyBorder="1" applyAlignment="1" applyProtection="1">
      <alignment vertical="top"/>
      <protection locked="0"/>
    </xf>
    <xf numFmtId="0" fontId="23" fillId="35" borderId="0" xfId="0" applyFont="1" applyFill="1" applyBorder="1" applyAlignment="1" applyProtection="1">
      <alignment vertical="top"/>
      <protection locked="0"/>
    </xf>
    <xf numFmtId="0" fontId="23" fillId="0" borderId="0" xfId="0" applyNumberFormat="1" applyFont="1" applyFill="1" applyBorder="1" applyAlignment="1" applyProtection="1">
      <alignment horizontal="center" vertical="top"/>
      <protection locked="0"/>
    </xf>
    <xf numFmtId="0" fontId="30" fillId="0" borderId="0" xfId="0" applyFont="1" applyAlignment="1" applyProtection="1">
      <alignment horizontal="left" vertical="top"/>
      <protection locked="0"/>
    </xf>
    <xf numFmtId="0" fontId="33" fillId="0" borderId="0" xfId="0" applyFont="1" applyAlignment="1" applyProtection="1">
      <alignment horizontal="left" vertical="top"/>
      <protection locked="0"/>
    </xf>
    <xf numFmtId="0" fontId="25" fillId="0" borderId="0" xfId="0" applyFont="1" applyBorder="1" applyAlignment="1" applyProtection="1">
      <alignment/>
      <protection locked="0"/>
    </xf>
    <xf numFmtId="0" fontId="25" fillId="0" borderId="0" xfId="0" applyFont="1" applyAlignment="1" applyProtection="1">
      <alignment horizontal="left"/>
      <protection locked="0"/>
    </xf>
    <xf numFmtId="0" fontId="25" fillId="0" borderId="0" xfId="0" applyFont="1" applyAlignment="1" applyProtection="1">
      <alignment/>
      <protection locked="0"/>
    </xf>
    <xf numFmtId="0" fontId="25" fillId="0" borderId="0" xfId="0" applyFont="1" applyBorder="1" applyAlignment="1" applyProtection="1">
      <alignment/>
      <protection locked="0"/>
    </xf>
    <xf numFmtId="0" fontId="25" fillId="0" borderId="0" xfId="0" applyFont="1" applyBorder="1" applyAlignment="1" applyProtection="1">
      <alignment horizontal="left"/>
      <protection locked="0"/>
    </xf>
    <xf numFmtId="0" fontId="33" fillId="0" borderId="0" xfId="0" applyFont="1" applyAlignment="1" applyProtection="1">
      <alignment horizontal="left" vertical="top" wrapText="1"/>
      <protection locked="0"/>
    </xf>
    <xf numFmtId="0" fontId="25" fillId="0" borderId="0" xfId="0" applyFont="1" applyAlignment="1" applyProtection="1">
      <alignment/>
      <protection locked="0"/>
    </xf>
    <xf numFmtId="0" fontId="25" fillId="0" borderId="0" xfId="0" applyFont="1" applyAlignment="1" applyProtection="1">
      <alignment horizontal="center"/>
      <protection locked="0"/>
    </xf>
    <xf numFmtId="0" fontId="24" fillId="0" borderId="16" xfId="0" applyFont="1" applyFill="1" applyBorder="1" applyAlignment="1" applyProtection="1">
      <alignment horizontal="left" vertical="top"/>
      <protection locked="0"/>
    </xf>
    <xf numFmtId="0" fontId="40" fillId="0" borderId="17" xfId="0" applyFont="1" applyFill="1" applyBorder="1" applyAlignment="1" applyProtection="1">
      <alignment vertical="top"/>
      <protection locked="0"/>
    </xf>
    <xf numFmtId="1" fontId="24" fillId="0" borderId="16" xfId="0" applyNumberFormat="1" applyFont="1" applyBorder="1" applyAlignment="1" applyProtection="1">
      <alignment horizontal="left"/>
      <protection locked="0"/>
    </xf>
    <xf numFmtId="0" fontId="39" fillId="0" borderId="17" xfId="0" applyNumberFormat="1" applyFont="1" applyBorder="1" applyAlignment="1" applyProtection="1">
      <alignment/>
      <protection locked="0"/>
    </xf>
    <xf numFmtId="0" fontId="0" fillId="0" borderId="0" xfId="0" applyNumberFormat="1" applyAlignment="1" applyProtection="1">
      <alignment/>
      <protection locked="0"/>
    </xf>
    <xf numFmtId="0" fontId="39" fillId="0" borderId="18" xfId="0" applyNumberFormat="1" applyFont="1" applyBorder="1" applyAlignment="1" applyProtection="1">
      <alignment/>
      <protection locked="0"/>
    </xf>
    <xf numFmtId="0" fontId="0" fillId="0" borderId="0" xfId="0" applyNumberFormat="1" applyFill="1" applyAlignment="1" applyProtection="1">
      <alignment/>
      <protection locked="0"/>
    </xf>
    <xf numFmtId="0" fontId="33" fillId="0" borderId="19" xfId="0" applyFont="1" applyBorder="1" applyAlignment="1" applyProtection="1">
      <alignment horizontal="left"/>
      <protection locked="0"/>
    </xf>
    <xf numFmtId="0" fontId="40" fillId="0" borderId="14" xfId="0" applyFont="1" applyBorder="1" applyAlignment="1" applyProtection="1">
      <alignment horizontal="center"/>
      <protection locked="0"/>
    </xf>
    <xf numFmtId="0" fontId="23" fillId="0" borderId="0" xfId="0" applyNumberFormat="1" applyFont="1" applyAlignment="1" applyProtection="1">
      <alignment horizontal="center"/>
      <protection locked="0"/>
    </xf>
    <xf numFmtId="0" fontId="37" fillId="0" borderId="0" xfId="0" applyNumberFormat="1" applyFont="1" applyAlignment="1" applyProtection="1">
      <alignment horizontal="left"/>
      <protection locked="0"/>
    </xf>
    <xf numFmtId="0" fontId="37" fillId="0" borderId="0" xfId="0" applyNumberFormat="1" applyFont="1" applyFill="1" applyAlignment="1" applyProtection="1">
      <alignment horizontal="left"/>
      <protection locked="0"/>
    </xf>
    <xf numFmtId="0" fontId="25" fillId="0" borderId="19" xfId="0" applyFont="1" applyBorder="1" applyAlignment="1" applyProtection="1">
      <alignment horizontal="left"/>
      <protection locked="0"/>
    </xf>
    <xf numFmtId="0" fontId="41" fillId="0" borderId="20" xfId="0" applyFont="1" applyBorder="1" applyAlignment="1" applyProtection="1">
      <alignment/>
      <protection locked="0"/>
    </xf>
    <xf numFmtId="0" fontId="40" fillId="0" borderId="21" xfId="0" applyFont="1" applyBorder="1" applyAlignment="1" applyProtection="1">
      <alignment horizontal="left" vertical="top"/>
      <protection locked="0"/>
    </xf>
    <xf numFmtId="0" fontId="40" fillId="0" borderId="22" xfId="0" applyFont="1" applyBorder="1" applyAlignment="1" applyProtection="1">
      <alignment horizontal="left" vertical="top"/>
      <protection locked="0"/>
    </xf>
    <xf numFmtId="0" fontId="38" fillId="0" borderId="18" xfId="0" applyFont="1" applyBorder="1" applyAlignment="1" applyProtection="1">
      <alignment horizontal="left" vertical="top"/>
      <protection locked="0"/>
    </xf>
    <xf numFmtId="49" fontId="40" fillId="0" borderId="20" xfId="0" applyNumberFormat="1" applyFont="1" applyBorder="1" applyAlignment="1" applyProtection="1">
      <alignment horizontal="center"/>
      <protection locked="0"/>
    </xf>
    <xf numFmtId="0" fontId="33" fillId="0" borderId="0" xfId="0" applyFont="1" applyAlignment="1" applyProtection="1">
      <alignment/>
      <protection locked="0"/>
    </xf>
    <xf numFmtId="0" fontId="40" fillId="0" borderId="23" xfId="0" applyFont="1" applyBorder="1" applyAlignment="1" applyProtection="1">
      <alignment horizontal="left" vertical="top"/>
      <protection locked="0"/>
    </xf>
    <xf numFmtId="0" fontId="40" fillId="0" borderId="24" xfId="0" applyFont="1" applyBorder="1" applyAlignment="1" applyProtection="1">
      <alignment horizontal="left" vertical="top"/>
      <protection locked="0"/>
    </xf>
    <xf numFmtId="0" fontId="25" fillId="0" borderId="19" xfId="0" applyFont="1" applyBorder="1" applyAlignment="1" applyProtection="1">
      <alignment/>
      <protection locked="0"/>
    </xf>
    <xf numFmtId="0" fontId="25" fillId="0" borderId="20" xfId="0" applyFont="1" applyBorder="1" applyAlignment="1" applyProtection="1">
      <alignment horizontal="center"/>
      <protection locked="0"/>
    </xf>
    <xf numFmtId="0" fontId="42" fillId="0" borderId="14" xfId="0" applyFont="1" applyBorder="1" applyAlignment="1" applyProtection="1">
      <alignment horizontal="left" vertical="top"/>
      <protection locked="0"/>
    </xf>
    <xf numFmtId="1" fontId="0" fillId="0" borderId="18" xfId="0" applyNumberFormat="1" applyFont="1" applyBorder="1" applyAlignment="1" applyProtection="1">
      <alignment/>
      <protection locked="0"/>
    </xf>
    <xf numFmtId="0" fontId="25" fillId="0" borderId="18" xfId="45" applyNumberFormat="1" applyFont="1" applyBorder="1" applyProtection="1">
      <alignment/>
      <protection locked="0"/>
    </xf>
    <xf numFmtId="1" fontId="44" fillId="0" borderId="25" xfId="0" applyNumberFormat="1" applyFont="1" applyBorder="1" applyAlignment="1" applyProtection="1">
      <alignment/>
      <protection locked="0"/>
    </xf>
    <xf numFmtId="1" fontId="44" fillId="0" borderId="14" xfId="0" applyNumberFormat="1" applyFont="1" applyBorder="1" applyAlignment="1" applyProtection="1">
      <alignment/>
      <protection locked="0"/>
    </xf>
    <xf numFmtId="0" fontId="43" fillId="0" borderId="14" xfId="45" applyNumberFormat="1" applyFont="1" applyBorder="1" applyProtection="1">
      <alignment/>
      <protection locked="0"/>
    </xf>
    <xf numFmtId="0" fontId="40" fillId="0" borderId="20" xfId="0" applyFont="1" applyBorder="1" applyAlignment="1" applyProtection="1">
      <alignment horizontal="center"/>
      <protection locked="0"/>
    </xf>
    <xf numFmtId="1" fontId="44" fillId="0" borderId="21" xfId="0" applyNumberFormat="1" applyFont="1" applyBorder="1" applyAlignment="1" applyProtection="1">
      <alignment/>
      <protection locked="0"/>
    </xf>
    <xf numFmtId="0" fontId="44" fillId="0" borderId="21" xfId="0" applyNumberFormat="1" applyFont="1" applyBorder="1" applyAlignment="1" applyProtection="1">
      <alignment/>
      <protection locked="0"/>
    </xf>
    <xf numFmtId="0" fontId="0" fillId="0" borderId="18" xfId="0" applyNumberFormat="1" applyFont="1" applyBorder="1" applyAlignment="1" applyProtection="1">
      <alignment/>
      <protection locked="0"/>
    </xf>
    <xf numFmtId="9" fontId="40" fillId="0" borderId="14" xfId="50" applyNumberFormat="1" applyFont="1" applyFill="1" applyBorder="1" applyAlignment="1" applyProtection="1">
      <alignment horizontal="center"/>
      <protection locked="0"/>
    </xf>
    <xf numFmtId="0" fontId="41" fillId="0" borderId="20" xfId="0" applyFont="1" applyBorder="1" applyAlignment="1" applyProtection="1">
      <alignment horizontal="center"/>
      <protection locked="0"/>
    </xf>
    <xf numFmtId="0" fontId="34" fillId="0" borderId="26" xfId="0" applyFont="1" applyBorder="1" applyAlignment="1" applyProtection="1">
      <alignment horizontal="left"/>
      <protection locked="0"/>
    </xf>
    <xf numFmtId="0" fontId="25" fillId="0" borderId="22" xfId="0" applyFont="1" applyBorder="1" applyAlignment="1" applyProtection="1">
      <alignment horizontal="center"/>
      <protection locked="0"/>
    </xf>
    <xf numFmtId="1" fontId="0" fillId="0" borderId="0" xfId="0" applyNumberFormat="1" applyAlignment="1" applyProtection="1">
      <alignment/>
      <protection locked="0"/>
    </xf>
    <xf numFmtId="49" fontId="30" fillId="0" borderId="0" xfId="0" applyNumberFormat="1" applyFont="1" applyBorder="1" applyAlignment="1">
      <alignment horizontal="right" vertical="top"/>
    </xf>
    <xf numFmtId="0" fontId="30" fillId="0" borderId="0" xfId="0" applyFont="1" applyBorder="1" applyAlignment="1">
      <alignment vertical="top"/>
    </xf>
    <xf numFmtId="0" fontId="24" fillId="0" borderId="13" xfId="0" applyFont="1" applyBorder="1" applyAlignment="1">
      <alignment horizontal="left" vertical="top"/>
    </xf>
    <xf numFmtId="0" fontId="24" fillId="0" borderId="13" xfId="0" applyFont="1" applyBorder="1" applyAlignment="1">
      <alignment vertical="top" wrapText="1"/>
    </xf>
    <xf numFmtId="0" fontId="24" fillId="0" borderId="13" xfId="0" applyFont="1" applyBorder="1" applyAlignment="1">
      <alignment vertical="top"/>
    </xf>
    <xf numFmtId="0" fontId="24" fillId="0" borderId="13" xfId="0" applyNumberFormat="1" applyFont="1" applyBorder="1" applyAlignment="1">
      <alignment vertical="top"/>
    </xf>
    <xf numFmtId="0" fontId="23" fillId="0" borderId="0" xfId="0" applyFont="1" applyFill="1" applyBorder="1" applyAlignment="1">
      <alignment horizontal="right" vertical="top"/>
    </xf>
    <xf numFmtId="16" fontId="40" fillId="0" borderId="14" xfId="0" applyNumberFormat="1" applyFont="1" applyBorder="1" applyAlignment="1" applyProtection="1">
      <alignment horizontal="center"/>
      <protection locked="0"/>
    </xf>
    <xf numFmtId="0" fontId="23" fillId="0" borderId="0" xfId="0" applyFont="1" applyBorder="1" applyAlignment="1">
      <alignment vertical="top"/>
    </xf>
    <xf numFmtId="4" fontId="23" fillId="0" borderId="0" xfId="0" applyNumberFormat="1" applyFont="1" applyBorder="1" applyAlignment="1">
      <alignment horizontal="center" vertical="top"/>
    </xf>
    <xf numFmtId="0" fontId="26" fillId="0" borderId="0" xfId="0" applyNumberFormat="1" applyFont="1" applyBorder="1" applyAlignment="1">
      <alignment horizontal="justify" vertical="top" wrapText="1"/>
    </xf>
    <xf numFmtId="0" fontId="24" fillId="0" borderId="18" xfId="0" applyNumberFormat="1" applyFont="1" applyBorder="1" applyAlignment="1" applyProtection="1">
      <alignment horizontal="left"/>
      <protection locked="0"/>
    </xf>
    <xf numFmtId="49" fontId="24" fillId="0" borderId="18" xfId="0" applyNumberFormat="1" applyFont="1" applyBorder="1" applyAlignment="1" applyProtection="1">
      <alignment horizontal="left"/>
      <protection locked="0"/>
    </xf>
    <xf numFmtId="0" fontId="23" fillId="0" borderId="0" xfId="0" applyNumberFormat="1" applyFont="1" applyAlignment="1" applyProtection="1">
      <alignment horizontal="center"/>
      <protection locked="0"/>
    </xf>
    <xf numFmtId="0" fontId="28" fillId="0" borderId="0" xfId="0" applyNumberFormat="1" applyFont="1" applyBorder="1" applyAlignment="1">
      <alignment vertical="top"/>
    </xf>
    <xf numFmtId="0" fontId="23" fillId="0" borderId="13" xfId="0" applyFont="1" applyBorder="1" applyAlignment="1">
      <alignment vertical="top"/>
    </xf>
    <xf numFmtId="0" fontId="30" fillId="0" borderId="0" xfId="0" applyFont="1" applyAlignment="1">
      <alignment vertical="top"/>
    </xf>
    <xf numFmtId="0" fontId="27" fillId="0" borderId="0" xfId="0" applyNumberFormat="1" applyFont="1" applyBorder="1" applyAlignment="1">
      <alignment vertical="top"/>
    </xf>
    <xf numFmtId="3" fontId="23" fillId="0" borderId="0" xfId="0" applyNumberFormat="1" applyFont="1" applyBorder="1" applyAlignment="1">
      <alignment horizontal="center" vertical="top"/>
    </xf>
    <xf numFmtId="3" fontId="23" fillId="0" borderId="13" xfId="0" applyNumberFormat="1" applyFont="1" applyBorder="1" applyAlignment="1">
      <alignment horizontal="center" vertical="top"/>
    </xf>
    <xf numFmtId="3" fontId="28" fillId="0" borderId="0" xfId="0" applyNumberFormat="1" applyFont="1" applyBorder="1" applyAlignment="1">
      <alignment horizontal="center" vertical="top"/>
    </xf>
    <xf numFmtId="3" fontId="28" fillId="0" borderId="0" xfId="0" applyNumberFormat="1" applyFont="1" applyBorder="1" applyAlignment="1">
      <alignment vertical="top"/>
    </xf>
    <xf numFmtId="0" fontId="32" fillId="0" borderId="0" xfId="0" applyFont="1" applyFill="1" applyBorder="1" applyAlignment="1">
      <alignment horizontal="right" vertical="top"/>
    </xf>
    <xf numFmtId="3" fontId="27" fillId="0" borderId="0" xfId="0" applyNumberFormat="1" applyFont="1" applyBorder="1" applyAlignment="1">
      <alignment vertical="top"/>
    </xf>
    <xf numFmtId="3" fontId="30" fillId="0" borderId="0" xfId="0" applyNumberFormat="1" applyFont="1" applyBorder="1" applyAlignment="1">
      <alignment horizontal="center" vertical="top"/>
    </xf>
    <xf numFmtId="1" fontId="27" fillId="0" borderId="0" xfId="0" applyNumberFormat="1" applyFont="1" applyBorder="1" applyAlignment="1">
      <alignment horizontal="center" vertical="top"/>
    </xf>
    <xf numFmtId="3" fontId="27" fillId="0" borderId="0" xfId="0" applyNumberFormat="1" applyFont="1" applyBorder="1" applyAlignment="1">
      <alignment horizontal="center" vertical="top"/>
    </xf>
    <xf numFmtId="0" fontId="30" fillId="0" borderId="13" xfId="0" applyFont="1" applyFill="1" applyBorder="1" applyAlignment="1">
      <alignment horizontal="right" vertical="top"/>
    </xf>
    <xf numFmtId="0" fontId="30" fillId="0" borderId="13" xfId="0" applyFont="1" applyBorder="1" applyAlignment="1">
      <alignment vertical="top"/>
    </xf>
    <xf numFmtId="4" fontId="30" fillId="0" borderId="13" xfId="0" applyNumberFormat="1" applyFont="1" applyBorder="1" applyAlignment="1">
      <alignment horizontal="center" vertical="top"/>
    </xf>
    <xf numFmtId="49" fontId="30" fillId="0" borderId="0" xfId="0" applyNumberFormat="1" applyFont="1" applyBorder="1" applyAlignment="1">
      <alignment vertical="top"/>
    </xf>
    <xf numFmtId="0" fontId="30" fillId="0" borderId="0" xfId="0" applyNumberFormat="1" applyFont="1" applyFill="1" applyBorder="1" applyAlignment="1">
      <alignment horizontal="left" vertical="top" wrapText="1"/>
    </xf>
    <xf numFmtId="0" fontId="30" fillId="0" borderId="0" xfId="0" applyFont="1" applyBorder="1" applyAlignment="1">
      <alignment vertical="top"/>
    </xf>
    <xf numFmtId="4" fontId="30" fillId="0" borderId="0" xfId="0" applyNumberFormat="1" applyFont="1" applyBorder="1" applyAlignment="1">
      <alignment horizontal="center" vertical="top"/>
    </xf>
    <xf numFmtId="49" fontId="30" fillId="0" borderId="12" xfId="0" applyNumberFormat="1" applyFont="1" applyBorder="1" applyAlignment="1">
      <alignment vertical="top"/>
    </xf>
    <xf numFmtId="0" fontId="30" fillId="0" borderId="12" xfId="0" applyNumberFormat="1" applyFont="1" applyFill="1" applyBorder="1" applyAlignment="1">
      <alignment horizontal="left" vertical="top" wrapText="1"/>
    </xf>
    <xf numFmtId="0" fontId="30" fillId="0" borderId="12" xfId="0" applyFont="1" applyBorder="1" applyAlignment="1">
      <alignment vertical="top"/>
    </xf>
    <xf numFmtId="4" fontId="30" fillId="0" borderId="12" xfId="0" applyNumberFormat="1" applyFont="1" applyBorder="1" applyAlignment="1">
      <alignment horizontal="center" vertical="top"/>
    </xf>
    <xf numFmtId="49" fontId="45" fillId="0" borderId="0" xfId="0" applyNumberFormat="1" applyFont="1" applyFill="1" applyAlignment="1">
      <alignment vertical="top"/>
    </xf>
    <xf numFmtId="49" fontId="45" fillId="0" borderId="0" xfId="0" applyNumberFormat="1" applyFont="1" applyFill="1" applyAlignment="1">
      <alignment vertical="top" wrapText="1"/>
    </xf>
    <xf numFmtId="0" fontId="46" fillId="0" borderId="0" xfId="0" applyFont="1" applyFill="1" applyAlignment="1">
      <alignment vertical="top"/>
    </xf>
    <xf numFmtId="4" fontId="45" fillId="0" borderId="0" xfId="0" applyNumberFormat="1" applyFont="1" applyFill="1" applyAlignment="1">
      <alignment vertical="top"/>
    </xf>
    <xf numFmtId="4" fontId="45" fillId="0" borderId="0" xfId="0" applyNumberFormat="1" applyFont="1" applyFill="1" applyAlignment="1">
      <alignment horizontal="right" vertical="top"/>
    </xf>
    <xf numFmtId="3" fontId="47" fillId="0" borderId="0" xfId="0" applyNumberFormat="1" applyFont="1" applyFill="1" applyBorder="1" applyAlignment="1">
      <alignment vertical="top"/>
    </xf>
    <xf numFmtId="49" fontId="30" fillId="0" borderId="0" xfId="0" applyNumberFormat="1" applyFont="1" applyAlignment="1">
      <alignment vertical="top"/>
    </xf>
    <xf numFmtId="0" fontId="35" fillId="0" borderId="13" xfId="0" applyFont="1" applyBorder="1" applyAlignment="1">
      <alignment horizontal="left" vertical="top"/>
    </xf>
    <xf numFmtId="0" fontId="35" fillId="0" borderId="0" xfId="0" applyNumberFormat="1" applyFont="1" applyBorder="1" applyAlignment="1">
      <alignment vertical="top"/>
    </xf>
    <xf numFmtId="1" fontId="35" fillId="33" borderId="0" xfId="0" applyNumberFormat="1" applyFont="1" applyFill="1" applyBorder="1" applyAlignment="1">
      <alignment horizontal="center" vertical="top"/>
    </xf>
    <xf numFmtId="0" fontId="35" fillId="0" borderId="0" xfId="0" applyFont="1" applyAlignment="1">
      <alignment vertical="top"/>
    </xf>
    <xf numFmtId="0" fontId="35" fillId="0" borderId="0" xfId="0" applyFont="1" applyBorder="1" applyAlignment="1">
      <alignment horizontal="left" vertical="top"/>
    </xf>
    <xf numFmtId="0" fontId="32" fillId="0" borderId="0" xfId="0" applyNumberFormat="1" applyFont="1" applyBorder="1" applyAlignment="1">
      <alignment vertical="top"/>
    </xf>
    <xf numFmtId="0" fontId="32" fillId="0" borderId="12" xfId="0" applyNumberFormat="1" applyFont="1" applyFill="1" applyBorder="1" applyAlignment="1">
      <alignment horizontal="left" vertical="top" wrapText="1"/>
    </xf>
    <xf numFmtId="0" fontId="32" fillId="0" borderId="12" xfId="0" applyFont="1" applyBorder="1" applyAlignment="1">
      <alignment vertical="top"/>
    </xf>
    <xf numFmtId="0" fontId="32" fillId="0" borderId="12" xfId="0" applyFont="1" applyFill="1" applyBorder="1" applyAlignment="1">
      <alignment horizontal="right" vertical="top"/>
    </xf>
    <xf numFmtId="4" fontId="32" fillId="0" borderId="12" xfId="0" applyNumberFormat="1" applyFont="1" applyBorder="1" applyAlignment="1">
      <alignment horizontal="center" vertical="top"/>
    </xf>
    <xf numFmtId="49" fontId="36" fillId="0" borderId="0" xfId="0" applyNumberFormat="1" applyFont="1" applyFill="1" applyAlignment="1">
      <alignment vertical="top" wrapText="1"/>
    </xf>
    <xf numFmtId="0" fontId="36" fillId="0" borderId="0" xfId="0" applyFont="1" applyFill="1" applyAlignment="1">
      <alignment vertical="top"/>
    </xf>
    <xf numFmtId="4" fontId="36" fillId="0" borderId="0" xfId="0" applyNumberFormat="1" applyFont="1" applyFill="1" applyAlignment="1">
      <alignment vertical="top"/>
    </xf>
    <xf numFmtId="4" fontId="36" fillId="0" borderId="0" xfId="0" applyNumberFormat="1" applyFont="1" applyFill="1" applyAlignment="1">
      <alignment horizontal="right" vertical="top"/>
    </xf>
    <xf numFmtId="0" fontId="32" fillId="0" borderId="0" xfId="0" applyNumberFormat="1" applyFont="1" applyFill="1" applyAlignment="1">
      <alignment horizontal="left" vertical="top" wrapText="1"/>
    </xf>
    <xf numFmtId="49" fontId="29" fillId="0" borderId="0" xfId="0" applyNumberFormat="1" applyFont="1" applyBorder="1" applyAlignment="1">
      <alignment horizontal="left" vertical="top" wrapText="1"/>
    </xf>
    <xf numFmtId="9" fontId="48" fillId="0" borderId="0" xfId="50" applyFont="1" applyFill="1" applyBorder="1" applyAlignment="1">
      <alignment horizontal="right" vertical="top"/>
    </xf>
    <xf numFmtId="3" fontId="24" fillId="0" borderId="0" xfId="0" applyNumberFormat="1" applyFont="1" applyBorder="1" applyAlignment="1">
      <alignment horizontal="center" vertical="top"/>
    </xf>
    <xf numFmtId="3" fontId="24" fillId="0" borderId="0" xfId="0" applyNumberFormat="1" applyFont="1" applyBorder="1" applyAlignment="1">
      <alignment horizontal="center" vertical="top"/>
    </xf>
    <xf numFmtId="3" fontId="23" fillId="34" borderId="0" xfId="0" applyNumberFormat="1" applyFont="1" applyFill="1" applyBorder="1" applyAlignment="1">
      <alignment horizontal="center" vertical="top"/>
    </xf>
    <xf numFmtId="3" fontId="30" fillId="0" borderId="13" xfId="0" applyNumberFormat="1" applyFont="1" applyFill="1" applyBorder="1" applyAlignment="1">
      <alignment horizontal="right" vertical="top"/>
    </xf>
    <xf numFmtId="3" fontId="30" fillId="0" borderId="0" xfId="0" applyNumberFormat="1" applyFont="1" applyFill="1" applyBorder="1" applyAlignment="1">
      <alignment horizontal="right" vertical="top"/>
    </xf>
    <xf numFmtId="3" fontId="24" fillId="0" borderId="13" xfId="0" applyNumberFormat="1" applyFont="1" applyBorder="1" applyAlignment="1">
      <alignment horizontal="center" vertical="top"/>
    </xf>
    <xf numFmtId="3" fontId="30" fillId="0" borderId="0" xfId="0" applyNumberFormat="1" applyFont="1" applyAlignment="1">
      <alignment horizontal="center" vertical="top"/>
    </xf>
    <xf numFmtId="3" fontId="30" fillId="34" borderId="0" xfId="0" applyNumberFormat="1" applyFont="1" applyFill="1" applyBorder="1" applyAlignment="1">
      <alignment horizontal="center" vertical="top"/>
    </xf>
    <xf numFmtId="3" fontId="30" fillId="0" borderId="0" xfId="0" applyNumberFormat="1" applyFont="1" applyFill="1" applyBorder="1" applyAlignment="1">
      <alignment horizontal="center" vertical="top"/>
    </xf>
    <xf numFmtId="3" fontId="30" fillId="0" borderId="0" xfId="0" applyNumberFormat="1" applyFont="1" applyFill="1" applyBorder="1" applyAlignment="1">
      <alignment horizontal="right" vertical="top"/>
    </xf>
    <xf numFmtId="3" fontId="30" fillId="0" borderId="12" xfId="0" applyNumberFormat="1" applyFont="1" applyFill="1" applyBorder="1" applyAlignment="1">
      <alignment horizontal="right" vertical="top"/>
    </xf>
    <xf numFmtId="3" fontId="46" fillId="0" borderId="0" xfId="0" applyNumberFormat="1" applyFont="1" applyFill="1" applyAlignment="1">
      <alignment vertical="top"/>
    </xf>
    <xf numFmtId="3" fontId="23" fillId="0" borderId="0" xfId="0" applyNumberFormat="1" applyFont="1" applyFill="1" applyBorder="1" applyAlignment="1">
      <alignment horizontal="right" vertical="top"/>
    </xf>
    <xf numFmtId="0" fontId="49" fillId="0" borderId="0" xfId="0" applyFont="1" applyAlignment="1">
      <alignment wrapText="1"/>
    </xf>
    <xf numFmtId="0" fontId="24" fillId="0" borderId="0" xfId="0" applyFont="1" applyAlignment="1">
      <alignment horizontal="left"/>
    </xf>
    <xf numFmtId="0" fontId="33" fillId="0" borderId="0" xfId="0" applyFont="1" applyAlignment="1">
      <alignment horizontal="left"/>
    </xf>
    <xf numFmtId="0" fontId="40" fillId="0" borderId="14" xfId="0" applyFont="1" applyBorder="1" applyAlignment="1" applyProtection="1">
      <alignment horizontal="center" wrapText="1"/>
      <protection locked="0"/>
    </xf>
    <xf numFmtId="0" fontId="24" fillId="0" borderId="18" xfId="0" applyNumberFormat="1" applyFont="1" applyBorder="1" applyAlignment="1" applyProtection="1">
      <alignment horizontal="left" wrapText="1"/>
      <protection locked="0"/>
    </xf>
    <xf numFmtId="0" fontId="28" fillId="0" borderId="0" xfId="0" applyFont="1" applyFill="1" applyBorder="1" applyAlignment="1">
      <alignment vertical="top"/>
    </xf>
    <xf numFmtId="49" fontId="23" fillId="0" borderId="13" xfId="0" applyNumberFormat="1" applyFont="1" applyBorder="1" applyAlignment="1">
      <alignment vertical="top"/>
    </xf>
    <xf numFmtId="49" fontId="25" fillId="0" borderId="13" xfId="0" applyNumberFormat="1" applyFont="1" applyBorder="1" applyAlignment="1">
      <alignment vertical="top"/>
    </xf>
    <xf numFmtId="0" fontId="30" fillId="0" borderId="0" xfId="0" applyFont="1" applyFill="1" applyBorder="1" applyAlignment="1">
      <alignment horizontal="right" vertical="top" wrapText="1"/>
    </xf>
    <xf numFmtId="0" fontId="30" fillId="0" borderId="0" xfId="0" applyNumberFormat="1" applyFont="1" applyFill="1" applyBorder="1" applyAlignment="1">
      <alignment horizontal="justify" vertical="top" wrapText="1"/>
    </xf>
    <xf numFmtId="0" fontId="32" fillId="0" borderId="0" xfId="0" applyNumberFormat="1" applyFont="1" applyFill="1" applyBorder="1" applyAlignment="1">
      <alignment horizontal="justify" vertical="top" wrapText="1"/>
    </xf>
    <xf numFmtId="0" fontId="33" fillId="0" borderId="0" xfId="0" applyFont="1" applyBorder="1" applyAlignment="1">
      <alignment horizontal="left" vertical="top"/>
    </xf>
    <xf numFmtId="0" fontId="30" fillId="0" borderId="0" xfId="0" applyNumberFormat="1" applyFont="1" applyBorder="1" applyAlignment="1">
      <alignment vertical="top"/>
    </xf>
    <xf numFmtId="0" fontId="26" fillId="0" borderId="0" xfId="0" applyNumberFormat="1" applyFont="1" applyBorder="1" applyAlignment="1">
      <alignment horizontal="left" vertical="top"/>
    </xf>
    <xf numFmtId="0" fontId="24" fillId="0" borderId="0" xfId="0" applyNumberFormat="1" applyFont="1" applyFill="1" applyBorder="1" applyAlignment="1">
      <alignment vertical="top"/>
    </xf>
    <xf numFmtId="0" fontId="24" fillId="0" borderId="0" xfId="0" applyNumberFormat="1" applyFont="1" applyBorder="1" applyAlignment="1">
      <alignment horizontal="left" vertical="top"/>
    </xf>
    <xf numFmtId="0" fontId="24" fillId="0" borderId="0" xfId="0" applyNumberFormat="1" applyFont="1" applyBorder="1" applyAlignment="1">
      <alignment horizontal="right" vertical="top"/>
    </xf>
    <xf numFmtId="0" fontId="24" fillId="0" borderId="0" xfId="0" applyNumberFormat="1" applyFont="1" applyBorder="1" applyAlignment="1">
      <alignment horizontal="right" vertical="top"/>
    </xf>
    <xf numFmtId="0" fontId="23" fillId="34" borderId="0" xfId="0" applyNumberFormat="1" applyFont="1" applyFill="1" applyBorder="1" applyAlignment="1">
      <alignment vertical="top"/>
    </xf>
    <xf numFmtId="0" fontId="33" fillId="0" borderId="13" xfId="0" applyNumberFormat="1" applyFont="1" applyBorder="1" applyAlignment="1">
      <alignment vertical="top"/>
    </xf>
    <xf numFmtId="0" fontId="30" fillId="0" borderId="13" xfId="0" applyNumberFormat="1" applyFont="1" applyBorder="1" applyAlignment="1">
      <alignment horizontal="left" vertical="top"/>
    </xf>
    <xf numFmtId="0" fontId="30" fillId="0" borderId="0" xfId="0" applyNumberFormat="1" applyFont="1" applyBorder="1" applyAlignment="1">
      <alignment horizontal="left" vertical="top"/>
    </xf>
    <xf numFmtId="0" fontId="25" fillId="0" borderId="0" xfId="0" applyNumberFormat="1" applyFont="1" applyBorder="1" applyAlignment="1">
      <alignment horizontal="left" vertical="top"/>
    </xf>
    <xf numFmtId="0" fontId="29" fillId="0" borderId="0" xfId="0" applyNumberFormat="1" applyFont="1" applyBorder="1" applyAlignment="1">
      <alignment horizontal="left" vertical="top"/>
    </xf>
    <xf numFmtId="0" fontId="24" fillId="0" borderId="13" xfId="0" applyNumberFormat="1" applyFont="1" applyBorder="1" applyAlignment="1">
      <alignment horizontal="left" vertical="top"/>
    </xf>
    <xf numFmtId="0" fontId="30" fillId="34" borderId="0" xfId="0" applyNumberFormat="1" applyFont="1" applyFill="1" applyBorder="1" applyAlignment="1">
      <alignment horizontal="left" vertical="top"/>
    </xf>
    <xf numFmtId="0" fontId="30" fillId="0" borderId="0" xfId="0" applyNumberFormat="1" applyFont="1" applyFill="1" applyBorder="1" applyAlignment="1">
      <alignment horizontal="left" vertical="top"/>
    </xf>
    <xf numFmtId="0" fontId="45" fillId="0" borderId="0" xfId="0" applyNumberFormat="1" applyFont="1" applyFill="1" applyAlignment="1">
      <alignment vertical="top"/>
    </xf>
    <xf numFmtId="0" fontId="30" fillId="0" borderId="0" xfId="0" applyNumberFormat="1" applyFont="1" applyBorder="1" applyAlignment="1">
      <alignment vertical="top"/>
    </xf>
    <xf numFmtId="0" fontId="38" fillId="0" borderId="0" xfId="0" applyFont="1" applyAlignment="1" applyProtection="1">
      <alignment horizontal="left"/>
      <protection locked="0"/>
    </xf>
    <xf numFmtId="49" fontId="25" fillId="0" borderId="0" xfId="0" applyNumberFormat="1" applyFont="1" applyBorder="1" applyAlignment="1">
      <alignment vertical="top"/>
    </xf>
    <xf numFmtId="0" fontId="26" fillId="0" borderId="0" xfId="0" applyNumberFormat="1" applyFont="1" applyBorder="1" applyAlignment="1">
      <alignment horizontal="right" vertical="top"/>
    </xf>
    <xf numFmtId="3" fontId="26" fillId="0" borderId="0" xfId="0" applyNumberFormat="1" applyFont="1" applyFill="1" applyBorder="1" applyAlignment="1">
      <alignment vertical="top"/>
    </xf>
    <xf numFmtId="0" fontId="26" fillId="0" borderId="0" xfId="0" applyNumberFormat="1" applyFont="1" applyFill="1" applyBorder="1" applyAlignment="1">
      <alignment horizontal="left" vertical="top" wrapText="1"/>
    </xf>
    <xf numFmtId="3" fontId="29" fillId="0" borderId="0" xfId="0" applyNumberFormat="1" applyFont="1" applyFill="1" applyBorder="1" applyAlignment="1">
      <alignment vertical="top"/>
    </xf>
    <xf numFmtId="3" fontId="27" fillId="0" borderId="0" xfId="0" applyNumberFormat="1" applyFont="1" applyFill="1" applyBorder="1" applyAlignment="1">
      <alignment horizontal="center" vertical="top"/>
    </xf>
    <xf numFmtId="2" fontId="51" fillId="0" borderId="0" xfId="0" applyNumberFormat="1" applyFont="1" applyFill="1" applyBorder="1" applyAlignment="1">
      <alignment/>
    </xf>
    <xf numFmtId="0" fontId="0" fillId="0" borderId="0" xfId="0" applyFont="1" applyAlignment="1">
      <alignment/>
    </xf>
    <xf numFmtId="1" fontId="27" fillId="0" borderId="0" xfId="0" applyNumberFormat="1" applyFont="1" applyFill="1" applyBorder="1" applyAlignment="1">
      <alignment horizontal="center" vertical="top"/>
    </xf>
    <xf numFmtId="1" fontId="51" fillId="0" borderId="0" xfId="0" applyNumberFormat="1" applyFont="1" applyFill="1" applyBorder="1" applyAlignment="1">
      <alignment/>
    </xf>
    <xf numFmtId="17" fontId="33" fillId="0" borderId="0" xfId="0" applyNumberFormat="1" applyFont="1" applyAlignment="1" applyProtection="1">
      <alignment horizontal="left" vertical="top" wrapText="1"/>
      <protection locked="0"/>
    </xf>
    <xf numFmtId="0" fontId="24" fillId="0" borderId="27" xfId="0" applyFont="1" applyBorder="1" applyAlignment="1">
      <alignment horizontal="left" vertical="top"/>
    </xf>
    <xf numFmtId="4" fontId="30" fillId="0" borderId="0" xfId="0" applyNumberFormat="1" applyFont="1" applyBorder="1" applyAlignment="1">
      <alignment horizontal="center" vertical="top"/>
    </xf>
    <xf numFmtId="0" fontId="26" fillId="0" borderId="0" xfId="43" applyFont="1" applyBorder="1" applyAlignment="1" applyProtection="1">
      <alignment horizontal="justify" vertical="top" wrapText="1"/>
      <protection/>
    </xf>
    <xf numFmtId="0" fontId="50" fillId="0" borderId="0" xfId="43" applyFont="1" applyBorder="1" applyAlignment="1" applyProtection="1">
      <alignment horizontal="left" vertical="top" wrapText="1"/>
      <protection/>
    </xf>
    <xf numFmtId="0" fontId="17" fillId="0" borderId="0" xfId="0" applyFont="1" applyFill="1" applyBorder="1" applyAlignment="1">
      <alignment horizontal="justify"/>
    </xf>
    <xf numFmtId="0" fontId="91" fillId="0" borderId="0" xfId="0" applyFont="1" applyFill="1" applyBorder="1" applyAlignment="1">
      <alignment vertical="top"/>
    </xf>
    <xf numFmtId="0" fontId="91" fillId="0" borderId="0" xfId="0" applyFont="1" applyBorder="1" applyAlignment="1">
      <alignment horizontal="left" vertical="top"/>
    </xf>
    <xf numFmtId="0" fontId="91" fillId="0" borderId="0" xfId="0" applyFont="1" applyBorder="1" applyAlignment="1">
      <alignment horizontal="right" vertical="top"/>
    </xf>
    <xf numFmtId="0" fontId="91" fillId="0" borderId="13" xfId="0" applyFont="1" applyBorder="1" applyAlignment="1">
      <alignment horizontal="left" vertical="top"/>
    </xf>
    <xf numFmtId="49" fontId="92" fillId="0" borderId="0" xfId="0" applyNumberFormat="1" applyFont="1" applyBorder="1" applyAlignment="1">
      <alignment vertical="top" wrapText="1"/>
    </xf>
    <xf numFmtId="0" fontId="92" fillId="0" borderId="0" xfId="43" applyFont="1" applyBorder="1" applyAlignment="1" applyProtection="1">
      <alignment horizontal="justify" vertical="top" wrapText="1"/>
      <protection/>
    </xf>
    <xf numFmtId="0" fontId="26" fillId="0" borderId="0" xfId="0" applyFont="1" applyAlignment="1" applyProtection="1">
      <alignment/>
      <protection locked="0"/>
    </xf>
    <xf numFmtId="0" fontId="93" fillId="0" borderId="0" xfId="0" applyNumberFormat="1" applyFont="1" applyBorder="1" applyAlignment="1">
      <alignment horizontal="left" vertical="top"/>
    </xf>
    <xf numFmtId="0" fontId="93" fillId="0" borderId="0" xfId="0" applyNumberFormat="1" applyFont="1" applyFill="1" applyAlignment="1">
      <alignment horizontal="left" vertical="top" wrapText="1"/>
    </xf>
    <xf numFmtId="49" fontId="40" fillId="0" borderId="0" xfId="0" applyNumberFormat="1" applyFont="1" applyBorder="1" applyAlignment="1">
      <alignment horizontal="left" vertical="top"/>
    </xf>
    <xf numFmtId="2" fontId="27" fillId="0" borderId="0" xfId="0" applyNumberFormat="1" applyFont="1" applyBorder="1" applyAlignment="1">
      <alignment horizontal="center" vertical="top"/>
    </xf>
    <xf numFmtId="0" fontId="26" fillId="0" borderId="0" xfId="0" applyNumberFormat="1" applyFont="1" applyFill="1" applyBorder="1" applyAlignment="1" applyProtection="1">
      <alignment horizontal="left" vertical="top" wrapText="1"/>
      <protection/>
    </xf>
    <xf numFmtId="0" fontId="26" fillId="0" borderId="0" xfId="0" applyFont="1" applyFill="1" applyAlignment="1">
      <alignment wrapText="1"/>
    </xf>
    <xf numFmtId="0" fontId="26" fillId="0" borderId="0" xfId="0" applyNumberFormat="1" applyFont="1" applyBorder="1" applyAlignment="1">
      <alignment horizontal="left" vertical="top" wrapText="1"/>
    </xf>
    <xf numFmtId="49" fontId="33" fillId="0" borderId="13" xfId="0" applyNumberFormat="1" applyFont="1" applyFill="1" applyBorder="1" applyAlignment="1">
      <alignment horizontal="right" vertical="top"/>
    </xf>
    <xf numFmtId="0" fontId="33" fillId="0" borderId="13" xfId="0" applyNumberFormat="1" applyFont="1" applyFill="1" applyBorder="1" applyAlignment="1">
      <alignment vertical="top"/>
    </xf>
    <xf numFmtId="0" fontId="33" fillId="0" borderId="13" xfId="0" applyFont="1" applyFill="1" applyBorder="1" applyAlignment="1">
      <alignment vertical="top" wrapText="1"/>
    </xf>
    <xf numFmtId="49" fontId="23" fillId="0" borderId="13" xfId="0" applyNumberFormat="1" applyFont="1" applyFill="1" applyBorder="1" applyAlignment="1">
      <alignment vertical="top"/>
    </xf>
    <xf numFmtId="3" fontId="23" fillId="0" borderId="13" xfId="0" applyNumberFormat="1" applyFont="1" applyFill="1" applyBorder="1" applyAlignment="1">
      <alignment horizontal="center" vertical="top"/>
    </xf>
    <xf numFmtId="49" fontId="25" fillId="0" borderId="13" xfId="0" applyNumberFormat="1" applyFont="1" applyFill="1" applyBorder="1" applyAlignment="1">
      <alignment vertical="top"/>
    </xf>
    <xf numFmtId="0" fontId="25" fillId="0" borderId="13" xfId="0" applyNumberFormat="1" applyFont="1" applyFill="1" applyBorder="1" applyAlignment="1">
      <alignment horizontal="center" vertical="top"/>
    </xf>
    <xf numFmtId="0" fontId="26" fillId="0" borderId="0" xfId="0" applyFont="1" applyAlignment="1">
      <alignment horizontal="left" wrapText="1"/>
    </xf>
    <xf numFmtId="49" fontId="26" fillId="0" borderId="0" xfId="0" applyNumberFormat="1" applyFont="1" applyBorder="1" applyAlignment="1">
      <alignment vertical="top" wrapText="1"/>
    </xf>
    <xf numFmtId="0" fontId="32" fillId="0" borderId="12" xfId="0" applyNumberFormat="1" applyFont="1" applyBorder="1" applyAlignment="1">
      <alignment vertical="top"/>
    </xf>
    <xf numFmtId="4" fontId="32" fillId="0" borderId="12" xfId="0" applyNumberFormat="1" applyFont="1" applyFill="1" applyBorder="1" applyAlignment="1">
      <alignment vertical="top"/>
    </xf>
    <xf numFmtId="0" fontId="32" fillId="0" borderId="12" xfId="0" applyFont="1" applyFill="1" applyBorder="1" applyAlignment="1">
      <alignment vertical="top"/>
    </xf>
    <xf numFmtId="0" fontId="26" fillId="0" borderId="0" xfId="0" applyFont="1" applyAlignment="1">
      <alignment horizontal="left" vertical="top" wrapText="1"/>
    </xf>
    <xf numFmtId="0" fontId="14" fillId="0" borderId="10" xfId="0" applyFont="1" applyBorder="1" applyAlignment="1" applyProtection="1">
      <alignment horizontal="center" vertical="top" wrapText="1"/>
      <protection/>
    </xf>
  </cellXfs>
  <cellStyles count="56">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17" xfId="41"/>
    <cellStyle name="Navadno 18" xfId="42"/>
    <cellStyle name="Navadno 2" xfId="43"/>
    <cellStyle name="Navadno 24" xfId="44"/>
    <cellStyle name="Navadno_B1_krovska" xfId="45"/>
    <cellStyle name="Nevtralno" xfId="46"/>
    <cellStyle name="Normal_N36023 (2)" xfId="47"/>
    <cellStyle name="Normal_PL_SD" xfId="48"/>
    <cellStyle name="Followed Hyperlink" xfId="49"/>
    <cellStyle name="Percent" xfId="50"/>
    <cellStyle name="Opomba" xfId="51"/>
    <cellStyle name="Opozorilo" xfId="52"/>
    <cellStyle name="Pojasnjevalno besedilo" xfId="53"/>
    <cellStyle name="Poudarek1" xfId="54"/>
    <cellStyle name="Poudarek2" xfId="55"/>
    <cellStyle name="Poudarek3" xfId="56"/>
    <cellStyle name="Poudarek4" xfId="57"/>
    <cellStyle name="Poudarek5" xfId="58"/>
    <cellStyle name="Poudarek6" xfId="59"/>
    <cellStyle name="Povezana celica" xfId="60"/>
    <cellStyle name="Preveri celico" xfId="61"/>
    <cellStyle name="Računanje" xfId="62"/>
    <cellStyle name="Slabo" xfId="63"/>
    <cellStyle name="Currency" xfId="64"/>
    <cellStyle name="Currency [0]" xfId="65"/>
    <cellStyle name="Comma" xfId="66"/>
    <cellStyle name="Comma [0]" xfId="67"/>
    <cellStyle name="Vnos" xfId="68"/>
    <cellStyle name="Vsota"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CCC"/>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mail.projekt.si/DELOVNI/VODOVODI-Ljubljanica/sklop%201-1/PGD/popis/11890-1/vzorci/Popis_vzorec_vodohr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Strojniki\PLIN\JPE%20LJUBLJANA\plin_JPE_RV%2033_8089\00_04_05_09_PZI_8089\05_01_Strojne_instalacije_in_strojna_oprema\PZI_RV33_POPI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ELOVNI\VODOVODI-Ljubljanica\sklop%201-1\PGD\popis\11890-1\11890-1_3-2%20PC_Ma&#269;kovec_popis_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SNOVA"/>
      <sheetName val="REKAPITULACIJA NAČRTA"/>
      <sheetName val="UVOD V PREDRAČUN"/>
      <sheetName val="PC Mačkovec"/>
      <sheetName val="REKAPITULACIJA PROJEKTA"/>
      <sheetName val="HPR_SD_stara verzija"/>
    </sheetNames>
    <sheetDataSet>
      <sheetData sheetId="0">
        <row r="36">
          <cell r="B36">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snova"/>
      <sheetName val="ARMATURA"/>
      <sheetName val="MATERIAL"/>
      <sheetName val="REKAPITULACIJA"/>
    </sheetNames>
    <sheetDataSet>
      <sheetData sheetId="0">
        <row r="12">
          <cell r="B12">
            <v>240</v>
          </cell>
        </row>
        <row r="14">
          <cell r="B14">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SNOVA"/>
      <sheetName val="REKAPITULACIJA NAČRTA"/>
      <sheetName val="UVOD V PREDRAČUN"/>
      <sheetName val="PC Mačkovec"/>
      <sheetName val="REKAPITULACIJA PROJEKTA"/>
      <sheetName val="HPR_SD_stara verzija"/>
    </sheetNames>
    <sheetDataSet>
      <sheetData sheetId="0">
        <row r="36">
          <cell r="B36">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U187"/>
  <sheetViews>
    <sheetView view="pageBreakPreview" zoomScale="80" zoomScaleSheetLayoutView="80" zoomScalePageLayoutView="0" workbookViewId="0" topLeftCell="A1">
      <selection activeCell="B8" sqref="B8"/>
    </sheetView>
  </sheetViews>
  <sheetFormatPr defaultColWidth="20.75390625" defaultRowHeight="12.75"/>
  <cols>
    <col min="1" max="1" width="41.125" style="225" customWidth="1"/>
    <col min="2" max="2" width="48.00390625" style="230" customWidth="1"/>
    <col min="3" max="3" width="10.75390625" style="225" customWidth="1"/>
    <col min="4" max="4" width="9.125" style="224" customWidth="1"/>
    <col min="5" max="5" width="59.00390625" style="225" customWidth="1"/>
    <col min="6" max="6" width="2.75390625" style="229" customWidth="1"/>
    <col min="7" max="7" width="9.125" style="224" customWidth="1"/>
    <col min="8" max="8" width="36.75390625" style="225" customWidth="1"/>
    <col min="9" max="9" width="2.75390625" style="229" customWidth="1"/>
    <col min="10" max="10" width="9.125" style="224" customWidth="1"/>
    <col min="11" max="11" width="36.75390625" style="225" customWidth="1"/>
    <col min="12" max="12" width="40.125" style="224" bestFit="1" customWidth="1"/>
    <col min="13" max="13" width="18.25390625" style="225" customWidth="1"/>
    <col min="14" max="14" width="20.625" style="225" customWidth="1"/>
    <col min="15" max="16384" width="20.75390625" style="225" customWidth="1"/>
  </cols>
  <sheetData>
    <row r="1" spans="1:18" s="193" customFormat="1" ht="14.25" customHeight="1">
      <c r="A1" s="192"/>
      <c r="B1" s="192"/>
      <c r="C1" s="192"/>
      <c r="D1" s="192"/>
      <c r="F1" s="194"/>
      <c r="I1" s="194"/>
      <c r="L1" s="195"/>
      <c r="M1" s="196"/>
      <c r="N1" s="197"/>
      <c r="Q1" s="198"/>
      <c r="R1" s="199"/>
    </row>
    <row r="2" spans="1:13" s="202" customFormat="1" ht="24" thickBot="1">
      <c r="A2" s="200" t="str">
        <f>IF(OSNOVA!$B$44=1,CONCATENATE("POPIS DEL S PREDRAČUNOM"),CONCATENATE("POPIS DEL"))</f>
        <v>POPIS DEL S PREDRAČUNOM</v>
      </c>
      <c r="B2" s="200"/>
      <c r="C2" s="201"/>
      <c r="F2" s="203"/>
      <c r="I2" s="203"/>
      <c r="L2" s="204"/>
      <c r="M2" s="205"/>
    </row>
    <row r="3" spans="1:17" s="193" customFormat="1" ht="14.25" customHeight="1">
      <c r="A3" s="206"/>
      <c r="B3" s="207"/>
      <c r="C3" s="196"/>
      <c r="F3" s="194"/>
      <c r="I3" s="194"/>
      <c r="L3" s="195"/>
      <c r="M3" s="208"/>
      <c r="N3" s="197"/>
      <c r="O3" s="209"/>
      <c r="Q3" s="209"/>
    </row>
    <row r="4" spans="1:14" s="193" customFormat="1" ht="12.75" customHeight="1">
      <c r="A4" s="210" t="str">
        <f>+E33</f>
        <v>Osnovni podatki o projektni dokumentaciji:</v>
      </c>
      <c r="B4" s="211"/>
      <c r="C4" s="192"/>
      <c r="F4" s="192"/>
      <c r="I4" s="192"/>
      <c r="L4" s="195"/>
      <c r="M4" s="208"/>
      <c r="N4" s="212"/>
    </row>
    <row r="5" spans="1:21" s="216" customFormat="1" ht="15.75">
      <c r="A5" s="213"/>
      <c r="B5" s="214"/>
      <c r="C5" s="215"/>
      <c r="F5" s="217"/>
      <c r="I5" s="217"/>
      <c r="L5" s="218"/>
      <c r="M5" s="219"/>
      <c r="R5" s="193"/>
      <c r="T5" s="220"/>
      <c r="U5" s="220"/>
    </row>
    <row r="6" spans="1:12" ht="15.75">
      <c r="A6" s="221"/>
      <c r="B6" s="222"/>
      <c r="C6" s="223"/>
      <c r="F6" s="226"/>
      <c r="I6" s="226"/>
      <c r="L6" s="227"/>
    </row>
    <row r="7" spans="1:12" ht="15">
      <c r="A7" s="221" t="s">
        <v>142</v>
      </c>
      <c r="B7" s="344" t="s">
        <v>171</v>
      </c>
      <c r="C7" s="223"/>
      <c r="F7" s="226"/>
      <c r="I7" s="226"/>
      <c r="L7" s="227"/>
    </row>
    <row r="8" spans="1:12" ht="15.75">
      <c r="A8" s="221"/>
      <c r="B8" s="228" t="s">
        <v>244</v>
      </c>
      <c r="C8" s="223"/>
      <c r="F8" s="226"/>
      <c r="I8" s="226"/>
      <c r="L8" s="227"/>
    </row>
    <row r="9" spans="1:12" ht="15.75">
      <c r="A9" s="221"/>
      <c r="B9" s="228"/>
      <c r="C9" s="223"/>
      <c r="F9" s="226"/>
      <c r="I9" s="226"/>
      <c r="L9" s="227"/>
    </row>
    <row r="10" spans="1:12" ht="18">
      <c r="A10" s="221" t="s">
        <v>140</v>
      </c>
      <c r="B10" s="345" t="s">
        <v>208</v>
      </c>
      <c r="C10" s="223"/>
      <c r="F10" s="226"/>
      <c r="I10" s="226"/>
      <c r="L10" s="227"/>
    </row>
    <row r="11" spans="1:12" ht="15.75">
      <c r="A11" s="221"/>
      <c r="B11" s="346" t="s">
        <v>209</v>
      </c>
      <c r="C11" s="223"/>
      <c r="F11" s="226"/>
      <c r="I11" s="226"/>
      <c r="L11" s="227"/>
    </row>
    <row r="12" spans="1:12" ht="15.75">
      <c r="A12" s="221"/>
      <c r="B12" s="346"/>
      <c r="C12" s="223"/>
      <c r="F12" s="226"/>
      <c r="I12" s="226"/>
      <c r="L12" s="227"/>
    </row>
    <row r="13" spans="1:12" ht="15.75">
      <c r="A13" s="221"/>
      <c r="B13" s="346"/>
      <c r="C13" s="223"/>
      <c r="F13" s="226"/>
      <c r="I13" s="226"/>
      <c r="L13" s="227"/>
    </row>
    <row r="14" spans="1:12" ht="15.75">
      <c r="A14" s="221" t="s">
        <v>141</v>
      </c>
      <c r="B14" s="228" t="s">
        <v>184</v>
      </c>
      <c r="C14" s="223"/>
      <c r="F14" s="226"/>
      <c r="I14" s="226"/>
      <c r="L14" s="227"/>
    </row>
    <row r="15" spans="1:12" ht="24" customHeight="1">
      <c r="A15" s="221"/>
      <c r="B15" s="228"/>
      <c r="C15" s="223"/>
      <c r="F15" s="226"/>
      <c r="I15" s="226"/>
      <c r="L15" s="227"/>
    </row>
    <row r="16" spans="1:2" ht="15.75">
      <c r="A16" s="221"/>
      <c r="B16" s="228"/>
    </row>
    <row r="17" spans="1:2" ht="47.25">
      <c r="A17" s="221" t="s">
        <v>151</v>
      </c>
      <c r="B17" s="228" t="s">
        <v>210</v>
      </c>
    </row>
    <row r="18" spans="1:2" ht="15.75">
      <c r="A18" s="221"/>
      <c r="B18" s="228"/>
    </row>
    <row r="19" spans="1:2" ht="15.75">
      <c r="A19" s="221"/>
      <c r="B19" s="228"/>
    </row>
    <row r="20" spans="1:2" ht="15.75">
      <c r="A20" s="221"/>
      <c r="B20" s="228"/>
    </row>
    <row r="21" spans="1:2" ht="15.75">
      <c r="A21" s="221" t="s">
        <v>5</v>
      </c>
      <c r="B21" s="228">
        <v>14005</v>
      </c>
    </row>
    <row r="22" spans="1:2" ht="15.75">
      <c r="A22" s="221"/>
      <c r="B22" s="228"/>
    </row>
    <row r="23" spans="1:2" ht="15.75">
      <c r="A23" s="221"/>
      <c r="B23" s="228"/>
    </row>
    <row r="24" spans="1:2" ht="15.75">
      <c r="A24" s="221" t="s">
        <v>143</v>
      </c>
      <c r="B24" s="228" t="s">
        <v>211</v>
      </c>
    </row>
    <row r="25" spans="1:2" ht="15.75">
      <c r="A25" s="221"/>
      <c r="B25" s="228"/>
    </row>
    <row r="26" spans="1:2" ht="15.75">
      <c r="A26" s="221"/>
      <c r="B26" s="228"/>
    </row>
    <row r="27" spans="1:2" ht="15.75">
      <c r="A27" s="221" t="s">
        <v>144</v>
      </c>
      <c r="B27" s="384">
        <v>42856</v>
      </c>
    </row>
    <row r="28" spans="1:7" ht="118.5" customHeight="1">
      <c r="A28" s="221"/>
      <c r="B28" s="228"/>
      <c r="D28" s="373" t="s">
        <v>21</v>
      </c>
      <c r="G28" s="373" t="s">
        <v>20</v>
      </c>
    </row>
    <row r="30" ht="13.5" thickBot="1"/>
    <row r="31" spans="1:14" ht="18.75" thickBot="1">
      <c r="A31" s="231"/>
      <c r="B31" s="232"/>
      <c r="D31" s="233" t="s">
        <v>0</v>
      </c>
      <c r="E31" s="234"/>
      <c r="F31" s="235"/>
      <c r="G31" s="233" t="s">
        <v>0</v>
      </c>
      <c r="H31" s="236"/>
      <c r="I31" s="235"/>
      <c r="J31" s="233" t="s">
        <v>0</v>
      </c>
      <c r="K31" s="236"/>
      <c r="L31" s="235"/>
      <c r="M31" s="235"/>
      <c r="N31" s="237"/>
    </row>
    <row r="32" spans="1:14" ht="18.75" thickBot="1">
      <c r="A32" s="238" t="s">
        <v>157</v>
      </c>
      <c r="B32" s="347" t="s">
        <v>174</v>
      </c>
      <c r="D32" s="281" t="str">
        <f>+OZN</f>
        <v> 3/1</v>
      </c>
      <c r="E32" s="348" t="str">
        <f>DEL</f>
        <v>Načrt cest in odvodnjavanja</v>
      </c>
      <c r="F32" s="240"/>
      <c r="G32" s="281" t="s">
        <v>76</v>
      </c>
      <c r="H32" s="280" t="s">
        <v>76</v>
      </c>
      <c r="I32" s="282"/>
      <c r="J32" s="281" t="s">
        <v>76</v>
      </c>
      <c r="K32" s="280" t="s">
        <v>76</v>
      </c>
      <c r="L32" s="241"/>
      <c r="M32" s="240"/>
      <c r="N32" s="242"/>
    </row>
    <row r="33" spans="1:14" ht="18.75" thickBot="1">
      <c r="A33" s="243"/>
      <c r="B33" s="244"/>
      <c r="D33" s="245"/>
      <c r="E33" s="246" t="s">
        <v>145</v>
      </c>
      <c r="F33" s="235"/>
      <c r="G33" s="247"/>
      <c r="H33" s="247"/>
      <c r="I33" s="235"/>
      <c r="J33" s="247"/>
      <c r="K33" s="247"/>
      <c r="L33" s="235"/>
      <c r="M33" s="235"/>
      <c r="N33" s="237"/>
    </row>
    <row r="34" spans="1:14" ht="18.75" thickBot="1">
      <c r="A34" s="238" t="s">
        <v>160</v>
      </c>
      <c r="B34" s="276" t="s">
        <v>172</v>
      </c>
      <c r="D34" s="245"/>
      <c r="E34" s="246" t="s">
        <v>161</v>
      </c>
      <c r="F34" s="235"/>
      <c r="G34" s="247"/>
      <c r="H34" s="247"/>
      <c r="I34" s="235"/>
      <c r="J34" s="247"/>
      <c r="K34" s="247"/>
      <c r="L34" s="235"/>
      <c r="M34" s="235"/>
      <c r="N34" s="237"/>
    </row>
    <row r="35" spans="1:14" ht="18.75" thickBot="1">
      <c r="A35" s="238"/>
      <c r="B35" s="248"/>
      <c r="C35" s="249"/>
      <c r="D35" s="250"/>
      <c r="E35" s="251" t="s">
        <v>158</v>
      </c>
      <c r="G35" s="247"/>
      <c r="H35" s="247"/>
      <c r="J35" s="247"/>
      <c r="K35" s="247"/>
      <c r="L35" s="235"/>
      <c r="M35" s="235"/>
      <c r="N35" s="237"/>
    </row>
    <row r="36" spans="1:14" ht="48" thickBot="1">
      <c r="A36" s="238" t="s">
        <v>4</v>
      </c>
      <c r="B36" s="228" t="s">
        <v>210</v>
      </c>
      <c r="D36" s="254" t="s">
        <v>76</v>
      </c>
      <c r="E36" s="254" t="s">
        <v>173</v>
      </c>
      <c r="G36" s="247"/>
      <c r="H36" s="247"/>
      <c r="J36" s="247"/>
      <c r="K36" s="247"/>
      <c r="L36" s="235"/>
      <c r="M36" s="235"/>
      <c r="N36" s="237"/>
    </row>
    <row r="37" spans="1:14" ht="18.75" thickBot="1">
      <c r="A37" s="252"/>
      <c r="B37" s="253"/>
      <c r="C37" s="249"/>
      <c r="D37" s="254"/>
      <c r="E37" s="254"/>
      <c r="F37" s="235"/>
      <c r="G37" s="255"/>
      <c r="H37" s="256"/>
      <c r="I37" s="235"/>
      <c r="J37" s="255"/>
      <c r="K37" s="256"/>
      <c r="L37" s="235"/>
      <c r="M37" s="235"/>
      <c r="N37" s="237"/>
    </row>
    <row r="38" spans="1:14" ht="18.75" thickBot="1">
      <c r="A38" s="238" t="s">
        <v>163</v>
      </c>
      <c r="B38" s="191">
        <v>1</v>
      </c>
      <c r="D38" s="254"/>
      <c r="E38" s="254"/>
      <c r="F38" s="235"/>
      <c r="G38" s="255"/>
      <c r="H38" s="256"/>
      <c r="I38" s="235"/>
      <c r="J38" s="255"/>
      <c r="K38" s="256"/>
      <c r="L38" s="235"/>
      <c r="M38" s="235"/>
      <c r="N38" s="237"/>
    </row>
    <row r="39" spans="1:14" ht="18.75" thickBot="1">
      <c r="A39" s="252"/>
      <c r="B39" s="253"/>
      <c r="D39" s="257"/>
      <c r="E39" s="254"/>
      <c r="F39" s="235"/>
      <c r="G39" s="255"/>
      <c r="H39" s="256"/>
      <c r="I39" s="235"/>
      <c r="J39" s="255"/>
      <c r="K39" s="256"/>
      <c r="L39" s="235"/>
      <c r="M39" s="235"/>
      <c r="N39" s="237"/>
    </row>
    <row r="40" spans="1:14" ht="18.75" thickBot="1">
      <c r="A40" s="238" t="s">
        <v>164</v>
      </c>
      <c r="B40" s="191">
        <v>1</v>
      </c>
      <c r="D40" s="258"/>
      <c r="E40" s="259"/>
      <c r="F40" s="235"/>
      <c r="G40" s="255"/>
      <c r="H40" s="256"/>
      <c r="I40" s="235"/>
      <c r="J40" s="255"/>
      <c r="K40" s="256"/>
      <c r="L40" s="235"/>
      <c r="M40" s="235"/>
      <c r="N40" s="237"/>
    </row>
    <row r="41" spans="1:14" ht="18.75" thickBot="1">
      <c r="A41" s="238"/>
      <c r="B41" s="260"/>
      <c r="D41" s="261"/>
      <c r="E41" s="262"/>
      <c r="F41" s="235"/>
      <c r="G41" s="255"/>
      <c r="H41" s="263"/>
      <c r="I41" s="235"/>
      <c r="J41" s="255"/>
      <c r="K41" s="263"/>
      <c r="L41" s="235"/>
      <c r="M41" s="235"/>
      <c r="N41" s="237"/>
    </row>
    <row r="42" spans="1:14" ht="18.75" thickBot="1">
      <c r="A42" s="238" t="s">
        <v>148</v>
      </c>
      <c r="B42" s="264">
        <v>0.22</v>
      </c>
      <c r="D42" s="261"/>
      <c r="E42" s="262"/>
      <c r="F42" s="235"/>
      <c r="G42" s="255"/>
      <c r="H42" s="263"/>
      <c r="I42" s="235"/>
      <c r="J42" s="255"/>
      <c r="K42" s="263"/>
      <c r="L42" s="235"/>
      <c r="M42" s="235"/>
      <c r="N42" s="237"/>
    </row>
    <row r="43" spans="1:14" ht="13.5" thickBot="1">
      <c r="A43" s="252"/>
      <c r="B43" s="253"/>
      <c r="D43" s="261"/>
      <c r="E43" s="262"/>
      <c r="F43" s="235"/>
      <c r="G43" s="255"/>
      <c r="H43" s="263"/>
      <c r="I43" s="235"/>
      <c r="J43" s="255"/>
      <c r="K43" s="263"/>
      <c r="L43" s="235"/>
      <c r="M43" s="235"/>
      <c r="N43" s="237"/>
    </row>
    <row r="44" spans="1:14" ht="18.75" thickBot="1">
      <c r="A44" s="238" t="s">
        <v>138</v>
      </c>
      <c r="B44" s="239">
        <v>1</v>
      </c>
      <c r="D44" s="261"/>
      <c r="E44" s="262"/>
      <c r="F44" s="235"/>
      <c r="G44" s="255"/>
      <c r="H44" s="263"/>
      <c r="I44" s="235"/>
      <c r="J44" s="255"/>
      <c r="K44" s="263"/>
      <c r="L44" s="235"/>
      <c r="M44" s="235"/>
      <c r="N44" s="237"/>
    </row>
    <row r="45" spans="1:14" ht="18.75" thickBot="1">
      <c r="A45" s="243"/>
      <c r="B45" s="265"/>
      <c r="D45" s="261"/>
      <c r="E45" s="262"/>
      <c r="F45" s="235"/>
      <c r="G45" s="255"/>
      <c r="H45" s="263"/>
      <c r="I45" s="235"/>
      <c r="J45" s="255"/>
      <c r="K45" s="263"/>
      <c r="L45" s="235"/>
      <c r="M45" s="235"/>
      <c r="N45" s="237"/>
    </row>
    <row r="46" spans="1:14" ht="13.5" thickBot="1">
      <c r="A46" s="252"/>
      <c r="B46" s="253"/>
      <c r="D46" s="261"/>
      <c r="E46" s="262"/>
      <c r="F46" s="235"/>
      <c r="G46" s="255"/>
      <c r="H46" s="263"/>
      <c r="I46" s="235"/>
      <c r="J46" s="255"/>
      <c r="K46" s="263"/>
      <c r="L46" s="235"/>
      <c r="M46" s="235"/>
      <c r="N46" s="237"/>
    </row>
    <row r="47" spans="1:14" ht="18.75" thickBot="1">
      <c r="A47" s="243"/>
      <c r="B47" s="265"/>
      <c r="D47" s="261"/>
      <c r="E47" s="262"/>
      <c r="F47" s="235"/>
      <c r="G47" s="255"/>
      <c r="H47" s="263"/>
      <c r="I47" s="235"/>
      <c r="J47" s="255"/>
      <c r="K47" s="263"/>
      <c r="L47" s="235"/>
      <c r="M47" s="235"/>
      <c r="N47" s="237"/>
    </row>
    <row r="48" spans="1:14" ht="24" thickBot="1">
      <c r="A48" s="266" t="s">
        <v>139</v>
      </c>
      <c r="B48" s="267"/>
      <c r="D48" s="261"/>
      <c r="E48" s="262"/>
      <c r="F48" s="235"/>
      <c r="G48" s="255"/>
      <c r="H48" s="263"/>
      <c r="I48" s="235"/>
      <c r="J48" s="255"/>
      <c r="K48" s="263"/>
      <c r="L48" s="235"/>
      <c r="M48" s="235"/>
      <c r="N48" s="237"/>
    </row>
    <row r="49" spans="4:14" ht="12.75">
      <c r="D49" s="268"/>
      <c r="E49" s="235"/>
      <c r="F49" s="235"/>
      <c r="G49" s="268"/>
      <c r="H49" s="235"/>
      <c r="I49" s="235"/>
      <c r="J49" s="268"/>
      <c r="K49" s="235"/>
      <c r="L49" s="235"/>
      <c r="M49" s="235"/>
      <c r="N49" s="237"/>
    </row>
    <row r="144" ht="12.75">
      <c r="E144" s="225">
        <v>30</v>
      </c>
    </row>
    <row r="148" ht="12.75">
      <c r="E148" s="225">
        <v>1</v>
      </c>
    </row>
    <row r="187" spans="3:8" ht="12.75">
      <c r="C187" s="396" t="s">
        <v>183</v>
      </c>
      <c r="E187" s="225">
        <v>250</v>
      </c>
      <c r="H187" s="225">
        <v>35</v>
      </c>
    </row>
  </sheetData>
  <sheetProtection/>
  <printOptions/>
  <pageMargins left="0.984251968503937" right="0.3937007874015748" top="0.984251968503937" bottom="0.7480314960629921" header="0" footer="0.3937007874015748"/>
  <pageSetup horizontalDpi="300" verticalDpi="300" orientation="portrait" paperSize="9" r:id="rId1"/>
  <headerFooter alignWithMargins="0">
    <oddHeader>&amp;L
&amp;Rp</oddHeader>
    <oddFooter>&amp;C&amp;6 &amp; List: &amp;A&amp;R  &amp; &amp;9 &amp; Stran: &amp;P</oddFooter>
  </headerFooter>
  <rowBreaks count="2" manualBreakCount="2">
    <brk id="46" max="255" man="1"/>
    <brk id="147" max="255" man="1"/>
  </rowBreaks>
</worksheet>
</file>

<file path=xl/worksheets/sheet2.xml><?xml version="1.0" encoding="utf-8"?>
<worksheet xmlns="http://schemas.openxmlformats.org/spreadsheetml/2006/main" xmlns:r="http://schemas.openxmlformats.org/officeDocument/2006/relationships">
  <dimension ref="A1:P187"/>
  <sheetViews>
    <sheetView view="pageBreakPreview" zoomScale="120" zoomScaleSheetLayoutView="120" zoomScalePageLayoutView="0" workbookViewId="0" topLeftCell="A1">
      <selection activeCell="F14" sqref="F14"/>
    </sheetView>
  </sheetViews>
  <sheetFormatPr defaultColWidth="9.00390625" defaultRowHeight="12.75"/>
  <cols>
    <col min="1" max="1" width="5.625" style="77" customWidth="1"/>
    <col min="2" max="2" width="44.75390625" style="107" customWidth="1"/>
    <col min="3" max="3" width="6.25390625" style="77" customWidth="1"/>
    <col min="4" max="4" width="7.625" style="108" customWidth="1"/>
    <col min="5" max="5" width="3.00390625" style="109" customWidth="1"/>
    <col min="6" max="6" width="20.00390625" style="109" customWidth="1"/>
    <col min="7" max="7" width="20.375" style="91" customWidth="1"/>
    <col min="8" max="8" width="19.375" style="77" customWidth="1"/>
    <col min="9" max="9" width="11.00390625" style="116" customWidth="1"/>
    <col min="10" max="10" width="10.125" style="116" customWidth="1"/>
    <col min="11" max="11" width="9.125" style="116" customWidth="1"/>
    <col min="12" max="12" width="16.75390625" style="116" customWidth="1"/>
    <col min="13" max="13" width="9.875" style="116" customWidth="1"/>
    <col min="14" max="14" width="2.625" style="116" bestFit="1" customWidth="1"/>
    <col min="15" max="15" width="9.125" style="116" customWidth="1"/>
    <col min="16" max="16" width="9.00390625" style="116" customWidth="1"/>
    <col min="17" max="16384" width="9.125" style="116" customWidth="1"/>
  </cols>
  <sheetData>
    <row r="1" spans="1:15" s="117" customFormat="1" ht="18">
      <c r="A1" s="103" t="str">
        <f>+OSNOVA!A2</f>
        <v>POPIS DEL S PREDRAČUNOM</v>
      </c>
      <c r="D1" s="104"/>
      <c r="E1" s="105"/>
      <c r="F1" s="106"/>
      <c r="G1" s="106"/>
      <c r="H1" s="90"/>
      <c r="I1" s="126"/>
      <c r="J1" s="126"/>
      <c r="L1" s="106"/>
      <c r="M1" s="106"/>
      <c r="N1" s="89"/>
      <c r="O1" s="76"/>
    </row>
    <row r="2" spans="1:15" s="117" customFormat="1" ht="18">
      <c r="A2" s="103"/>
      <c r="B2" s="103"/>
      <c r="D2" s="104"/>
      <c r="E2" s="105"/>
      <c r="F2" s="106"/>
      <c r="G2" s="106"/>
      <c r="H2" s="90"/>
      <c r="I2" s="126"/>
      <c r="J2" s="126"/>
      <c r="L2" s="106"/>
      <c r="M2" s="106"/>
      <c r="N2" s="89"/>
      <c r="O2" s="76"/>
    </row>
    <row r="3" spans="1:15" s="117" customFormat="1" ht="18">
      <c r="A3" s="103" t="str">
        <f>+OZN</f>
        <v> 3/1</v>
      </c>
      <c r="B3" s="103" t="str">
        <f>DEL</f>
        <v>Načrt cest in odvodnjavanja</v>
      </c>
      <c r="C3" s="103"/>
      <c r="D3" s="104"/>
      <c r="E3" s="105"/>
      <c r="F3" s="106"/>
      <c r="G3" s="106"/>
      <c r="H3" s="90"/>
      <c r="I3" s="126"/>
      <c r="J3" s="126"/>
      <c r="L3" s="106"/>
      <c r="M3" s="106"/>
      <c r="N3" s="89"/>
      <c r="O3" s="76"/>
    </row>
    <row r="4" spans="1:15" s="117" customFormat="1" ht="18">
      <c r="A4" s="103"/>
      <c r="B4" s="228" t="s">
        <v>244</v>
      </c>
      <c r="C4" s="103"/>
      <c r="D4" s="104"/>
      <c r="E4" s="105"/>
      <c r="F4" s="106"/>
      <c r="G4" s="106"/>
      <c r="H4" s="90"/>
      <c r="I4" s="126"/>
      <c r="J4" s="126"/>
      <c r="L4" s="106"/>
      <c r="M4" s="106"/>
      <c r="N4" s="89"/>
      <c r="O4" s="76"/>
    </row>
    <row r="5" spans="1:15" s="170" customFormat="1" ht="19.5" thickBot="1">
      <c r="A5" s="314" t="str">
        <f>+OSNOVA!E34</f>
        <v>REKAPITULACIJA</v>
      </c>
      <c r="B5" s="314"/>
      <c r="C5" s="314"/>
      <c r="D5" s="314"/>
      <c r="E5" s="314"/>
      <c r="F5" s="314"/>
      <c r="G5" s="315"/>
      <c r="H5" s="168"/>
      <c r="I5" s="316"/>
      <c r="J5" s="316"/>
      <c r="L5" s="315"/>
      <c r="M5" s="315"/>
      <c r="N5" s="169"/>
      <c r="O5" s="317"/>
    </row>
    <row r="6" spans="1:15" s="170" customFormat="1" ht="18.75">
      <c r="A6" s="318"/>
      <c r="B6" s="318"/>
      <c r="C6" s="318"/>
      <c r="D6" s="318"/>
      <c r="E6" s="318"/>
      <c r="F6" s="318"/>
      <c r="G6" s="315"/>
      <c r="H6" s="168"/>
      <c r="I6" s="316"/>
      <c r="J6" s="316"/>
      <c r="L6" s="315"/>
      <c r="M6" s="315"/>
      <c r="N6" s="169"/>
      <c r="O6" s="317"/>
    </row>
    <row r="7" spans="1:9" s="151" customFormat="1" ht="12.75" customHeight="1">
      <c r="A7" s="152" t="s">
        <v>3</v>
      </c>
      <c r="B7" s="153"/>
      <c r="C7" s="152"/>
      <c r="D7" s="152"/>
      <c r="E7" s="152"/>
      <c r="F7" s="152"/>
      <c r="G7" s="150"/>
      <c r="H7" s="87"/>
      <c r="I7" s="83"/>
    </row>
    <row r="8" spans="1:16" s="128" customFormat="1" ht="12.75">
      <c r="A8" s="182" t="s">
        <v>76</v>
      </c>
      <c r="B8" s="183"/>
      <c r="C8" s="184"/>
      <c r="D8" s="185"/>
      <c r="E8" s="186"/>
      <c r="F8" s="157" t="s">
        <v>43</v>
      </c>
      <c r="G8" s="187"/>
      <c r="H8" s="188"/>
      <c r="M8" s="189"/>
      <c r="O8" s="190"/>
      <c r="P8" s="190"/>
    </row>
    <row r="9" spans="1:16" s="127" customFormat="1" ht="12.75">
      <c r="A9" s="159"/>
      <c r="B9" s="160"/>
      <c r="D9" s="161"/>
      <c r="E9" s="158"/>
      <c r="F9" s="158"/>
      <c r="G9" s="162"/>
      <c r="M9" s="151"/>
      <c r="O9" s="158"/>
      <c r="P9" s="158"/>
    </row>
    <row r="10" spans="1:16" s="127" customFormat="1" ht="12.75">
      <c r="A10" s="159"/>
      <c r="B10" s="160"/>
      <c r="D10" s="161"/>
      <c r="E10" s="158"/>
      <c r="F10" s="158"/>
      <c r="G10" s="162"/>
      <c r="M10" s="151"/>
      <c r="O10" s="158"/>
      <c r="P10" s="158"/>
    </row>
    <row r="11" spans="1:8" s="118" customFormat="1" ht="15">
      <c r="A11" s="319"/>
      <c r="B11" s="354" t="str">
        <f>+'Ceste in odvodnjavanje'!C5</f>
        <v>Ceste in odvodnjavanje</v>
      </c>
      <c r="C11" s="97"/>
      <c r="D11" s="291"/>
      <c r="E11" s="97"/>
      <c r="F11" s="121">
        <f>'Ceste in odvodnjavanje'!$G$197</f>
        <v>0</v>
      </c>
      <c r="G11" s="98"/>
      <c r="H11" s="97"/>
    </row>
    <row r="12" spans="1:8" s="118" customFormat="1" ht="15">
      <c r="A12" s="319"/>
      <c r="B12" s="354"/>
      <c r="C12" s="97"/>
      <c r="D12" s="291"/>
      <c r="E12" s="97"/>
      <c r="F12" s="121"/>
      <c r="G12" s="98"/>
      <c r="H12" s="97"/>
    </row>
    <row r="13" spans="1:8" s="415" customFormat="1" ht="15.75" thickBot="1">
      <c r="A13" s="413"/>
      <c r="B13" s="320" t="s">
        <v>246</v>
      </c>
      <c r="C13" s="321"/>
      <c r="D13" s="322"/>
      <c r="E13" s="321"/>
      <c r="F13" s="323">
        <f>IF(OSNOVA!$B$44=1,PRODUCT(F11,0.1),"")</f>
        <v>0</v>
      </c>
      <c r="G13" s="414"/>
      <c r="H13" s="321"/>
    </row>
    <row r="14" spans="1:8" s="118" customFormat="1" ht="15.75" thickTop="1">
      <c r="A14" s="319"/>
      <c r="B14" s="113"/>
      <c r="C14" s="97"/>
      <c r="D14" s="291"/>
      <c r="E14" s="97"/>
      <c r="F14" s="121"/>
      <c r="G14" s="98"/>
      <c r="H14" s="97"/>
    </row>
    <row r="15" spans="1:8" s="118" customFormat="1" ht="15">
      <c r="A15" s="123"/>
      <c r="B15" s="328"/>
      <c r="C15" s="97"/>
      <c r="D15" s="291" t="s">
        <v>44</v>
      </c>
      <c r="E15" s="97"/>
      <c r="F15" s="121">
        <f>IF(OSNOVA!$B$44=1,SUM(F8:F13),"")</f>
        <v>0</v>
      </c>
      <c r="G15" s="98"/>
      <c r="H15" s="99"/>
    </row>
    <row r="16" spans="1:8" s="83" customFormat="1" ht="12">
      <c r="A16" s="87"/>
      <c r="B16" s="329"/>
      <c r="C16" s="87"/>
      <c r="D16" s="100"/>
      <c r="E16" s="152"/>
      <c r="F16" s="96"/>
      <c r="G16" s="173"/>
      <c r="H16" s="87"/>
    </row>
    <row r="17" spans="1:8" s="118" customFormat="1" ht="15">
      <c r="A17" s="123"/>
      <c r="B17" s="328"/>
      <c r="C17" s="330">
        <f>+DDV</f>
        <v>0.22</v>
      </c>
      <c r="D17" s="291" t="s">
        <v>146</v>
      </c>
      <c r="E17" s="97"/>
      <c r="F17" s="121">
        <f>IF(OSNOVA!$B$44=1,SUM(F15*C17),"")</f>
        <v>0</v>
      </c>
      <c r="G17" s="98"/>
      <c r="H17" s="99"/>
    </row>
    <row r="18" spans="1:8" s="118" customFormat="1" ht="15.75" thickBot="1">
      <c r="A18" s="122"/>
      <c r="B18" s="320"/>
      <c r="C18" s="321"/>
      <c r="D18" s="322"/>
      <c r="E18" s="321"/>
      <c r="F18" s="323"/>
      <c r="G18" s="98"/>
      <c r="H18" s="97"/>
    </row>
    <row r="19" spans="1:16" s="83" customFormat="1" ht="12.75" thickTop="1">
      <c r="A19" s="171"/>
      <c r="B19" s="324"/>
      <c r="C19" s="325"/>
      <c r="D19" s="326"/>
      <c r="E19" s="326"/>
      <c r="F19" s="327"/>
      <c r="G19" s="172"/>
      <c r="H19" s="87"/>
      <c r="P19" s="82"/>
    </row>
    <row r="20" spans="1:8" s="118" customFormat="1" ht="15.75">
      <c r="A20" s="123"/>
      <c r="B20" s="398"/>
      <c r="C20" s="97"/>
      <c r="D20" s="291" t="s">
        <v>147</v>
      </c>
      <c r="E20" s="97"/>
      <c r="F20" s="121">
        <f>IF(OSNOVA!$B$44=1,SUM(F15:F18),"")</f>
        <v>0</v>
      </c>
      <c r="G20" s="98"/>
      <c r="H20" s="99"/>
    </row>
    <row r="21" spans="1:8" s="83" customFormat="1" ht="118.5" customHeight="1">
      <c r="A21" s="87"/>
      <c r="B21" s="174"/>
      <c r="C21" s="87"/>
      <c r="D21" s="100"/>
      <c r="E21" s="152"/>
      <c r="F21" s="152"/>
      <c r="G21" s="173"/>
      <c r="H21" s="87"/>
    </row>
    <row r="22" spans="1:8" s="79" customFormat="1" ht="12">
      <c r="A22" s="84"/>
      <c r="B22" s="85"/>
      <c r="C22" s="84"/>
      <c r="D22" s="86"/>
      <c r="E22" s="93"/>
      <c r="F22" s="93"/>
      <c r="G22" s="92"/>
      <c r="H22" s="84"/>
    </row>
    <row r="23" spans="1:8" s="79" customFormat="1" ht="12">
      <c r="A23" s="84"/>
      <c r="B23" s="85"/>
      <c r="C23" s="84"/>
      <c r="D23" s="86"/>
      <c r="E23" s="93"/>
      <c r="F23" s="93"/>
      <c r="G23" s="92"/>
      <c r="H23" s="84"/>
    </row>
    <row r="24" spans="1:8" s="79" customFormat="1" ht="12">
      <c r="A24" s="84"/>
      <c r="B24" s="85"/>
      <c r="C24" s="84"/>
      <c r="D24" s="86"/>
      <c r="E24" s="93"/>
      <c r="F24" s="93"/>
      <c r="G24" s="92"/>
      <c r="H24" s="84"/>
    </row>
    <row r="25" spans="1:8" s="79" customFormat="1" ht="12">
      <c r="A25" s="84"/>
      <c r="B25" s="85"/>
      <c r="C25" s="84"/>
      <c r="D25" s="86"/>
      <c r="E25" s="93"/>
      <c r="F25" s="93"/>
      <c r="G25" s="92"/>
      <c r="H25" s="84"/>
    </row>
    <row r="26" spans="1:8" s="79" customFormat="1" ht="12">
      <c r="A26" s="84"/>
      <c r="B26" s="85"/>
      <c r="C26" s="84"/>
      <c r="D26" s="86"/>
      <c r="E26" s="93"/>
      <c r="F26" s="93"/>
      <c r="G26" s="92"/>
      <c r="H26" s="84"/>
    </row>
    <row r="27" spans="1:8" s="79" customFormat="1" ht="12">
      <c r="A27" s="84"/>
      <c r="B27" s="85"/>
      <c r="C27" s="84"/>
      <c r="D27" s="86"/>
      <c r="E27" s="93"/>
      <c r="F27" s="93"/>
      <c r="G27" s="92"/>
      <c r="H27" s="84"/>
    </row>
    <row r="28" spans="1:8" s="79" customFormat="1" ht="12">
      <c r="A28" s="84"/>
      <c r="B28" s="85" t="s">
        <v>191</v>
      </c>
      <c r="C28" s="84"/>
      <c r="D28" s="86"/>
      <c r="E28" s="93"/>
      <c r="F28" s="93"/>
      <c r="G28" s="92"/>
      <c r="H28" s="84"/>
    </row>
    <row r="29" spans="1:8" s="79" customFormat="1" ht="12">
      <c r="A29" s="84"/>
      <c r="B29" s="85"/>
      <c r="C29" s="84"/>
      <c r="D29" s="86"/>
      <c r="E29" s="93"/>
      <c r="F29" s="93"/>
      <c r="G29" s="92"/>
      <c r="H29" s="84"/>
    </row>
    <row r="30" spans="1:8" s="79" customFormat="1" ht="12">
      <c r="A30" s="84"/>
      <c r="B30" s="85"/>
      <c r="C30" s="84"/>
      <c r="D30" s="86"/>
      <c r="E30" s="93"/>
      <c r="F30" s="93"/>
      <c r="G30" s="92"/>
      <c r="H30" s="84"/>
    </row>
    <row r="31" spans="1:8" s="79" customFormat="1" ht="12">
      <c r="A31" s="84"/>
      <c r="B31" s="85"/>
      <c r="C31" s="84"/>
      <c r="D31" s="86"/>
      <c r="E31" s="93"/>
      <c r="F31" s="93"/>
      <c r="G31" s="92"/>
      <c r="H31" s="84"/>
    </row>
    <row r="32" spans="1:8" s="79" customFormat="1" ht="12">
      <c r="A32" s="84"/>
      <c r="B32" s="85"/>
      <c r="C32" s="84"/>
      <c r="D32" s="86"/>
      <c r="E32" s="93"/>
      <c r="F32" s="93"/>
      <c r="G32" s="92"/>
      <c r="H32" s="84"/>
    </row>
    <row r="33" spans="1:8" s="79" customFormat="1" ht="12">
      <c r="A33" s="84"/>
      <c r="B33" s="85"/>
      <c r="C33" s="84"/>
      <c r="D33" s="86"/>
      <c r="E33" s="93"/>
      <c r="F33" s="93"/>
      <c r="G33" s="92"/>
      <c r="H33" s="84"/>
    </row>
    <row r="34" spans="1:8" s="79" customFormat="1" ht="12">
      <c r="A34" s="84"/>
      <c r="B34" s="85"/>
      <c r="C34" s="84"/>
      <c r="D34" s="86"/>
      <c r="E34" s="93"/>
      <c r="F34" s="93"/>
      <c r="G34" s="92"/>
      <c r="H34" s="84"/>
    </row>
    <row r="35" spans="1:8" s="79" customFormat="1" ht="12">
      <c r="A35" s="84"/>
      <c r="B35" s="85"/>
      <c r="C35" s="84"/>
      <c r="D35" s="86"/>
      <c r="E35" s="93"/>
      <c r="F35" s="93"/>
      <c r="G35" s="92"/>
      <c r="H35" s="84"/>
    </row>
    <row r="36" spans="1:8" s="79" customFormat="1" ht="12">
      <c r="A36" s="84"/>
      <c r="B36" s="85"/>
      <c r="C36" s="84"/>
      <c r="D36" s="86"/>
      <c r="E36" s="93"/>
      <c r="F36" s="93"/>
      <c r="G36" s="92"/>
      <c r="H36" s="84"/>
    </row>
    <row r="37" spans="1:8" s="79" customFormat="1" ht="18">
      <c r="A37" s="84"/>
      <c r="B37" s="399" t="s">
        <v>192</v>
      </c>
      <c r="C37" s="84"/>
      <c r="D37" s="86"/>
      <c r="E37" s="93"/>
      <c r="F37" s="93"/>
      <c r="G37" s="92"/>
      <c r="H37" s="84"/>
    </row>
    <row r="38" spans="1:8" s="79" customFormat="1" ht="12">
      <c r="A38" s="84"/>
      <c r="B38" s="85"/>
      <c r="C38" s="84"/>
      <c r="D38" s="86"/>
      <c r="E38" s="93"/>
      <c r="F38" s="93"/>
      <c r="G38" s="92"/>
      <c r="H38" s="84"/>
    </row>
    <row r="39" spans="1:8" s="79" customFormat="1" ht="12">
      <c r="A39" s="84"/>
      <c r="B39" s="85"/>
      <c r="C39" s="84"/>
      <c r="D39" s="86"/>
      <c r="E39" s="93"/>
      <c r="F39" s="93"/>
      <c r="G39" s="92"/>
      <c r="H39" s="84"/>
    </row>
    <row r="40" spans="1:8" s="79" customFormat="1" ht="12">
      <c r="A40" s="84"/>
      <c r="B40" s="85"/>
      <c r="C40" s="84"/>
      <c r="D40" s="86"/>
      <c r="E40" s="93"/>
      <c r="F40" s="93"/>
      <c r="G40" s="92"/>
      <c r="H40" s="84"/>
    </row>
    <row r="41" spans="1:8" s="79" customFormat="1" ht="12">
      <c r="A41" s="84"/>
      <c r="B41" s="85" t="s">
        <v>162</v>
      </c>
      <c r="C41" s="84"/>
      <c r="D41" s="86"/>
      <c r="E41" s="93"/>
      <c r="F41" s="93"/>
      <c r="G41" s="92"/>
      <c r="H41" s="84"/>
    </row>
    <row r="42" spans="1:8" s="79" customFormat="1" ht="12">
      <c r="A42" s="84"/>
      <c r="B42" s="85"/>
      <c r="C42" s="84"/>
      <c r="D42" s="86"/>
      <c r="E42" s="93"/>
      <c r="F42" s="93"/>
      <c r="G42" s="92"/>
      <c r="H42" s="84"/>
    </row>
    <row r="43" spans="1:8" s="79" customFormat="1" ht="12">
      <c r="A43" s="84"/>
      <c r="B43" s="85"/>
      <c r="C43" s="84"/>
      <c r="D43" s="86"/>
      <c r="E43" s="93"/>
      <c r="F43" s="93"/>
      <c r="G43" s="92"/>
      <c r="H43" s="84"/>
    </row>
    <row r="44" spans="1:8" s="79" customFormat="1" ht="12">
      <c r="A44" s="84"/>
      <c r="B44" s="85"/>
      <c r="C44" s="84"/>
      <c r="D44" s="86"/>
      <c r="E44" s="93"/>
      <c r="F44" s="93"/>
      <c r="G44" s="92"/>
      <c r="H44" s="84"/>
    </row>
    <row r="45" spans="1:8" s="79" customFormat="1" ht="12">
      <c r="A45" s="84"/>
      <c r="B45" s="85"/>
      <c r="C45" s="84"/>
      <c r="D45" s="86"/>
      <c r="E45" s="93"/>
      <c r="F45" s="93"/>
      <c r="G45" s="92"/>
      <c r="H45" s="84"/>
    </row>
    <row r="46" spans="1:8" s="79" customFormat="1" ht="12">
      <c r="A46" s="84"/>
      <c r="B46" s="85"/>
      <c r="C46" s="84"/>
      <c r="D46" s="86"/>
      <c r="E46" s="93"/>
      <c r="F46" s="93"/>
      <c r="G46" s="92"/>
      <c r="H46" s="84"/>
    </row>
    <row r="47" spans="1:8" s="79" customFormat="1" ht="12">
      <c r="A47" s="84"/>
      <c r="B47" s="85"/>
      <c r="C47" s="84"/>
      <c r="D47" s="86"/>
      <c r="E47" s="93"/>
      <c r="F47" s="93"/>
      <c r="G47" s="92"/>
      <c r="H47" s="84"/>
    </row>
    <row r="48" spans="1:8" s="79" customFormat="1" ht="12">
      <c r="A48" s="84"/>
      <c r="B48" s="85"/>
      <c r="C48" s="84"/>
      <c r="D48" s="86"/>
      <c r="E48" s="93"/>
      <c r="F48" s="93"/>
      <c r="G48" s="92"/>
      <c r="H48" s="84"/>
    </row>
    <row r="49" spans="1:8" s="79" customFormat="1" ht="12">
      <c r="A49" s="84"/>
      <c r="B49" s="85"/>
      <c r="C49" s="84"/>
      <c r="D49" s="86"/>
      <c r="E49" s="93"/>
      <c r="F49" s="93"/>
      <c r="G49" s="92"/>
      <c r="H49" s="84"/>
    </row>
    <row r="50" spans="1:8" s="79" customFormat="1" ht="12">
      <c r="A50" s="84"/>
      <c r="B50" s="85"/>
      <c r="C50" s="84"/>
      <c r="D50" s="86"/>
      <c r="E50" s="93"/>
      <c r="F50" s="93"/>
      <c r="G50" s="92"/>
      <c r="H50" s="84"/>
    </row>
    <row r="51" spans="1:8" s="79" customFormat="1" ht="12">
      <c r="A51" s="84"/>
      <c r="B51" s="85"/>
      <c r="C51" s="84"/>
      <c r="D51" s="86"/>
      <c r="E51" s="93"/>
      <c r="F51" s="93"/>
      <c r="G51" s="92"/>
      <c r="H51" s="84"/>
    </row>
    <row r="52" spans="1:8" s="79" customFormat="1" ht="12">
      <c r="A52" s="84"/>
      <c r="B52" s="85"/>
      <c r="C52" s="84"/>
      <c r="D52" s="86"/>
      <c r="E52" s="93"/>
      <c r="F52" s="93"/>
      <c r="G52" s="92"/>
      <c r="H52" s="84"/>
    </row>
    <row r="53" spans="1:8" s="79" customFormat="1" ht="12">
      <c r="A53" s="84"/>
      <c r="B53" s="85"/>
      <c r="C53" s="84"/>
      <c r="D53" s="86"/>
      <c r="E53" s="93"/>
      <c r="F53" s="93"/>
      <c r="G53" s="92"/>
      <c r="H53" s="84"/>
    </row>
    <row r="54" spans="1:8" s="79" customFormat="1" ht="12">
      <c r="A54" s="84"/>
      <c r="B54" s="85"/>
      <c r="C54" s="84"/>
      <c r="D54" s="86"/>
      <c r="E54" s="93"/>
      <c r="F54" s="93"/>
      <c r="G54" s="92"/>
      <c r="H54" s="84"/>
    </row>
    <row r="55" spans="1:8" s="79" customFormat="1" ht="12">
      <c r="A55" s="84"/>
      <c r="B55" s="85"/>
      <c r="C55" s="84"/>
      <c r="D55" s="86"/>
      <c r="E55" s="93"/>
      <c r="F55" s="93"/>
      <c r="G55" s="92"/>
      <c r="H55" s="84"/>
    </row>
    <row r="56" spans="1:8" s="79" customFormat="1" ht="12">
      <c r="A56" s="84"/>
      <c r="B56" s="85"/>
      <c r="C56" s="84"/>
      <c r="D56" s="86"/>
      <c r="E56" s="93"/>
      <c r="F56" s="93"/>
      <c r="G56" s="92"/>
      <c r="H56" s="84"/>
    </row>
    <row r="57" spans="1:8" s="79" customFormat="1" ht="12">
      <c r="A57" s="84"/>
      <c r="B57" s="85"/>
      <c r="C57" s="84"/>
      <c r="D57" s="86"/>
      <c r="E57" s="93"/>
      <c r="F57" s="93"/>
      <c r="G57" s="92"/>
      <c r="H57" s="84"/>
    </row>
    <row r="58" spans="1:8" s="79" customFormat="1" ht="12">
      <c r="A58" s="84"/>
      <c r="B58" s="85"/>
      <c r="C58" s="84"/>
      <c r="D58" s="86"/>
      <c r="E58" s="93"/>
      <c r="F58" s="93"/>
      <c r="G58" s="92"/>
      <c r="H58" s="84"/>
    </row>
    <row r="59" spans="1:8" s="79" customFormat="1" ht="12">
      <c r="A59" s="84"/>
      <c r="B59" s="85"/>
      <c r="C59" s="84"/>
      <c r="D59" s="86"/>
      <c r="E59" s="93"/>
      <c r="F59" s="93"/>
      <c r="G59" s="92"/>
      <c r="H59" s="84"/>
    </row>
    <row r="60" spans="1:8" s="79" customFormat="1" ht="12">
      <c r="A60" s="84"/>
      <c r="B60" s="85"/>
      <c r="C60" s="84"/>
      <c r="D60" s="86"/>
      <c r="E60" s="93"/>
      <c r="F60" s="93"/>
      <c r="G60" s="92"/>
      <c r="H60" s="84"/>
    </row>
    <row r="61" spans="1:8" s="79" customFormat="1" ht="12">
      <c r="A61" s="84"/>
      <c r="B61" s="85"/>
      <c r="C61" s="84"/>
      <c r="D61" s="86"/>
      <c r="E61" s="93"/>
      <c r="F61" s="93"/>
      <c r="G61" s="92"/>
      <c r="H61" s="84"/>
    </row>
    <row r="62" spans="1:8" s="79" customFormat="1" ht="12">
      <c r="A62" s="84"/>
      <c r="B62" s="85"/>
      <c r="C62" s="84"/>
      <c r="D62" s="86"/>
      <c r="E62" s="93"/>
      <c r="F62" s="93"/>
      <c r="G62" s="92"/>
      <c r="H62" s="84"/>
    </row>
    <row r="63" spans="1:8" s="79" customFormat="1" ht="12">
      <c r="A63" s="84"/>
      <c r="B63" s="85"/>
      <c r="C63" s="84"/>
      <c r="D63" s="86"/>
      <c r="E63" s="93"/>
      <c r="F63" s="93"/>
      <c r="G63" s="92"/>
      <c r="H63" s="84"/>
    </row>
    <row r="64" spans="1:8" s="79" customFormat="1" ht="12">
      <c r="A64" s="84"/>
      <c r="B64" s="85"/>
      <c r="C64" s="84"/>
      <c r="D64" s="86"/>
      <c r="E64" s="93"/>
      <c r="F64" s="93"/>
      <c r="G64" s="92"/>
      <c r="H64" s="84"/>
    </row>
    <row r="65" spans="1:8" s="79" customFormat="1" ht="12">
      <c r="A65" s="84"/>
      <c r="B65" s="85"/>
      <c r="C65" s="84"/>
      <c r="D65" s="86"/>
      <c r="E65" s="93"/>
      <c r="F65" s="93"/>
      <c r="G65" s="92"/>
      <c r="H65" s="84"/>
    </row>
    <row r="66" spans="1:8" s="79" customFormat="1" ht="12">
      <c r="A66" s="84"/>
      <c r="B66" s="85"/>
      <c r="C66" s="84"/>
      <c r="D66" s="86"/>
      <c r="E66" s="93"/>
      <c r="F66" s="93"/>
      <c r="G66" s="92"/>
      <c r="H66" s="84"/>
    </row>
    <row r="67" spans="1:8" s="79" customFormat="1" ht="12">
      <c r="A67" s="84"/>
      <c r="B67" s="85"/>
      <c r="C67" s="84"/>
      <c r="D67" s="86"/>
      <c r="E67" s="93"/>
      <c r="F67" s="93"/>
      <c r="G67" s="92"/>
      <c r="H67" s="84"/>
    </row>
    <row r="68" spans="1:8" s="79" customFormat="1" ht="12">
      <c r="A68" s="84"/>
      <c r="B68" s="85"/>
      <c r="C68" s="84"/>
      <c r="D68" s="86"/>
      <c r="E68" s="93"/>
      <c r="F68" s="93"/>
      <c r="G68" s="92"/>
      <c r="H68" s="84"/>
    </row>
    <row r="69" spans="1:8" s="79" customFormat="1" ht="12">
      <c r="A69" s="84"/>
      <c r="B69" s="85"/>
      <c r="C69" s="84"/>
      <c r="D69" s="86"/>
      <c r="E69" s="93"/>
      <c r="F69" s="93"/>
      <c r="G69" s="92"/>
      <c r="H69" s="84"/>
    </row>
    <row r="70" spans="1:8" s="79" customFormat="1" ht="12">
      <c r="A70" s="84"/>
      <c r="B70" s="85"/>
      <c r="C70" s="84"/>
      <c r="D70" s="86"/>
      <c r="E70" s="93"/>
      <c r="F70" s="93"/>
      <c r="G70" s="92"/>
      <c r="H70" s="84"/>
    </row>
    <row r="71" spans="1:8" s="79" customFormat="1" ht="12">
      <c r="A71" s="84"/>
      <c r="B71" s="85"/>
      <c r="C71" s="84"/>
      <c r="D71" s="86"/>
      <c r="E71" s="93"/>
      <c r="F71" s="93"/>
      <c r="G71" s="92"/>
      <c r="H71" s="84"/>
    </row>
    <row r="72" spans="1:8" s="79" customFormat="1" ht="12">
      <c r="A72" s="84"/>
      <c r="B72" s="85"/>
      <c r="C72" s="84"/>
      <c r="D72" s="86"/>
      <c r="E72" s="93"/>
      <c r="F72" s="93"/>
      <c r="G72" s="92"/>
      <c r="H72" s="84"/>
    </row>
    <row r="73" spans="1:8" s="79" customFormat="1" ht="12">
      <c r="A73" s="84"/>
      <c r="B73" s="85"/>
      <c r="C73" s="84"/>
      <c r="D73" s="86"/>
      <c r="E73" s="93"/>
      <c r="F73" s="93"/>
      <c r="G73" s="92"/>
      <c r="H73" s="84"/>
    </row>
    <row r="74" spans="1:8" s="79" customFormat="1" ht="12">
      <c r="A74" s="84"/>
      <c r="B74" s="85"/>
      <c r="C74" s="84"/>
      <c r="D74" s="86"/>
      <c r="E74" s="93"/>
      <c r="F74" s="93"/>
      <c r="G74" s="92"/>
      <c r="H74" s="84"/>
    </row>
    <row r="75" spans="1:8" s="79" customFormat="1" ht="12">
      <c r="A75" s="84"/>
      <c r="B75" s="85"/>
      <c r="C75" s="84"/>
      <c r="D75" s="86"/>
      <c r="E75" s="93"/>
      <c r="F75" s="93"/>
      <c r="G75" s="92"/>
      <c r="H75" s="84"/>
    </row>
    <row r="76" spans="1:8" s="79" customFormat="1" ht="12">
      <c r="A76" s="84"/>
      <c r="B76" s="85"/>
      <c r="C76" s="84"/>
      <c r="D76" s="86"/>
      <c r="E76" s="93"/>
      <c r="F76" s="93"/>
      <c r="G76" s="92"/>
      <c r="H76" s="84"/>
    </row>
    <row r="77" spans="1:8" s="79" customFormat="1" ht="12">
      <c r="A77" s="84"/>
      <c r="B77" s="85"/>
      <c r="C77" s="84"/>
      <c r="D77" s="86"/>
      <c r="E77" s="93"/>
      <c r="F77" s="93"/>
      <c r="G77" s="92"/>
      <c r="H77" s="84"/>
    </row>
    <row r="78" spans="1:8" s="79" customFormat="1" ht="12">
      <c r="A78" s="84"/>
      <c r="B78" s="85"/>
      <c r="C78" s="84"/>
      <c r="D78" s="86"/>
      <c r="E78" s="93"/>
      <c r="F78" s="93"/>
      <c r="G78" s="92"/>
      <c r="H78" s="84"/>
    </row>
    <row r="79" spans="1:8" s="79" customFormat="1" ht="12">
      <c r="A79" s="84"/>
      <c r="B79" s="85"/>
      <c r="C79" s="84"/>
      <c r="D79" s="86"/>
      <c r="E79" s="93"/>
      <c r="F79" s="93"/>
      <c r="G79" s="92"/>
      <c r="H79" s="84"/>
    </row>
    <row r="80" spans="1:8" s="79" customFormat="1" ht="12">
      <c r="A80" s="84"/>
      <c r="B80" s="85"/>
      <c r="C80" s="84"/>
      <c r="D80" s="86"/>
      <c r="E80" s="93"/>
      <c r="F80" s="93"/>
      <c r="G80" s="92"/>
      <c r="H80" s="84"/>
    </row>
    <row r="81" spans="1:8" s="79" customFormat="1" ht="12">
      <c r="A81" s="84"/>
      <c r="B81" s="85"/>
      <c r="C81" s="84"/>
      <c r="D81" s="86"/>
      <c r="E81" s="93"/>
      <c r="F81" s="93"/>
      <c r="G81" s="92"/>
      <c r="H81" s="84"/>
    </row>
    <row r="82" spans="1:8" s="79" customFormat="1" ht="12">
      <c r="A82" s="84"/>
      <c r="B82" s="85"/>
      <c r="C82" s="84"/>
      <c r="D82" s="86"/>
      <c r="E82" s="93"/>
      <c r="F82" s="93"/>
      <c r="G82" s="92"/>
      <c r="H82" s="84"/>
    </row>
    <row r="83" spans="1:8" s="79" customFormat="1" ht="12">
      <c r="A83" s="84"/>
      <c r="B83" s="85"/>
      <c r="C83" s="84"/>
      <c r="D83" s="86"/>
      <c r="E83" s="93"/>
      <c r="F83" s="93"/>
      <c r="G83" s="92"/>
      <c r="H83" s="84"/>
    </row>
    <row r="84" spans="1:8" s="79" customFormat="1" ht="12">
      <c r="A84" s="84"/>
      <c r="B84" s="85"/>
      <c r="C84" s="84"/>
      <c r="D84" s="86"/>
      <c r="E84" s="93"/>
      <c r="F84" s="93"/>
      <c r="G84" s="92"/>
      <c r="H84" s="84"/>
    </row>
    <row r="85" spans="1:8" s="79" customFormat="1" ht="12">
      <c r="A85" s="84"/>
      <c r="B85" s="85"/>
      <c r="C85" s="84"/>
      <c r="D85" s="86"/>
      <c r="E85" s="93"/>
      <c r="F85" s="93"/>
      <c r="G85" s="92"/>
      <c r="H85" s="84"/>
    </row>
    <row r="86" spans="1:8" s="79" customFormat="1" ht="12">
      <c r="A86" s="84"/>
      <c r="B86" s="85"/>
      <c r="C86" s="84"/>
      <c r="D86" s="86"/>
      <c r="E86" s="93"/>
      <c r="F86" s="93"/>
      <c r="G86" s="92"/>
      <c r="H86" s="84"/>
    </row>
    <row r="87" spans="1:8" s="79" customFormat="1" ht="12">
      <c r="A87" s="84"/>
      <c r="B87" s="85"/>
      <c r="C87" s="84"/>
      <c r="D87" s="86"/>
      <c r="E87" s="93"/>
      <c r="F87" s="93"/>
      <c r="G87" s="92"/>
      <c r="H87" s="84"/>
    </row>
    <row r="88" spans="1:8" s="79" customFormat="1" ht="12">
      <c r="A88" s="84"/>
      <c r="B88" s="85"/>
      <c r="C88" s="84"/>
      <c r="D88" s="86"/>
      <c r="E88" s="93"/>
      <c r="F88" s="93"/>
      <c r="G88" s="92"/>
      <c r="H88" s="84"/>
    </row>
    <row r="89" spans="1:8" s="79" customFormat="1" ht="12">
      <c r="A89" s="84"/>
      <c r="B89" s="85"/>
      <c r="C89" s="84"/>
      <c r="D89" s="86"/>
      <c r="E89" s="93"/>
      <c r="F89" s="93"/>
      <c r="G89" s="92"/>
      <c r="H89" s="84"/>
    </row>
    <row r="90" spans="1:8" s="79" customFormat="1" ht="12">
      <c r="A90" s="84"/>
      <c r="B90" s="85"/>
      <c r="C90" s="84"/>
      <c r="D90" s="86"/>
      <c r="E90" s="93"/>
      <c r="F90" s="93"/>
      <c r="G90" s="92"/>
      <c r="H90" s="84"/>
    </row>
    <row r="91" spans="1:8" s="79" customFormat="1" ht="12">
      <c r="A91" s="84"/>
      <c r="B91" s="85"/>
      <c r="C91" s="84"/>
      <c r="D91" s="86"/>
      <c r="E91" s="93"/>
      <c r="F91" s="93"/>
      <c r="G91" s="92"/>
      <c r="H91" s="84"/>
    </row>
    <row r="92" spans="1:8" s="79" customFormat="1" ht="12">
      <c r="A92" s="84"/>
      <c r="B92" s="85"/>
      <c r="C92" s="84"/>
      <c r="D92" s="86"/>
      <c r="E92" s="93"/>
      <c r="F92" s="93"/>
      <c r="G92" s="92"/>
      <c r="H92" s="84"/>
    </row>
    <row r="93" spans="1:8" s="79" customFormat="1" ht="12">
      <c r="A93" s="84"/>
      <c r="B93" s="85"/>
      <c r="C93" s="84"/>
      <c r="D93" s="86"/>
      <c r="E93" s="93"/>
      <c r="F93" s="93"/>
      <c r="G93" s="92"/>
      <c r="H93" s="84"/>
    </row>
    <row r="94" spans="1:8" s="79" customFormat="1" ht="12">
      <c r="A94" s="84"/>
      <c r="B94" s="85"/>
      <c r="C94" s="84"/>
      <c r="D94" s="86"/>
      <c r="E94" s="93"/>
      <c r="F94" s="93"/>
      <c r="G94" s="92"/>
      <c r="H94" s="84"/>
    </row>
    <row r="95" spans="1:8" s="79" customFormat="1" ht="12">
      <c r="A95" s="84"/>
      <c r="B95" s="85"/>
      <c r="C95" s="84"/>
      <c r="D95" s="86"/>
      <c r="E95" s="93"/>
      <c r="F95" s="93"/>
      <c r="G95" s="92"/>
      <c r="H95" s="84"/>
    </row>
    <row r="96" spans="1:8" s="79" customFormat="1" ht="12">
      <c r="A96" s="84"/>
      <c r="B96" s="85"/>
      <c r="C96" s="84"/>
      <c r="D96" s="86"/>
      <c r="E96" s="93"/>
      <c r="F96" s="93"/>
      <c r="G96" s="92"/>
      <c r="H96" s="84"/>
    </row>
    <row r="97" spans="1:8" s="79" customFormat="1" ht="12">
      <c r="A97" s="84"/>
      <c r="B97" s="85"/>
      <c r="C97" s="84"/>
      <c r="D97" s="86"/>
      <c r="E97" s="93"/>
      <c r="F97" s="93"/>
      <c r="G97" s="92"/>
      <c r="H97" s="84"/>
    </row>
    <row r="98" spans="1:8" s="79" customFormat="1" ht="12">
      <c r="A98" s="84"/>
      <c r="B98" s="85"/>
      <c r="C98" s="84"/>
      <c r="D98" s="86"/>
      <c r="E98" s="93"/>
      <c r="F98" s="93"/>
      <c r="G98" s="92"/>
      <c r="H98" s="84"/>
    </row>
    <row r="99" spans="1:8" s="79" customFormat="1" ht="12">
      <c r="A99" s="84"/>
      <c r="B99" s="85"/>
      <c r="C99" s="84"/>
      <c r="D99" s="86"/>
      <c r="E99" s="93"/>
      <c r="F99" s="93"/>
      <c r="G99" s="92"/>
      <c r="H99" s="84"/>
    </row>
    <row r="100" spans="1:8" s="79" customFormat="1" ht="12">
      <c r="A100" s="84"/>
      <c r="B100" s="85"/>
      <c r="C100" s="84"/>
      <c r="D100" s="86"/>
      <c r="E100" s="93"/>
      <c r="F100" s="93"/>
      <c r="G100" s="92"/>
      <c r="H100" s="84"/>
    </row>
    <row r="101" spans="1:8" s="79" customFormat="1" ht="12">
      <c r="A101" s="84"/>
      <c r="B101" s="85"/>
      <c r="C101" s="84"/>
      <c r="D101" s="86"/>
      <c r="E101" s="93"/>
      <c r="F101" s="93"/>
      <c r="G101" s="92"/>
      <c r="H101" s="84"/>
    </row>
    <row r="102" spans="1:8" s="79" customFormat="1" ht="12">
      <c r="A102" s="84"/>
      <c r="B102" s="85"/>
      <c r="C102" s="84"/>
      <c r="D102" s="86"/>
      <c r="E102" s="93"/>
      <c r="F102" s="93"/>
      <c r="G102" s="92"/>
      <c r="H102" s="84"/>
    </row>
    <row r="103" spans="1:8" s="79" customFormat="1" ht="12">
      <c r="A103" s="84"/>
      <c r="B103" s="85"/>
      <c r="C103" s="84"/>
      <c r="D103" s="86"/>
      <c r="E103" s="93"/>
      <c r="F103" s="93"/>
      <c r="G103" s="92"/>
      <c r="H103" s="84"/>
    </row>
    <row r="104" spans="1:8" s="79" customFormat="1" ht="12">
      <c r="A104" s="84"/>
      <c r="B104" s="85"/>
      <c r="C104" s="84"/>
      <c r="D104" s="86"/>
      <c r="E104" s="93"/>
      <c r="F104" s="93"/>
      <c r="G104" s="92"/>
      <c r="H104" s="84"/>
    </row>
    <row r="105" spans="1:8" s="79" customFormat="1" ht="12">
      <c r="A105" s="84"/>
      <c r="B105" s="85"/>
      <c r="C105" s="84"/>
      <c r="D105" s="86"/>
      <c r="E105" s="93"/>
      <c r="F105" s="93"/>
      <c r="G105" s="92"/>
      <c r="H105" s="84"/>
    </row>
    <row r="106" spans="1:8" s="79" customFormat="1" ht="12">
      <c r="A106" s="84"/>
      <c r="B106" s="85"/>
      <c r="C106" s="84"/>
      <c r="D106" s="86"/>
      <c r="E106" s="93"/>
      <c r="F106" s="93"/>
      <c r="G106" s="92"/>
      <c r="H106" s="84"/>
    </row>
    <row r="107" spans="1:8" s="79" customFormat="1" ht="12">
      <c r="A107" s="84"/>
      <c r="B107" s="85"/>
      <c r="C107" s="84"/>
      <c r="D107" s="86"/>
      <c r="E107" s="93"/>
      <c r="F107" s="93"/>
      <c r="G107" s="92"/>
      <c r="H107" s="84"/>
    </row>
    <row r="108" spans="1:8" s="79" customFormat="1" ht="12">
      <c r="A108" s="84"/>
      <c r="B108" s="85"/>
      <c r="C108" s="84"/>
      <c r="D108" s="86"/>
      <c r="E108" s="93"/>
      <c r="F108" s="93"/>
      <c r="G108" s="92"/>
      <c r="H108" s="84"/>
    </row>
    <row r="109" spans="1:8" s="79" customFormat="1" ht="12">
      <c r="A109" s="84"/>
      <c r="B109" s="85"/>
      <c r="C109" s="84"/>
      <c r="D109" s="86"/>
      <c r="E109" s="93"/>
      <c r="F109" s="93"/>
      <c r="G109" s="92"/>
      <c r="H109" s="84"/>
    </row>
    <row r="110" spans="1:8" s="79" customFormat="1" ht="12">
      <c r="A110" s="84"/>
      <c r="B110" s="85"/>
      <c r="C110" s="84"/>
      <c r="D110" s="86"/>
      <c r="E110" s="93"/>
      <c r="F110" s="93"/>
      <c r="G110" s="92"/>
      <c r="H110" s="84"/>
    </row>
    <row r="111" spans="1:8" s="79" customFormat="1" ht="12">
      <c r="A111" s="84"/>
      <c r="B111" s="85"/>
      <c r="C111" s="84"/>
      <c r="D111" s="86"/>
      <c r="E111" s="93"/>
      <c r="F111" s="93"/>
      <c r="G111" s="92"/>
      <c r="H111" s="84"/>
    </row>
    <row r="112" spans="1:8" s="79" customFormat="1" ht="12">
      <c r="A112" s="84"/>
      <c r="B112" s="85"/>
      <c r="C112" s="84"/>
      <c r="D112" s="86"/>
      <c r="E112" s="93"/>
      <c r="F112" s="93"/>
      <c r="G112" s="92"/>
      <c r="H112" s="84"/>
    </row>
    <row r="113" spans="1:8" s="79" customFormat="1" ht="12">
      <c r="A113" s="84"/>
      <c r="B113" s="85"/>
      <c r="C113" s="84"/>
      <c r="D113" s="86"/>
      <c r="E113" s="93"/>
      <c r="F113" s="93"/>
      <c r="G113" s="92"/>
      <c r="H113" s="84"/>
    </row>
    <row r="114" spans="1:8" s="79" customFormat="1" ht="12">
      <c r="A114" s="84"/>
      <c r="B114" s="85"/>
      <c r="C114" s="84"/>
      <c r="D114" s="86"/>
      <c r="E114" s="93"/>
      <c r="F114" s="93"/>
      <c r="G114" s="92"/>
      <c r="H114" s="84"/>
    </row>
    <row r="115" spans="1:8" s="79" customFormat="1" ht="12">
      <c r="A115" s="84"/>
      <c r="B115" s="85"/>
      <c r="C115" s="84"/>
      <c r="D115" s="86"/>
      <c r="E115" s="93"/>
      <c r="F115" s="93"/>
      <c r="G115" s="92"/>
      <c r="H115" s="84"/>
    </row>
    <row r="116" spans="1:8" s="79" customFormat="1" ht="12">
      <c r="A116" s="84"/>
      <c r="B116" s="85"/>
      <c r="C116" s="84"/>
      <c r="D116" s="86"/>
      <c r="E116" s="93"/>
      <c r="F116" s="93"/>
      <c r="G116" s="92"/>
      <c r="H116" s="84"/>
    </row>
    <row r="117" spans="1:8" s="79" customFormat="1" ht="12">
      <c r="A117" s="84"/>
      <c r="B117" s="85"/>
      <c r="C117" s="84"/>
      <c r="D117" s="86"/>
      <c r="E117" s="93"/>
      <c r="F117" s="93"/>
      <c r="G117" s="92"/>
      <c r="H117" s="84"/>
    </row>
    <row r="118" spans="1:8" s="79" customFormat="1" ht="12">
      <c r="A118" s="84"/>
      <c r="B118" s="85"/>
      <c r="C118" s="84"/>
      <c r="D118" s="86"/>
      <c r="E118" s="93"/>
      <c r="F118" s="93"/>
      <c r="G118" s="92"/>
      <c r="H118" s="84"/>
    </row>
    <row r="119" spans="1:8" s="79" customFormat="1" ht="12">
      <c r="A119" s="84"/>
      <c r="B119" s="85"/>
      <c r="C119" s="84"/>
      <c r="D119" s="86"/>
      <c r="E119" s="93"/>
      <c r="F119" s="93"/>
      <c r="G119" s="92"/>
      <c r="H119" s="84"/>
    </row>
    <row r="120" spans="1:8" s="79" customFormat="1" ht="12">
      <c r="A120" s="84"/>
      <c r="B120" s="85"/>
      <c r="C120" s="84"/>
      <c r="D120" s="86"/>
      <c r="E120" s="93"/>
      <c r="F120" s="93"/>
      <c r="G120" s="92"/>
      <c r="H120" s="84"/>
    </row>
    <row r="145" ht="12.75">
      <c r="E145" s="109">
        <v>30</v>
      </c>
    </row>
    <row r="149" ht="12.75">
      <c r="E149" s="109">
        <v>1</v>
      </c>
    </row>
    <row r="187" spans="3:8" ht="12.75">
      <c r="C187" s="177" t="s">
        <v>183</v>
      </c>
      <c r="E187" s="109">
        <v>250</v>
      </c>
      <c r="H187" s="77">
        <v>35</v>
      </c>
    </row>
  </sheetData>
  <sheetProtection/>
  <printOptions/>
  <pageMargins left="0.984251968503937" right="0.3937007874015748" top="0.984251968503937" bottom="0.7480314960629921" header="0" footer="0.3937007874015748"/>
  <pageSetup horizontalDpi="300" verticalDpi="300" orientation="portrait" paperSize="9" r:id="rId1"/>
  <headerFooter alignWithMargins="0">
    <oddHeader>&amp;L
&amp;9&amp;R&amp;"Projekt,Običajno"&amp;72p</oddHeader>
    <oddFooter>&amp;C&amp;6 &amp; List: &amp;A&amp;R &amp; &amp;9 &amp; Stran: &amp;P</oddFooter>
  </headerFooter>
  <rowBreaks count="2" manualBreakCount="2">
    <brk id="41" max="255" man="1"/>
    <brk id="142" max="255" man="1"/>
  </rowBreaks>
</worksheet>
</file>

<file path=xl/worksheets/sheet3.xml><?xml version="1.0" encoding="utf-8"?>
<worksheet xmlns="http://schemas.openxmlformats.org/spreadsheetml/2006/main" xmlns:r="http://schemas.openxmlformats.org/officeDocument/2006/relationships">
  <dimension ref="A1:O96"/>
  <sheetViews>
    <sheetView view="pageBreakPreview" zoomScale="120" zoomScaleSheetLayoutView="120" zoomScalePageLayoutView="0" workbookViewId="0" topLeftCell="A7">
      <selection activeCell="B45" sqref="B45"/>
    </sheetView>
  </sheetViews>
  <sheetFormatPr defaultColWidth="9.00390625" defaultRowHeight="12.75"/>
  <cols>
    <col min="1" max="1" width="5.625" style="176" customWidth="1"/>
    <col min="2" max="2" width="78.125" style="175" customWidth="1"/>
    <col min="3" max="3" width="6.25390625" style="0" customWidth="1"/>
    <col min="4" max="4" width="7.625" style="0" customWidth="1"/>
    <col min="5" max="5" width="3.00390625" style="0" customWidth="1"/>
    <col min="6" max="6" width="20.00390625" style="0" customWidth="1"/>
    <col min="7" max="7" width="20.375" style="0" customWidth="1"/>
    <col min="8" max="8" width="19.375" style="176" customWidth="1"/>
    <col min="9" max="9" width="11.00390625" style="146" customWidth="1"/>
    <col min="10" max="10" width="10.125" style="146" customWidth="1"/>
    <col min="11" max="11" width="9.125" style="146" customWidth="1"/>
    <col min="12" max="12" width="16.75390625" style="146" customWidth="1"/>
    <col min="13" max="13" width="9.875" style="146" customWidth="1"/>
    <col min="14" max="14" width="2.625" style="146" bestFit="1" customWidth="1"/>
    <col min="15" max="15" width="9.125" style="146" customWidth="1"/>
    <col min="16" max="16" width="9.00390625" style="146" customWidth="1"/>
    <col min="17" max="16384" width="9.125" style="146" customWidth="1"/>
  </cols>
  <sheetData>
    <row r="1" spans="1:15" s="139" customFormat="1" ht="18">
      <c r="A1" s="134" t="str">
        <f>+OSNOVA!A2</f>
        <v>POPIS DEL S PREDRAČUNOM</v>
      </c>
      <c r="B1" s="390"/>
      <c r="C1"/>
      <c r="D1"/>
      <c r="E1"/>
      <c r="F1"/>
      <c r="G1"/>
      <c r="H1" s="137"/>
      <c r="I1" s="138"/>
      <c r="J1" s="138"/>
      <c r="L1" s="136"/>
      <c r="M1" s="136"/>
      <c r="N1" s="140"/>
      <c r="O1" s="141"/>
    </row>
    <row r="2" spans="1:15" s="139" customFormat="1" ht="18">
      <c r="A2" s="134"/>
      <c r="B2" s="391"/>
      <c r="C2"/>
      <c r="D2"/>
      <c r="E2"/>
      <c r="F2"/>
      <c r="G2"/>
      <c r="H2" s="137"/>
      <c r="I2" s="138"/>
      <c r="J2" s="138"/>
      <c r="L2" s="136"/>
      <c r="M2" s="136"/>
      <c r="N2" s="140"/>
      <c r="O2" s="141"/>
    </row>
    <row r="3" spans="1:15" s="139" customFormat="1" ht="18">
      <c r="A3" s="134" t="str">
        <f>+OZN</f>
        <v> 3/1</v>
      </c>
      <c r="B3" s="134" t="str">
        <f>DEL</f>
        <v>Načrt cest in odvodnjavanja</v>
      </c>
      <c r="C3"/>
      <c r="D3"/>
      <c r="E3"/>
      <c r="F3"/>
      <c r="G3"/>
      <c r="H3" s="137"/>
      <c r="I3" s="138"/>
      <c r="J3" s="138"/>
      <c r="L3" s="136"/>
      <c r="M3" s="136"/>
      <c r="N3" s="140"/>
      <c r="O3" s="141"/>
    </row>
    <row r="4" spans="1:15" s="117" customFormat="1" ht="18">
      <c r="A4" s="103"/>
      <c r="B4" s="392"/>
      <c r="C4"/>
      <c r="D4"/>
      <c r="E4"/>
      <c r="F4"/>
      <c r="G4"/>
      <c r="H4" s="90"/>
      <c r="I4" s="126"/>
      <c r="J4" s="126"/>
      <c r="L4" s="106"/>
      <c r="M4" s="106"/>
      <c r="N4" s="89"/>
      <c r="O4" s="76"/>
    </row>
    <row r="5" spans="1:15" s="117" customFormat="1" ht="18.75" thickBot="1">
      <c r="A5" s="271" t="str">
        <f>+OSNOVA!E35</f>
        <v>UVOD V PREDRAČUN</v>
      </c>
      <c r="B5" s="393"/>
      <c r="C5"/>
      <c r="D5"/>
      <c r="E5"/>
      <c r="F5"/>
      <c r="G5"/>
      <c r="H5" s="90"/>
      <c r="I5" s="126"/>
      <c r="J5" s="126"/>
      <c r="L5" s="106"/>
      <c r="M5" s="106"/>
      <c r="N5" s="89"/>
      <c r="O5" s="76"/>
    </row>
    <row r="6" spans="1:15" s="117" customFormat="1" ht="18">
      <c r="A6" s="385"/>
      <c r="B6" s="391"/>
      <c r="C6"/>
      <c r="D6"/>
      <c r="E6"/>
      <c r="F6"/>
      <c r="G6"/>
      <c r="H6" s="90"/>
      <c r="I6" s="126"/>
      <c r="J6" s="126"/>
      <c r="L6" s="106"/>
      <c r="M6" s="106"/>
      <c r="N6" s="89"/>
      <c r="O6" s="76"/>
    </row>
    <row r="7" spans="1:15" s="117" customFormat="1" ht="18">
      <c r="A7" s="355" t="s">
        <v>32</v>
      </c>
      <c r="B7" s="392"/>
      <c r="C7"/>
      <c r="D7"/>
      <c r="E7"/>
      <c r="F7"/>
      <c r="G7"/>
      <c r="H7" s="90"/>
      <c r="I7" s="126"/>
      <c r="J7" s="126"/>
      <c r="L7" s="106"/>
      <c r="M7" s="106"/>
      <c r="N7" s="89"/>
      <c r="O7" s="76"/>
    </row>
    <row r="8" spans="1:15" s="117" customFormat="1" ht="18">
      <c r="A8" s="355"/>
      <c r="B8" s="392"/>
      <c r="C8"/>
      <c r="D8"/>
      <c r="E8"/>
      <c r="F8"/>
      <c r="G8"/>
      <c r="H8" s="90"/>
      <c r="I8" s="126"/>
      <c r="J8" s="126"/>
      <c r="L8" s="106"/>
      <c r="M8" s="106"/>
      <c r="N8" s="89"/>
      <c r="O8" s="76"/>
    </row>
    <row r="9" spans="1:8" s="349" customFormat="1" ht="36" customHeight="1">
      <c r="A9" s="86">
        <f>1</f>
        <v>1</v>
      </c>
      <c r="B9" s="411" t="s">
        <v>8</v>
      </c>
      <c r="C9" s="381"/>
      <c r="D9" s="381"/>
      <c r="E9" s="381"/>
      <c r="F9" s="381"/>
      <c r="G9" s="381"/>
      <c r="H9" s="89"/>
    </row>
    <row r="10" spans="1:8" s="349" customFormat="1" ht="24">
      <c r="A10" s="86">
        <f>COUNT($A$9:A9)+1</f>
        <v>2</v>
      </c>
      <c r="B10" s="412" t="s">
        <v>13</v>
      </c>
      <c r="C10" s="381"/>
      <c r="D10" s="381"/>
      <c r="E10" s="381"/>
      <c r="F10" s="381"/>
      <c r="G10" s="381"/>
      <c r="H10" s="89"/>
    </row>
    <row r="11" spans="1:8" s="349" customFormat="1" ht="12.75" customHeight="1">
      <c r="A11" s="86">
        <f>COUNT($A$9:A10)+1</f>
        <v>3</v>
      </c>
      <c r="B11" s="412" t="s">
        <v>12</v>
      </c>
      <c r="C11" s="381"/>
      <c r="D11" s="381"/>
      <c r="E11" s="381"/>
      <c r="F11" s="381"/>
      <c r="G11" s="381"/>
      <c r="H11" s="89"/>
    </row>
    <row r="12" spans="1:8" s="179" customFormat="1" ht="24">
      <c r="A12" s="86">
        <f>COUNT($A$9:A11)+1</f>
        <v>4</v>
      </c>
      <c r="B12" s="412" t="s">
        <v>11</v>
      </c>
      <c r="C12" s="381"/>
      <c r="D12" s="381"/>
      <c r="E12" s="381"/>
      <c r="F12" s="381"/>
      <c r="G12" s="381"/>
      <c r="H12" s="140"/>
    </row>
    <row r="13" spans="1:8" s="349" customFormat="1" ht="12.75" customHeight="1">
      <c r="A13" s="86">
        <f>COUNT($A$9:A12)+1</f>
        <v>5</v>
      </c>
      <c r="B13" s="412" t="s">
        <v>7</v>
      </c>
      <c r="C13" s="381"/>
      <c r="D13" s="381"/>
      <c r="E13" s="381"/>
      <c r="F13" s="381"/>
      <c r="G13" s="381"/>
      <c r="H13" s="89"/>
    </row>
    <row r="14" spans="1:8" s="349" customFormat="1" ht="24">
      <c r="A14" s="86"/>
      <c r="B14" s="412" t="s">
        <v>14</v>
      </c>
      <c r="C14" s="381"/>
      <c r="D14" s="381"/>
      <c r="E14" s="381"/>
      <c r="F14" s="381"/>
      <c r="G14" s="381"/>
      <c r="H14" s="89"/>
    </row>
    <row r="15" spans="1:8" s="349" customFormat="1" ht="24" customHeight="1">
      <c r="A15" s="86">
        <f>COUNT($A$9:A13)+1</f>
        <v>6</v>
      </c>
      <c r="B15" s="412" t="s">
        <v>9</v>
      </c>
      <c r="C15" s="381"/>
      <c r="D15" s="381"/>
      <c r="E15" s="381"/>
      <c r="F15" s="381"/>
      <c r="G15" s="381"/>
      <c r="H15" s="89"/>
    </row>
    <row r="16" spans="1:8" s="349" customFormat="1" ht="24">
      <c r="A16" s="86">
        <f>COUNT($A$9:A15)+1</f>
        <v>7</v>
      </c>
      <c r="B16" s="412" t="s">
        <v>10</v>
      </c>
      <c r="C16" s="381"/>
      <c r="D16" s="381"/>
      <c r="E16" s="381"/>
      <c r="F16" s="381"/>
      <c r="G16" s="381"/>
      <c r="H16" s="89"/>
    </row>
    <row r="17" spans="1:8" s="349" customFormat="1" ht="24">
      <c r="A17" s="86">
        <f>COUNT($A$9:A16)+1</f>
        <v>8</v>
      </c>
      <c r="B17" s="412" t="s">
        <v>152</v>
      </c>
      <c r="C17" s="381"/>
      <c r="D17" s="381"/>
      <c r="E17" s="381"/>
      <c r="F17" s="381"/>
      <c r="G17" s="381"/>
      <c r="H17" s="89"/>
    </row>
    <row r="18" spans="1:8" s="349" customFormat="1" ht="24">
      <c r="A18" s="86">
        <f>COUNT($A$9:A17)+1</f>
        <v>9</v>
      </c>
      <c r="B18" s="412" t="s">
        <v>153</v>
      </c>
      <c r="C18" s="381"/>
      <c r="D18" s="381"/>
      <c r="E18" s="381"/>
      <c r="F18" s="381"/>
      <c r="G18" s="381"/>
      <c r="H18" s="89"/>
    </row>
    <row r="19" spans="1:8" s="349" customFormat="1" ht="24">
      <c r="A19" s="86">
        <f>COUNT($A$9:A18)+1</f>
        <v>10</v>
      </c>
      <c r="B19" s="412" t="s">
        <v>154</v>
      </c>
      <c r="C19" s="381"/>
      <c r="D19" s="381"/>
      <c r="E19" s="381"/>
      <c r="F19" s="381"/>
      <c r="G19" s="381"/>
      <c r="H19" s="89"/>
    </row>
    <row r="20" spans="1:8" s="349" customFormat="1" ht="24">
      <c r="A20" s="86">
        <f>COUNT($A$9:A19)+1</f>
        <v>11</v>
      </c>
      <c r="B20" s="412" t="s">
        <v>155</v>
      </c>
      <c r="C20" s="381"/>
      <c r="D20" s="381"/>
      <c r="E20" s="381"/>
      <c r="F20" s="381"/>
      <c r="G20" s="381"/>
      <c r="H20" s="89"/>
    </row>
    <row r="21" spans="1:8" s="349" customFormat="1" ht="24">
      <c r="A21" s="86">
        <f>COUNT($A$9:A20)+1</f>
        <v>12</v>
      </c>
      <c r="B21" s="412" t="s">
        <v>156</v>
      </c>
      <c r="C21" s="381"/>
      <c r="D21" s="381"/>
      <c r="E21" s="381"/>
      <c r="F21" s="381"/>
      <c r="G21" s="381"/>
      <c r="H21" s="89"/>
    </row>
    <row r="22" spans="1:8" s="349" customFormat="1" ht="24">
      <c r="A22" s="86">
        <f>COUNT($A$9:A21)+1</f>
        <v>13</v>
      </c>
      <c r="B22" s="412" t="s">
        <v>15</v>
      </c>
      <c r="C22" s="381"/>
      <c r="D22" s="381"/>
      <c r="E22" s="381"/>
      <c r="F22" s="381"/>
      <c r="G22" s="381"/>
      <c r="H22" s="89"/>
    </row>
    <row r="23" spans="1:8" s="349" customFormat="1" ht="12.75">
      <c r="A23" s="86">
        <f>COUNT($A$9:A22)+1</f>
        <v>14</v>
      </c>
      <c r="B23" s="412" t="s">
        <v>16</v>
      </c>
      <c r="C23" s="381"/>
      <c r="D23" s="381"/>
      <c r="E23" s="381"/>
      <c r="F23" s="381"/>
      <c r="G23" s="381"/>
      <c r="H23" s="89"/>
    </row>
    <row r="24" spans="1:8" s="349" customFormat="1" ht="12.75">
      <c r="A24" s="86">
        <f>COUNT($A$9:A23)+1</f>
        <v>15</v>
      </c>
      <c r="B24" s="412" t="s">
        <v>17</v>
      </c>
      <c r="C24" s="381"/>
      <c r="D24" s="381"/>
      <c r="E24" s="381"/>
      <c r="F24" s="381"/>
      <c r="G24" s="381"/>
      <c r="H24" s="89"/>
    </row>
    <row r="25" spans="1:8" s="349" customFormat="1" ht="12.75">
      <c r="A25" s="86">
        <f>COUNT($A$9:A24)+1</f>
        <v>16</v>
      </c>
      <c r="B25" s="412" t="s">
        <v>18</v>
      </c>
      <c r="C25" s="381"/>
      <c r="D25" s="381"/>
      <c r="E25" s="381"/>
      <c r="F25" s="381"/>
      <c r="G25" s="381"/>
      <c r="H25" s="89"/>
    </row>
    <row r="26" spans="1:8" s="178" customFormat="1" ht="118.5" customHeight="1">
      <c r="A26" s="86"/>
      <c r="B26" s="395"/>
      <c r="C26" s="381"/>
      <c r="D26" s="381"/>
      <c r="E26" s="381"/>
      <c r="F26" s="381"/>
      <c r="G26" s="381"/>
      <c r="H26" s="177"/>
    </row>
    <row r="27" spans="1:8" s="178" customFormat="1" ht="26.25" customHeight="1">
      <c r="A27" s="86"/>
      <c r="B27" s="395"/>
      <c r="C27" s="381"/>
      <c r="D27" s="381"/>
      <c r="E27" s="381"/>
      <c r="F27" s="381"/>
      <c r="G27" s="381"/>
      <c r="H27" s="177"/>
    </row>
    <row r="28" spans="1:8" s="178" customFormat="1" ht="15.75" customHeight="1">
      <c r="A28" s="86"/>
      <c r="B28" s="395"/>
      <c r="C28" s="381"/>
      <c r="D28" s="381"/>
      <c r="E28" s="381"/>
      <c r="F28" s="381"/>
      <c r="G28" s="381"/>
      <c r="H28" s="177"/>
    </row>
    <row r="29" spans="1:8" s="349" customFormat="1" ht="12.75">
      <c r="A29" s="86"/>
      <c r="B29" s="394"/>
      <c r="C29"/>
      <c r="D29"/>
      <c r="E29"/>
      <c r="F29"/>
      <c r="G29"/>
      <c r="H29" s="89"/>
    </row>
    <row r="30" spans="1:8" s="178" customFormat="1" ht="12" customHeight="1">
      <c r="A30" s="177"/>
      <c r="B30" s="387"/>
      <c r="C30"/>
      <c r="D30"/>
      <c r="E30"/>
      <c r="F30"/>
      <c r="G30"/>
      <c r="H30" s="177"/>
    </row>
    <row r="31" spans="1:8" s="178" customFormat="1" ht="12.75" customHeight="1">
      <c r="A31" s="177"/>
      <c r="B31" s="387"/>
      <c r="C31"/>
      <c r="D31"/>
      <c r="E31"/>
      <c r="F31"/>
      <c r="G31"/>
      <c r="H31" s="177"/>
    </row>
    <row r="32" spans="1:8" s="178" customFormat="1" ht="12.75">
      <c r="A32" s="177"/>
      <c r="C32"/>
      <c r="D32"/>
      <c r="E32"/>
      <c r="F32"/>
      <c r="G32"/>
      <c r="H32" s="177"/>
    </row>
    <row r="33" spans="1:8" s="178" customFormat="1" ht="12.75" customHeight="1">
      <c r="A33" s="177"/>
      <c r="B33" s="388"/>
      <c r="C33"/>
      <c r="D33"/>
      <c r="E33"/>
      <c r="F33"/>
      <c r="G33"/>
      <c r="H33" s="177"/>
    </row>
    <row r="34" spans="1:8" s="178" customFormat="1" ht="12.75">
      <c r="A34" s="177"/>
      <c r="C34"/>
      <c r="D34"/>
      <c r="E34"/>
      <c r="F34"/>
      <c r="G34"/>
      <c r="H34" s="177"/>
    </row>
    <row r="35" spans="1:8" s="178" customFormat="1" ht="12.75">
      <c r="A35" s="177"/>
      <c r="B35" s="180"/>
      <c r="C35"/>
      <c r="D35"/>
      <c r="E35"/>
      <c r="F35"/>
      <c r="G35"/>
      <c r="H35" s="177"/>
    </row>
    <row r="36" spans="1:8" s="178" customFormat="1" ht="12.75">
      <c r="A36" s="177"/>
      <c r="B36" s="180"/>
      <c r="C36"/>
      <c r="D36"/>
      <c r="E36"/>
      <c r="F36"/>
      <c r="G36"/>
      <c r="H36" s="177"/>
    </row>
    <row r="37" spans="1:8" s="178" customFormat="1" ht="12.75">
      <c r="A37" s="177"/>
      <c r="B37" s="180"/>
      <c r="C37"/>
      <c r="D37"/>
      <c r="E37"/>
      <c r="F37"/>
      <c r="G37"/>
      <c r="H37" s="177"/>
    </row>
    <row r="38" spans="1:8" s="178" customFormat="1" ht="12.75">
      <c r="A38" s="177"/>
      <c r="B38" s="180"/>
      <c r="C38"/>
      <c r="D38"/>
      <c r="E38"/>
      <c r="F38"/>
      <c r="G38"/>
      <c r="H38" s="177"/>
    </row>
    <row r="39" spans="1:8" s="178" customFormat="1" ht="12.75">
      <c r="A39" s="177"/>
      <c r="B39" s="180"/>
      <c r="C39"/>
      <c r="D39"/>
      <c r="E39"/>
      <c r="F39"/>
      <c r="G39"/>
      <c r="H39" s="177"/>
    </row>
    <row r="40" spans="1:8" s="178" customFormat="1" ht="12.75">
      <c r="A40" s="177"/>
      <c r="B40" s="180"/>
      <c r="C40"/>
      <c r="D40"/>
      <c r="E40"/>
      <c r="F40"/>
      <c r="G40"/>
      <c r="H40" s="177"/>
    </row>
    <row r="41" spans="1:8" s="178" customFormat="1" ht="12.75">
      <c r="A41" s="177"/>
      <c r="B41" s="180"/>
      <c r="C41"/>
      <c r="D41"/>
      <c r="E41"/>
      <c r="F41"/>
      <c r="G41"/>
      <c r="H41" s="177"/>
    </row>
    <row r="42" spans="1:8" s="178" customFormat="1" ht="12.75">
      <c r="A42" s="177"/>
      <c r="B42" s="180" t="s">
        <v>37</v>
      </c>
      <c r="C42"/>
      <c r="D42"/>
      <c r="E42"/>
      <c r="F42"/>
      <c r="G42"/>
      <c r="H42" s="177"/>
    </row>
    <row r="43" spans="1:8" s="178" customFormat="1" ht="12.75">
      <c r="A43" s="177"/>
      <c r="B43" s="180"/>
      <c r="C43"/>
      <c r="D43"/>
      <c r="E43"/>
      <c r="F43"/>
      <c r="G43"/>
      <c r="H43" s="177"/>
    </row>
    <row r="44" spans="1:8" s="178" customFormat="1" ht="12.75">
      <c r="A44" s="177"/>
      <c r="B44" s="180"/>
      <c r="C44"/>
      <c r="D44"/>
      <c r="E44"/>
      <c r="F44"/>
      <c r="G44"/>
      <c r="H44" s="177"/>
    </row>
    <row r="45" spans="1:8" s="178" customFormat="1" ht="12.75">
      <c r="A45" s="177"/>
      <c r="B45" s="180"/>
      <c r="C45"/>
      <c r="D45"/>
      <c r="E45"/>
      <c r="F45"/>
      <c r="G45"/>
      <c r="H45" s="177"/>
    </row>
    <row r="46" spans="1:8" s="178" customFormat="1" ht="12.75">
      <c r="A46" s="177"/>
      <c r="B46" s="180"/>
      <c r="C46"/>
      <c r="D46"/>
      <c r="E46"/>
      <c r="F46"/>
      <c r="G46"/>
      <c r="H46" s="177"/>
    </row>
    <row r="47" spans="1:8" s="178" customFormat="1" ht="12.75">
      <c r="A47" s="177"/>
      <c r="B47" s="180"/>
      <c r="C47"/>
      <c r="D47"/>
      <c r="E47"/>
      <c r="F47"/>
      <c r="G47"/>
      <c r="H47" s="177"/>
    </row>
    <row r="48" spans="1:8" s="178" customFormat="1" ht="12.75">
      <c r="A48" s="177"/>
      <c r="B48" s="180"/>
      <c r="C48"/>
      <c r="D48"/>
      <c r="E48"/>
      <c r="F48"/>
      <c r="G48"/>
      <c r="H48" s="177"/>
    </row>
    <row r="49" spans="1:8" s="178" customFormat="1" ht="12.75">
      <c r="A49" s="177"/>
      <c r="B49" s="180"/>
      <c r="C49"/>
      <c r="D49"/>
      <c r="E49"/>
      <c r="F49"/>
      <c r="G49"/>
      <c r="H49" s="177"/>
    </row>
    <row r="50" spans="1:8" s="178" customFormat="1" ht="12.75">
      <c r="A50" s="177"/>
      <c r="B50" s="180"/>
      <c r="C50"/>
      <c r="D50"/>
      <c r="E50"/>
      <c r="F50"/>
      <c r="G50"/>
      <c r="H50" s="177"/>
    </row>
    <row r="51" spans="1:8" s="178" customFormat="1" ht="12.75">
      <c r="A51" s="177"/>
      <c r="B51" s="180"/>
      <c r="C51"/>
      <c r="D51"/>
      <c r="E51"/>
      <c r="F51"/>
      <c r="G51"/>
      <c r="H51" s="177"/>
    </row>
    <row r="52" spans="1:8" s="178" customFormat="1" ht="12.75">
      <c r="A52" s="177"/>
      <c r="B52" s="180"/>
      <c r="C52"/>
      <c r="D52"/>
      <c r="E52"/>
      <c r="F52"/>
      <c r="G52"/>
      <c r="H52" s="177"/>
    </row>
    <row r="53" spans="1:8" s="178" customFormat="1" ht="12.75">
      <c r="A53" s="177"/>
      <c r="B53" s="180"/>
      <c r="C53"/>
      <c r="D53"/>
      <c r="E53"/>
      <c r="F53"/>
      <c r="G53"/>
      <c r="H53" s="177"/>
    </row>
    <row r="54" spans="1:8" s="178" customFormat="1" ht="12.75">
      <c r="A54" s="177"/>
      <c r="B54" s="180"/>
      <c r="C54"/>
      <c r="D54"/>
      <c r="E54"/>
      <c r="F54"/>
      <c r="G54"/>
      <c r="H54" s="177"/>
    </row>
    <row r="55" spans="1:8" s="178" customFormat="1" ht="12.75">
      <c r="A55" s="177"/>
      <c r="B55" s="180"/>
      <c r="C55"/>
      <c r="D55"/>
      <c r="E55"/>
      <c r="F55"/>
      <c r="G55"/>
      <c r="H55" s="177"/>
    </row>
    <row r="56" spans="1:8" s="178" customFormat="1" ht="12.75">
      <c r="A56" s="177"/>
      <c r="B56" s="180"/>
      <c r="C56"/>
      <c r="D56"/>
      <c r="E56"/>
      <c r="F56"/>
      <c r="G56"/>
      <c r="H56" s="177"/>
    </row>
    <row r="57" spans="1:8" s="178" customFormat="1" ht="12.75">
      <c r="A57" s="177"/>
      <c r="B57" s="180"/>
      <c r="C57"/>
      <c r="D57"/>
      <c r="E57"/>
      <c r="F57"/>
      <c r="G57"/>
      <c r="H57" s="177"/>
    </row>
    <row r="58" spans="1:8" s="178" customFormat="1" ht="12.75">
      <c r="A58" s="177"/>
      <c r="B58" s="180"/>
      <c r="C58"/>
      <c r="D58"/>
      <c r="E58"/>
      <c r="F58"/>
      <c r="G58"/>
      <c r="H58" s="177"/>
    </row>
    <row r="59" spans="1:8" s="178" customFormat="1" ht="12.75">
      <c r="A59" s="177"/>
      <c r="B59" s="180"/>
      <c r="C59"/>
      <c r="D59"/>
      <c r="E59"/>
      <c r="F59"/>
      <c r="G59"/>
      <c r="H59" s="177"/>
    </row>
    <row r="60" spans="1:8" s="178" customFormat="1" ht="12.75">
      <c r="A60" s="177"/>
      <c r="B60" s="180"/>
      <c r="C60"/>
      <c r="D60"/>
      <c r="E60"/>
      <c r="F60"/>
      <c r="G60"/>
      <c r="H60" s="177"/>
    </row>
    <row r="61" spans="1:8" s="178" customFormat="1" ht="12.75">
      <c r="A61" s="177"/>
      <c r="B61" s="180"/>
      <c r="C61"/>
      <c r="D61"/>
      <c r="E61"/>
      <c r="F61"/>
      <c r="G61"/>
      <c r="H61" s="177"/>
    </row>
    <row r="62" spans="1:8" s="178" customFormat="1" ht="12.75">
      <c r="A62" s="177"/>
      <c r="B62" s="180"/>
      <c r="C62"/>
      <c r="D62"/>
      <c r="E62"/>
      <c r="F62"/>
      <c r="G62"/>
      <c r="H62" s="177"/>
    </row>
    <row r="63" spans="1:8" s="178" customFormat="1" ht="12.75">
      <c r="A63" s="177"/>
      <c r="B63" s="180"/>
      <c r="C63"/>
      <c r="D63"/>
      <c r="E63"/>
      <c r="F63"/>
      <c r="G63"/>
      <c r="H63" s="177"/>
    </row>
    <row r="64" spans="1:8" s="178" customFormat="1" ht="12.75">
      <c r="A64" s="177"/>
      <c r="B64" s="180"/>
      <c r="C64"/>
      <c r="D64"/>
      <c r="E64"/>
      <c r="F64"/>
      <c r="G64"/>
      <c r="H64" s="177"/>
    </row>
    <row r="65" spans="1:8" s="178" customFormat="1" ht="12.75">
      <c r="A65" s="177"/>
      <c r="B65" s="180"/>
      <c r="C65"/>
      <c r="D65"/>
      <c r="E65"/>
      <c r="F65"/>
      <c r="G65"/>
      <c r="H65" s="177"/>
    </row>
    <row r="66" spans="1:8" s="178" customFormat="1" ht="12.75">
      <c r="A66" s="177"/>
      <c r="B66" s="180"/>
      <c r="C66"/>
      <c r="D66"/>
      <c r="E66"/>
      <c r="F66"/>
      <c r="G66"/>
      <c r="H66" s="177"/>
    </row>
    <row r="67" spans="1:8" s="178" customFormat="1" ht="12.75">
      <c r="A67" s="177"/>
      <c r="B67" s="180"/>
      <c r="C67"/>
      <c r="D67"/>
      <c r="E67"/>
      <c r="F67"/>
      <c r="G67"/>
      <c r="H67" s="177"/>
    </row>
    <row r="68" spans="1:8" s="178" customFormat="1" ht="12.75">
      <c r="A68" s="177"/>
      <c r="B68" s="180"/>
      <c r="C68"/>
      <c r="D68"/>
      <c r="E68"/>
      <c r="F68"/>
      <c r="G68"/>
      <c r="H68" s="177"/>
    </row>
    <row r="69" spans="1:8" s="178" customFormat="1" ht="12.75">
      <c r="A69" s="177"/>
      <c r="B69" s="180"/>
      <c r="C69"/>
      <c r="D69"/>
      <c r="E69"/>
      <c r="F69"/>
      <c r="G69"/>
      <c r="H69" s="177"/>
    </row>
    <row r="70" spans="1:8" s="178" customFormat="1" ht="12.75">
      <c r="A70" s="177"/>
      <c r="B70" s="180"/>
      <c r="C70"/>
      <c r="D70"/>
      <c r="E70"/>
      <c r="F70"/>
      <c r="G70"/>
      <c r="H70" s="177"/>
    </row>
    <row r="71" spans="1:8" s="178" customFormat="1" ht="12.75">
      <c r="A71" s="177"/>
      <c r="B71" s="180"/>
      <c r="C71"/>
      <c r="D71"/>
      <c r="E71"/>
      <c r="F71"/>
      <c r="G71"/>
      <c r="H71" s="177"/>
    </row>
    <row r="72" spans="1:8" s="178" customFormat="1" ht="12.75">
      <c r="A72" s="177"/>
      <c r="B72" s="180"/>
      <c r="C72"/>
      <c r="D72"/>
      <c r="E72"/>
      <c r="F72"/>
      <c r="G72"/>
      <c r="H72" s="177"/>
    </row>
    <row r="73" spans="1:8" s="178" customFormat="1" ht="12.75">
      <c r="A73" s="177"/>
      <c r="B73" s="180"/>
      <c r="C73"/>
      <c r="D73"/>
      <c r="E73"/>
      <c r="F73"/>
      <c r="G73"/>
      <c r="H73" s="177"/>
    </row>
    <row r="74" spans="1:8" s="178" customFormat="1" ht="12.75">
      <c r="A74" s="177"/>
      <c r="B74" s="180"/>
      <c r="C74"/>
      <c r="D74"/>
      <c r="E74"/>
      <c r="F74"/>
      <c r="G74"/>
      <c r="H74" s="177"/>
    </row>
    <row r="75" spans="1:8" s="178" customFormat="1" ht="12.75">
      <c r="A75" s="177"/>
      <c r="B75" s="180"/>
      <c r="C75"/>
      <c r="D75"/>
      <c r="E75"/>
      <c r="F75"/>
      <c r="G75"/>
      <c r="H75" s="177"/>
    </row>
    <row r="76" spans="1:8" s="178" customFormat="1" ht="12.75">
      <c r="A76" s="177"/>
      <c r="B76" s="180"/>
      <c r="C76"/>
      <c r="D76"/>
      <c r="E76"/>
      <c r="F76"/>
      <c r="G76"/>
      <c r="H76" s="177"/>
    </row>
    <row r="77" spans="1:8" s="178" customFormat="1" ht="12.75">
      <c r="A77" s="177"/>
      <c r="B77" s="180"/>
      <c r="C77"/>
      <c r="D77"/>
      <c r="E77"/>
      <c r="F77"/>
      <c r="G77"/>
      <c r="H77" s="177"/>
    </row>
    <row r="78" spans="1:8" s="178" customFormat="1" ht="12.75">
      <c r="A78" s="177"/>
      <c r="B78" s="180"/>
      <c r="C78"/>
      <c r="D78"/>
      <c r="E78"/>
      <c r="F78"/>
      <c r="G78"/>
      <c r="H78" s="177"/>
    </row>
    <row r="79" spans="1:8" s="178" customFormat="1" ht="12.75">
      <c r="A79" s="177"/>
      <c r="B79" s="180"/>
      <c r="C79"/>
      <c r="D79"/>
      <c r="E79"/>
      <c r="F79"/>
      <c r="G79"/>
      <c r="H79" s="177"/>
    </row>
    <row r="80" spans="1:8" s="178" customFormat="1" ht="12.75">
      <c r="A80" s="177"/>
      <c r="B80" s="180"/>
      <c r="C80"/>
      <c r="D80"/>
      <c r="E80"/>
      <c r="F80"/>
      <c r="G80"/>
      <c r="H80" s="177"/>
    </row>
    <row r="81" spans="1:8" s="178" customFormat="1" ht="12.75">
      <c r="A81" s="177"/>
      <c r="B81" s="180"/>
      <c r="C81"/>
      <c r="D81"/>
      <c r="E81"/>
      <c r="F81"/>
      <c r="G81"/>
      <c r="H81" s="177"/>
    </row>
    <row r="82" spans="1:8" s="178" customFormat="1" ht="12.75">
      <c r="A82" s="177"/>
      <c r="B82" s="180"/>
      <c r="C82"/>
      <c r="D82"/>
      <c r="E82"/>
      <c r="F82"/>
      <c r="G82"/>
      <c r="H82" s="177"/>
    </row>
    <row r="83" spans="1:8" s="178" customFormat="1" ht="12.75">
      <c r="A83" s="177"/>
      <c r="B83" s="180"/>
      <c r="C83"/>
      <c r="D83"/>
      <c r="E83"/>
      <c r="F83"/>
      <c r="G83"/>
      <c r="H83" s="177"/>
    </row>
    <row r="84" spans="1:8" s="178" customFormat="1" ht="12.75">
      <c r="A84" s="177"/>
      <c r="B84" s="180"/>
      <c r="C84"/>
      <c r="D84"/>
      <c r="E84"/>
      <c r="F84"/>
      <c r="G84"/>
      <c r="H84" s="177"/>
    </row>
    <row r="85" spans="1:8" s="178" customFormat="1" ht="12.75">
      <c r="A85" s="177"/>
      <c r="B85" s="180"/>
      <c r="C85"/>
      <c r="D85"/>
      <c r="E85"/>
      <c r="F85"/>
      <c r="G85"/>
      <c r="H85" s="177"/>
    </row>
    <row r="86" spans="1:8" s="178" customFormat="1" ht="12.75">
      <c r="A86" s="177"/>
      <c r="B86" s="180"/>
      <c r="C86"/>
      <c r="D86"/>
      <c r="E86"/>
      <c r="F86"/>
      <c r="G86"/>
      <c r="H86" s="177"/>
    </row>
    <row r="87" spans="1:8" s="178" customFormat="1" ht="12.75">
      <c r="A87" s="177"/>
      <c r="B87" s="180"/>
      <c r="C87"/>
      <c r="D87"/>
      <c r="E87"/>
      <c r="F87"/>
      <c r="G87"/>
      <c r="H87" s="177"/>
    </row>
    <row r="88" spans="1:8" s="178" customFormat="1" ht="12.75">
      <c r="A88" s="177"/>
      <c r="B88" s="180"/>
      <c r="C88"/>
      <c r="D88"/>
      <c r="E88"/>
      <c r="F88"/>
      <c r="G88"/>
      <c r="H88" s="177"/>
    </row>
    <row r="89" spans="1:8" s="178" customFormat="1" ht="12.75">
      <c r="A89" s="177"/>
      <c r="B89" s="180"/>
      <c r="C89"/>
      <c r="D89"/>
      <c r="E89"/>
      <c r="F89"/>
      <c r="G89"/>
      <c r="H89" s="177"/>
    </row>
    <row r="90" spans="1:8" s="178" customFormat="1" ht="12.75">
      <c r="A90" s="177"/>
      <c r="B90" s="180"/>
      <c r="C90"/>
      <c r="D90"/>
      <c r="E90"/>
      <c r="F90"/>
      <c r="G90"/>
      <c r="H90" s="177"/>
    </row>
    <row r="91" spans="1:8" s="178" customFormat="1" ht="12.75">
      <c r="A91" s="177"/>
      <c r="B91" s="180"/>
      <c r="C91"/>
      <c r="D91"/>
      <c r="E91"/>
      <c r="F91"/>
      <c r="G91"/>
      <c r="H91" s="177"/>
    </row>
    <row r="92" spans="1:8" s="178" customFormat="1" ht="12.75">
      <c r="A92" s="177"/>
      <c r="B92" s="180"/>
      <c r="C92"/>
      <c r="D92"/>
      <c r="E92"/>
      <c r="F92"/>
      <c r="G92"/>
      <c r="H92" s="177"/>
    </row>
    <row r="93" spans="1:8" s="178" customFormat="1" ht="12.75">
      <c r="A93" s="177"/>
      <c r="B93" s="180"/>
      <c r="C93"/>
      <c r="D93"/>
      <c r="E93"/>
      <c r="F93"/>
      <c r="G93"/>
      <c r="H93" s="177"/>
    </row>
    <row r="94" spans="1:8" s="178" customFormat="1" ht="12.75">
      <c r="A94" s="177"/>
      <c r="B94" s="180"/>
      <c r="C94"/>
      <c r="D94"/>
      <c r="E94"/>
      <c r="F94"/>
      <c r="G94"/>
      <c r="H94" s="177"/>
    </row>
    <row r="95" spans="1:8" s="178" customFormat="1" ht="12.75">
      <c r="A95" s="177"/>
      <c r="B95" s="180"/>
      <c r="C95"/>
      <c r="D95"/>
      <c r="E95"/>
      <c r="F95"/>
      <c r="G95"/>
      <c r="H95" s="177"/>
    </row>
    <row r="96" spans="1:8" s="178" customFormat="1" ht="12.75">
      <c r="A96" s="177"/>
      <c r="B96" s="180"/>
      <c r="C96"/>
      <c r="D96"/>
      <c r="E96"/>
      <c r="F96"/>
      <c r="G96"/>
      <c r="H96" s="177"/>
    </row>
  </sheetData>
  <sheetProtection/>
  <printOptions/>
  <pageMargins left="0.984251968503937" right="0.3937007874015748" top="0.984251968503937" bottom="0.7480314960629921" header="0" footer="0.3937007874015748"/>
  <pageSetup horizontalDpi="300" verticalDpi="300" orientation="portrait" paperSize="9" r:id="rId1"/>
  <headerFooter alignWithMargins="0">
    <oddHeader>&amp;L
&amp;9&amp;R&amp;"Projekt,Običajno"&amp;72p</oddHeader>
    <oddFooter>&amp;C&amp;6 &amp; List: &amp;A&amp;R &amp; &amp;9 &amp; Stran: &amp;P</oddFooter>
  </headerFooter>
  <rowBreaks count="2" manualBreakCount="2">
    <brk id="44" max="255" man="1"/>
    <brk id="145" max="255" man="1"/>
  </rowBreaks>
</worksheet>
</file>

<file path=xl/worksheets/sheet4.xml><?xml version="1.0" encoding="utf-8"?>
<worksheet xmlns="http://schemas.openxmlformats.org/spreadsheetml/2006/main" xmlns:r="http://schemas.openxmlformats.org/officeDocument/2006/relationships">
  <dimension ref="A1:L301"/>
  <sheetViews>
    <sheetView tabSelected="1" view="pageBreakPreview" zoomScaleSheetLayoutView="100" zoomScalePageLayoutView="0" workbookViewId="0" topLeftCell="A1">
      <selection activeCell="E7" sqref="E7"/>
    </sheetView>
  </sheetViews>
  <sheetFormatPr defaultColWidth="9.00390625" defaultRowHeight="12.75"/>
  <cols>
    <col min="1" max="1" width="2.625" style="77" customWidth="1"/>
    <col min="2" max="2" width="4.375" style="109" customWidth="1"/>
    <col min="3" max="3" width="43.75390625" style="107" customWidth="1"/>
    <col min="4" max="4" width="6.25390625" style="277" customWidth="1"/>
    <col min="5" max="5" width="7.625" style="287" customWidth="1"/>
    <col min="6" max="6" width="10.25390625" style="109" customWidth="1"/>
    <col min="7" max="7" width="13.25390625" style="109" customWidth="1"/>
    <col min="8" max="8" width="9.875" style="116" customWidth="1"/>
    <col min="9" max="9" width="2.625" style="116" bestFit="1" customWidth="1"/>
    <col min="10" max="10" width="9.125" style="116" customWidth="1"/>
    <col min="11" max="11" width="9.00390625" style="116" customWidth="1"/>
    <col min="12" max="16384" width="9.125" style="116" customWidth="1"/>
  </cols>
  <sheetData>
    <row r="1" spans="1:11" s="139" customFormat="1" ht="18">
      <c r="A1" s="134" t="str">
        <f>+OSNOVA!A2</f>
        <v>POPIS DEL S PREDRAČUNOM</v>
      </c>
      <c r="B1" s="358"/>
      <c r="D1" s="135"/>
      <c r="E1" s="331"/>
      <c r="F1" s="136"/>
      <c r="G1" s="136"/>
      <c r="H1" s="136"/>
      <c r="I1" s="136"/>
      <c r="J1" s="140"/>
      <c r="K1" s="141"/>
    </row>
    <row r="2" spans="1:11" s="139" customFormat="1" ht="18">
      <c r="A2" s="134"/>
      <c r="B2" s="359"/>
      <c r="D2" s="135"/>
      <c r="E2" s="331"/>
      <c r="F2" s="136"/>
      <c r="G2" s="136"/>
      <c r="H2" s="136"/>
      <c r="I2" s="136"/>
      <c r="J2" s="140"/>
      <c r="K2" s="141"/>
    </row>
    <row r="3" spans="1:11" s="139" customFormat="1" ht="18">
      <c r="A3" s="134" t="str">
        <f>+OZN</f>
        <v> 3/1</v>
      </c>
      <c r="B3" s="358"/>
      <c r="C3" s="134" t="str">
        <f>DEL</f>
        <v>Načrt cest in odvodnjavanja</v>
      </c>
      <c r="D3" s="135"/>
      <c r="E3" s="331"/>
      <c r="F3" s="136"/>
      <c r="G3" s="136"/>
      <c r="H3" s="136"/>
      <c r="I3" s="136"/>
      <c r="J3" s="140"/>
      <c r="K3" s="141"/>
    </row>
    <row r="4" spans="1:8" s="117" customFormat="1" ht="18">
      <c r="A4" s="103"/>
      <c r="B4" s="360"/>
      <c r="C4" s="228" t="s">
        <v>244</v>
      </c>
      <c r="D4" s="104"/>
      <c r="E4" s="332"/>
      <c r="F4" s="106"/>
      <c r="G4" s="106"/>
      <c r="H4" s="76"/>
    </row>
    <row r="5" spans="1:8" s="139" customFormat="1" ht="18">
      <c r="A5" s="134" t="str">
        <f>+OSNOVA!D36</f>
        <v> </v>
      </c>
      <c r="B5" s="361"/>
      <c r="C5" s="134" t="str">
        <f>+OSNOVA!E36</f>
        <v>Ceste in odvodnjavanje</v>
      </c>
      <c r="D5" s="135"/>
      <c r="E5" s="331"/>
      <c r="F5" s="136"/>
      <c r="G5" s="136"/>
      <c r="H5" s="141"/>
    </row>
    <row r="6" spans="1:8" s="139" customFormat="1" ht="18">
      <c r="A6" s="134"/>
      <c r="B6" s="361"/>
      <c r="C6" s="134"/>
      <c r="D6" s="135"/>
      <c r="E6" s="331"/>
      <c r="F6" s="136"/>
      <c r="G6" s="136"/>
      <c r="H6" s="141"/>
    </row>
    <row r="7" spans="1:8" ht="14.25" customHeight="1">
      <c r="A7" s="93" t="s">
        <v>159</v>
      </c>
      <c r="B7" s="93"/>
      <c r="H7" s="416"/>
    </row>
    <row r="8" spans="3:8" ht="24">
      <c r="C8" s="279" t="s">
        <v>30</v>
      </c>
      <c r="D8" s="283"/>
      <c r="E8" s="290"/>
      <c r="F8" s="93"/>
      <c r="G8" s="93"/>
      <c r="H8" s="416"/>
    </row>
    <row r="9" spans="2:8" ht="12.75" customHeight="1">
      <c r="B9" s="93"/>
      <c r="C9" s="93" t="s">
        <v>1</v>
      </c>
      <c r="D9" s="283"/>
      <c r="E9" s="290"/>
      <c r="F9" s="93"/>
      <c r="G9" s="93"/>
      <c r="H9" s="78"/>
    </row>
    <row r="10" spans="2:8" ht="12.75" customHeight="1">
      <c r="B10" s="93"/>
      <c r="C10" s="93"/>
      <c r="D10" s="283"/>
      <c r="E10" s="290"/>
      <c r="F10" s="93"/>
      <c r="G10" s="93"/>
      <c r="H10" s="78"/>
    </row>
    <row r="11" spans="2:8" ht="12.75" customHeight="1">
      <c r="B11" s="93"/>
      <c r="C11" s="93"/>
      <c r="D11" s="283"/>
      <c r="E11" s="290"/>
      <c r="F11" s="93"/>
      <c r="G11" s="93"/>
      <c r="H11" s="78"/>
    </row>
    <row r="12" spans="1:11" s="114" customFormat="1" ht="12.75">
      <c r="A12" s="94" t="s">
        <v>38</v>
      </c>
      <c r="B12" s="362"/>
      <c r="C12" s="124" t="s">
        <v>39</v>
      </c>
      <c r="D12" s="94" t="s">
        <v>40</v>
      </c>
      <c r="E12" s="333" t="s">
        <v>41</v>
      </c>
      <c r="F12" s="95" t="s">
        <v>42</v>
      </c>
      <c r="G12" s="95" t="s">
        <v>43</v>
      </c>
      <c r="H12" s="116"/>
      <c r="J12" s="115"/>
      <c r="K12" s="115"/>
    </row>
    <row r="13" spans="3:7" ht="12.75">
      <c r="C13" s="125"/>
      <c r="G13" s="110"/>
    </row>
    <row r="14" spans="1:7" s="146" customFormat="1" ht="16.5" thickBot="1">
      <c r="A14" s="142"/>
      <c r="B14" s="363" t="s">
        <v>149</v>
      </c>
      <c r="C14" s="143" t="s">
        <v>165</v>
      </c>
      <c r="D14" s="284"/>
      <c r="E14" s="288"/>
      <c r="F14" s="144"/>
      <c r="G14" s="145"/>
    </row>
    <row r="15" spans="1:10" s="79" customFormat="1" ht="12.75">
      <c r="A15" s="130"/>
      <c r="B15" s="357"/>
      <c r="C15" s="102" t="s">
        <v>76</v>
      </c>
      <c r="D15" s="169"/>
      <c r="E15" s="295"/>
      <c r="F15" s="96"/>
      <c r="G15" s="101"/>
      <c r="H15" s="80"/>
      <c r="I15" s="119"/>
      <c r="J15" s="376"/>
    </row>
    <row r="16" spans="1:10" s="79" customFormat="1" ht="24">
      <c r="A16" s="133" t="s">
        <v>149</v>
      </c>
      <c r="B16" s="357">
        <f>1</f>
        <v>1</v>
      </c>
      <c r="C16" s="102" t="s">
        <v>212</v>
      </c>
      <c r="D16" s="294" t="s">
        <v>48</v>
      </c>
      <c r="E16" s="295">
        <v>6</v>
      </c>
      <c r="F16" s="101"/>
      <c r="G16" s="101">
        <f>IF(OSNOVA!$B$44=1,E16*F16,"")</f>
        <v>0</v>
      </c>
      <c r="H16" s="80"/>
      <c r="I16" s="119"/>
      <c r="J16" s="116"/>
    </row>
    <row r="17" spans="1:10" s="79" customFormat="1" ht="12.75">
      <c r="A17" s="130"/>
      <c r="B17" s="357"/>
      <c r="C17" s="102" t="s">
        <v>76</v>
      </c>
      <c r="D17" s="169"/>
      <c r="E17" s="295"/>
      <c r="F17" s="96"/>
      <c r="G17" s="101"/>
      <c r="H17" s="80"/>
      <c r="I17" s="119"/>
      <c r="J17" s="376"/>
    </row>
    <row r="18" spans="1:10" s="79" customFormat="1" ht="12.75" customHeight="1">
      <c r="A18" s="133" t="str">
        <f>$B$14</f>
        <v>I.</v>
      </c>
      <c r="B18" s="85">
        <f>COUNT($A9:B$16)+1</f>
        <v>2</v>
      </c>
      <c r="C18" s="102" t="s">
        <v>176</v>
      </c>
      <c r="D18" s="294" t="s">
        <v>177</v>
      </c>
      <c r="E18" s="400">
        <v>0.1</v>
      </c>
      <c r="F18" s="101"/>
      <c r="G18" s="101">
        <f>IF(OSNOVA!$B$44=1,E18*F18,"")</f>
        <v>0</v>
      </c>
      <c r="H18" s="80"/>
      <c r="I18" s="119"/>
      <c r="J18" s="116"/>
    </row>
    <row r="19" spans="1:10" s="79" customFormat="1" ht="15.75">
      <c r="A19" s="133"/>
      <c r="B19" s="397"/>
      <c r="C19" s="102"/>
      <c r="D19" s="294"/>
      <c r="E19" s="295"/>
      <c r="F19" s="96"/>
      <c r="G19" s="101"/>
      <c r="H19" s="80"/>
      <c r="I19" s="119"/>
      <c r="J19" s="116"/>
    </row>
    <row r="20" spans="1:10" s="79" customFormat="1" ht="12.75">
      <c r="A20" s="133" t="str">
        <f>$B$14</f>
        <v>I.</v>
      </c>
      <c r="B20" s="85">
        <f>COUNT($A$16:B18)+1</f>
        <v>3</v>
      </c>
      <c r="C20" s="102" t="s">
        <v>185</v>
      </c>
      <c r="D20" s="294" t="s">
        <v>48</v>
      </c>
      <c r="E20" s="295">
        <v>6</v>
      </c>
      <c r="F20" s="101"/>
      <c r="G20" s="101">
        <f>IF(OSNOVA!$B$44=1,E20*F20,"")</f>
        <v>0</v>
      </c>
      <c r="H20" s="80"/>
      <c r="I20" s="119"/>
      <c r="J20" s="116"/>
    </row>
    <row r="21" spans="1:10" s="79" customFormat="1" ht="12.75">
      <c r="A21" s="133"/>
      <c r="B21" s="357"/>
      <c r="C21" s="102"/>
      <c r="D21" s="294"/>
      <c r="E21" s="295"/>
      <c r="F21" s="96"/>
      <c r="G21" s="101"/>
      <c r="H21" s="80"/>
      <c r="I21" s="119"/>
      <c r="J21" s="116"/>
    </row>
    <row r="22" spans="1:10" s="79" customFormat="1" ht="12.75">
      <c r="A22" s="133" t="str">
        <f>$B$14</f>
        <v>I.</v>
      </c>
      <c r="B22" s="85">
        <f>COUNT($A$16:B20)+1</f>
        <v>4</v>
      </c>
      <c r="C22" s="102" t="s">
        <v>182</v>
      </c>
      <c r="D22" s="294" t="s">
        <v>170</v>
      </c>
      <c r="E22" s="295">
        <v>116</v>
      </c>
      <c r="F22" s="101"/>
      <c r="G22" s="101">
        <f>IF(OSNOVA!$B$44=1,E22*F22,"")</f>
        <v>0</v>
      </c>
      <c r="H22" s="80"/>
      <c r="I22" s="119"/>
      <c r="J22" s="116"/>
    </row>
    <row r="23" spans="1:10" s="79" customFormat="1" ht="12.75">
      <c r="A23" s="133"/>
      <c r="B23" s="357"/>
      <c r="C23" s="102"/>
      <c r="D23" s="294"/>
      <c r="E23" s="295"/>
      <c r="F23" s="96"/>
      <c r="G23" s="101"/>
      <c r="H23" s="80"/>
      <c r="I23" s="119"/>
      <c r="J23" s="116"/>
    </row>
    <row r="24" spans="1:10" s="79" customFormat="1" ht="12.75">
      <c r="A24" s="133" t="str">
        <f>$B$14</f>
        <v>I.</v>
      </c>
      <c r="B24" s="85">
        <f>COUNT($A$16:B22)+1</f>
        <v>5</v>
      </c>
      <c r="C24" s="102" t="s">
        <v>178</v>
      </c>
      <c r="D24" s="294" t="s">
        <v>48</v>
      </c>
      <c r="E24" s="295">
        <v>1</v>
      </c>
      <c r="F24" s="101"/>
      <c r="G24" s="101">
        <f>IF(OSNOVA!$B$44=1,E24*F24,"")</f>
        <v>0</v>
      </c>
      <c r="H24" s="80"/>
      <c r="I24" s="119"/>
      <c r="J24" s="116"/>
    </row>
    <row r="25" spans="1:10" s="79" customFormat="1" ht="12.75">
      <c r="A25" s="133"/>
      <c r="B25" s="85"/>
      <c r="C25" s="389"/>
      <c r="D25" s="294"/>
      <c r="E25" s="295"/>
      <c r="F25" s="101"/>
      <c r="G25" s="101"/>
      <c r="H25" s="80"/>
      <c r="I25" s="119"/>
      <c r="J25" s="116"/>
    </row>
    <row r="26" spans="1:10" s="79" customFormat="1" ht="24">
      <c r="A26" s="133" t="str">
        <f>$B$14</f>
        <v>I.</v>
      </c>
      <c r="B26" s="85">
        <f>COUNT($A$16:B25)+1</f>
        <v>6</v>
      </c>
      <c r="C26" s="102" t="s">
        <v>186</v>
      </c>
      <c r="D26" s="294" t="s">
        <v>6</v>
      </c>
      <c r="E26" s="295">
        <v>2</v>
      </c>
      <c r="F26" s="101"/>
      <c r="G26" s="101">
        <f>IF(OSNOVA!$B$44=1,E26*F26,"")</f>
        <v>0</v>
      </c>
      <c r="H26" s="80"/>
      <c r="I26" s="119"/>
      <c r="J26" s="116"/>
    </row>
    <row r="27" spans="1:10" s="79" customFormat="1" ht="12.75">
      <c r="A27" s="133"/>
      <c r="B27" s="357"/>
      <c r="C27" s="102"/>
      <c r="D27" s="294"/>
      <c r="E27" s="295"/>
      <c r="F27" s="96"/>
      <c r="G27" s="101"/>
      <c r="H27" s="80"/>
      <c r="I27" s="119"/>
      <c r="J27" s="116"/>
    </row>
    <row r="28" spans="1:10" s="79" customFormat="1" ht="24">
      <c r="A28" s="133" t="str">
        <f>$B$14</f>
        <v>I.</v>
      </c>
      <c r="B28" s="85">
        <f>COUNT($A$16:B26)+1</f>
        <v>7</v>
      </c>
      <c r="C28" s="102" t="s">
        <v>175</v>
      </c>
      <c r="D28" s="294" t="s">
        <v>48</v>
      </c>
      <c r="E28" s="295">
        <v>2</v>
      </c>
      <c r="F28" s="101"/>
      <c r="G28" s="101">
        <f>IF(OSNOVA!$B$44=1,E28*F28,"")</f>
        <v>0</v>
      </c>
      <c r="H28" s="80"/>
      <c r="I28" s="119"/>
      <c r="J28" s="116"/>
    </row>
    <row r="29" spans="1:10" s="79" customFormat="1" ht="12.75">
      <c r="A29" s="133"/>
      <c r="B29" s="357"/>
      <c r="C29" s="102"/>
      <c r="D29" s="294"/>
      <c r="E29" s="295"/>
      <c r="F29" s="96"/>
      <c r="G29" s="101"/>
      <c r="H29" s="80"/>
      <c r="I29" s="119"/>
      <c r="J29" s="116"/>
    </row>
    <row r="30" spans="1:10" s="79" customFormat="1" ht="12.75">
      <c r="A30" s="133" t="str">
        <f>$B$14</f>
        <v>I.</v>
      </c>
      <c r="B30" s="85">
        <f>COUNT($A$16:B29)+1</f>
        <v>8</v>
      </c>
      <c r="C30" s="102" t="s">
        <v>29</v>
      </c>
      <c r="D30" s="294" t="s">
        <v>6</v>
      </c>
      <c r="E30" s="295">
        <v>480</v>
      </c>
      <c r="F30" s="101"/>
      <c r="G30" s="101">
        <f>IF(OSNOVA!$B$44=1,E30*F30,"")</f>
        <v>0</v>
      </c>
      <c r="H30" s="80"/>
      <c r="I30" s="119"/>
      <c r="J30" s="116"/>
    </row>
    <row r="31" spans="1:10" s="79" customFormat="1" ht="12.75">
      <c r="A31" s="133"/>
      <c r="B31" s="357"/>
      <c r="C31" s="102"/>
      <c r="D31" s="294"/>
      <c r="E31" s="295"/>
      <c r="F31" s="96"/>
      <c r="G31" s="101"/>
      <c r="H31" s="80"/>
      <c r="I31" s="119"/>
      <c r="J31" s="116"/>
    </row>
    <row r="32" spans="1:10" s="79" customFormat="1" ht="24">
      <c r="A32" s="133" t="str">
        <f>$B$14</f>
        <v>I.</v>
      </c>
      <c r="B32" s="85">
        <f>COUNT($A$16:B31)+1</f>
        <v>9</v>
      </c>
      <c r="C32" s="102" t="s">
        <v>34</v>
      </c>
      <c r="D32" s="294" t="s">
        <v>170</v>
      </c>
      <c r="E32" s="295">
        <v>236</v>
      </c>
      <c r="F32" s="101"/>
      <c r="G32" s="101">
        <f>IF(OSNOVA!$B$44=1,E32*F32,"")</f>
        <v>0</v>
      </c>
      <c r="H32" s="80"/>
      <c r="I32" s="119"/>
      <c r="J32" s="116"/>
    </row>
    <row r="33" spans="1:10" s="79" customFormat="1" ht="12.75">
      <c r="A33" s="133"/>
      <c r="B33" s="357"/>
      <c r="C33" s="102"/>
      <c r="D33" s="294"/>
      <c r="E33" s="295"/>
      <c r="F33" s="101"/>
      <c r="G33" s="101"/>
      <c r="H33" s="80"/>
      <c r="I33" s="119"/>
      <c r="J33" s="116"/>
    </row>
    <row r="34" spans="1:10" s="79" customFormat="1" ht="12.75">
      <c r="A34" s="133" t="str">
        <f>$B$14</f>
        <v>I.</v>
      </c>
      <c r="B34" s="85">
        <f>COUNT($A$16:B33)+1</f>
        <v>10</v>
      </c>
      <c r="C34" s="102" t="s">
        <v>33</v>
      </c>
      <c r="D34" s="294" t="s">
        <v>6</v>
      </c>
      <c r="E34" s="295">
        <v>247</v>
      </c>
      <c r="F34" s="101"/>
      <c r="G34" s="101">
        <f>IF(OSNOVA!$B$44=1,E34*F34,"")</f>
        <v>0</v>
      </c>
      <c r="H34" s="80"/>
      <c r="I34" s="119"/>
      <c r="J34" s="116"/>
    </row>
    <row r="35" spans="1:10" s="79" customFormat="1" ht="13.5" customHeight="1">
      <c r="A35" s="133"/>
      <c r="B35" s="357"/>
      <c r="C35" s="102"/>
      <c r="D35" s="294"/>
      <c r="E35" s="295"/>
      <c r="F35" s="96"/>
      <c r="G35" s="101"/>
      <c r="H35" s="80"/>
      <c r="I35" s="119"/>
      <c r="J35" s="116"/>
    </row>
    <row r="36" spans="1:10" s="79" customFormat="1" ht="12.75">
      <c r="A36" s="133" t="str">
        <f>$B$14</f>
        <v>I.</v>
      </c>
      <c r="B36" s="85">
        <f>COUNT($A$16:B33)+1</f>
        <v>10</v>
      </c>
      <c r="C36" s="102" t="s">
        <v>213</v>
      </c>
      <c r="D36" s="294" t="s">
        <v>48</v>
      </c>
      <c r="E36" s="295">
        <v>1</v>
      </c>
      <c r="F36" s="101"/>
      <c r="G36" s="101">
        <f>IF(OSNOVA!$B$44=1,E36*F36,"")</f>
        <v>0</v>
      </c>
      <c r="H36" s="80"/>
      <c r="I36" s="119"/>
      <c r="J36" s="116"/>
    </row>
    <row r="37" spans="1:10" s="79" customFormat="1" ht="13.5" customHeight="1">
      <c r="A37" s="133"/>
      <c r="B37" s="357"/>
      <c r="C37" s="102"/>
      <c r="D37" s="294"/>
      <c r="E37" s="295"/>
      <c r="F37" s="96"/>
      <c r="G37" s="101"/>
      <c r="H37" s="80"/>
      <c r="I37" s="119"/>
      <c r="J37" s="116"/>
    </row>
    <row r="38" spans="1:10" s="79" customFormat="1" ht="12.75">
      <c r="A38" s="133" t="str">
        <f>$B$14</f>
        <v>I.</v>
      </c>
      <c r="B38" s="85">
        <f>COUNT($A$16:B35)+1</f>
        <v>11</v>
      </c>
      <c r="C38" s="102" t="s">
        <v>242</v>
      </c>
      <c r="D38" s="294" t="s">
        <v>170</v>
      </c>
      <c r="E38" s="295">
        <v>52</v>
      </c>
      <c r="F38" s="101"/>
      <c r="G38" s="101">
        <f>IF(OSNOVA!$B$44=1,E38*F38,"")</f>
        <v>0</v>
      </c>
      <c r="H38" s="80"/>
      <c r="I38" s="119"/>
      <c r="J38" s="116"/>
    </row>
    <row r="39" spans="1:10" s="79" customFormat="1" ht="13.5" customHeight="1">
      <c r="A39" s="133"/>
      <c r="B39" s="357"/>
      <c r="C39" s="102"/>
      <c r="D39" s="294"/>
      <c r="E39" s="295"/>
      <c r="F39" s="96"/>
      <c r="G39" s="101"/>
      <c r="H39" s="80"/>
      <c r="I39" s="119"/>
      <c r="J39" s="116"/>
    </row>
    <row r="40" spans="1:10" s="79" customFormat="1" ht="12.75">
      <c r="A40" s="133" t="str">
        <f>$B$14</f>
        <v>I.</v>
      </c>
      <c r="B40" s="85">
        <f>COUNT($A$16:B39)+1</f>
        <v>13</v>
      </c>
      <c r="C40" s="102" t="s">
        <v>232</v>
      </c>
      <c r="D40" s="294" t="s">
        <v>48</v>
      </c>
      <c r="E40" s="295">
        <v>2</v>
      </c>
      <c r="F40" s="101"/>
      <c r="G40" s="101">
        <f>IF(OSNOVA!$B$44=1,E40*F40,"")</f>
        <v>0</v>
      </c>
      <c r="H40" s="80"/>
      <c r="I40" s="119"/>
      <c r="J40" s="116"/>
    </row>
    <row r="41" spans="1:10" s="79" customFormat="1" ht="13.5" customHeight="1">
      <c r="A41" s="133"/>
      <c r="B41" s="357"/>
      <c r="C41" s="102"/>
      <c r="D41" s="294"/>
      <c r="E41" s="295"/>
      <c r="F41" s="96"/>
      <c r="G41" s="101"/>
      <c r="H41" s="80"/>
      <c r="I41" s="119"/>
      <c r="J41" s="116"/>
    </row>
    <row r="42" spans="1:7" s="127" customFormat="1" ht="13.5" thickBot="1">
      <c r="A42" s="132"/>
      <c r="B42" s="364"/>
      <c r="C42" s="296" t="str">
        <f>CONCATENATE(B14," ",C14," - SKUPAJ:")</f>
        <v>I. PREDDELA - SKUPAJ:</v>
      </c>
      <c r="D42" s="296"/>
      <c r="E42" s="334"/>
      <c r="F42" s="297"/>
      <c r="G42" s="298">
        <f>IF(OSNOVA!$B$44=1,SUM(G15:G41),"")</f>
        <v>0</v>
      </c>
    </row>
    <row r="43" spans="1:7" s="127" customFormat="1" ht="12.75">
      <c r="A43" s="269"/>
      <c r="B43" s="365"/>
      <c r="C43" s="275"/>
      <c r="D43" s="275"/>
      <c r="E43" s="343"/>
      <c r="F43" s="277"/>
      <c r="G43" s="278"/>
    </row>
    <row r="44" spans="1:7" s="146" customFormat="1" ht="16.5" thickBot="1">
      <c r="A44" s="142"/>
      <c r="B44" s="363" t="s">
        <v>150</v>
      </c>
      <c r="C44" s="143" t="s">
        <v>166</v>
      </c>
      <c r="D44" s="284"/>
      <c r="E44" s="288"/>
      <c r="F44" s="144"/>
      <c r="G44" s="145"/>
    </row>
    <row r="45" spans="1:7" ht="12.75">
      <c r="A45" s="129"/>
      <c r="B45" s="366"/>
      <c r="C45" s="125"/>
      <c r="G45" s="110"/>
    </row>
    <row r="46" spans="1:10" s="79" customFormat="1" ht="36">
      <c r="A46" s="133" t="str">
        <f>$B$44</f>
        <v>II.</v>
      </c>
      <c r="B46" s="357">
        <f>COUNT(#REF!)+1</f>
        <v>1</v>
      </c>
      <c r="C46" s="102" t="s">
        <v>25</v>
      </c>
      <c r="D46" s="294" t="s">
        <v>167</v>
      </c>
      <c r="E46" s="295">
        <v>15</v>
      </c>
      <c r="F46" s="101"/>
      <c r="G46" s="101">
        <f>IF(OSNOVA!$B$44=1,E46*F46,"")</f>
        <v>0</v>
      </c>
      <c r="H46" s="80"/>
      <c r="I46" s="119"/>
      <c r="J46" s="116"/>
    </row>
    <row r="47" spans="1:10" s="79" customFormat="1" ht="12.75">
      <c r="A47" s="381"/>
      <c r="B47" s="357"/>
      <c r="C47" s="102"/>
      <c r="D47" s="294"/>
      <c r="E47" s="289"/>
      <c r="F47" s="96"/>
      <c r="G47" s="112"/>
      <c r="H47" s="80"/>
      <c r="I47" s="119"/>
      <c r="J47" s="376"/>
    </row>
    <row r="48" spans="1:10" s="79" customFormat="1" ht="12.75">
      <c r="A48" s="133" t="str">
        <f>$B$44</f>
        <v>II.</v>
      </c>
      <c r="B48" s="85">
        <f>COUNT($A42:B$46)+1</f>
        <v>2</v>
      </c>
      <c r="C48" s="102" t="s">
        <v>187</v>
      </c>
      <c r="D48" s="294" t="s">
        <v>167</v>
      </c>
      <c r="E48" s="295">
        <v>20</v>
      </c>
      <c r="F48" s="101"/>
      <c r="G48" s="101">
        <f>IF(OSNOVA!$B$44=1,E48*F48,"")</f>
        <v>0</v>
      </c>
      <c r="H48" s="80"/>
      <c r="I48" s="119"/>
      <c r="J48" s="116"/>
    </row>
    <row r="49" spans="1:10" s="79" customFormat="1" ht="12.75">
      <c r="A49" s="133"/>
      <c r="B49" s="357"/>
      <c r="C49" s="102"/>
      <c r="D49" s="294"/>
      <c r="E49" s="295"/>
      <c r="F49" s="101"/>
      <c r="G49" s="101"/>
      <c r="H49" s="80"/>
      <c r="I49" s="119"/>
      <c r="J49" s="116"/>
    </row>
    <row r="50" spans="1:12" s="79" customFormat="1" ht="12.75">
      <c r="A50" s="133" t="str">
        <f>$B$44</f>
        <v>II.</v>
      </c>
      <c r="B50" s="85">
        <f>COUNT($A$46:B49)+1</f>
        <v>3</v>
      </c>
      <c r="C50" s="102" t="s">
        <v>188</v>
      </c>
      <c r="D50" s="294" t="s">
        <v>167</v>
      </c>
      <c r="E50" s="379">
        <v>10</v>
      </c>
      <c r="F50" s="101"/>
      <c r="G50" s="101">
        <f>IF(OSNOVA!$B$44=1,E50*F50,"")</f>
        <v>0</v>
      </c>
      <c r="H50" s="80"/>
      <c r="I50" s="119"/>
      <c r="J50" s="383"/>
      <c r="K50" s="380"/>
      <c r="L50" s="380"/>
    </row>
    <row r="51" spans="1:12" s="79" customFormat="1" ht="12.75">
      <c r="A51" s="133"/>
      <c r="B51" s="357"/>
      <c r="C51" s="102"/>
      <c r="D51" s="294"/>
      <c r="E51" s="379"/>
      <c r="F51" s="96"/>
      <c r="G51" s="101"/>
      <c r="H51" s="80"/>
      <c r="I51" s="119"/>
      <c r="J51" s="116"/>
      <c r="K51" s="380"/>
      <c r="L51" s="380"/>
    </row>
    <row r="52" spans="1:12" s="79" customFormat="1" ht="24">
      <c r="A52" s="133" t="str">
        <f>$B$44</f>
        <v>II.</v>
      </c>
      <c r="B52" s="85">
        <f>COUNT($A$46:B51)+1</f>
        <v>4</v>
      </c>
      <c r="C52" s="102" t="s">
        <v>221</v>
      </c>
      <c r="D52" s="294" t="s">
        <v>167</v>
      </c>
      <c r="E52" s="379">
        <v>74</v>
      </c>
      <c r="F52" s="101"/>
      <c r="G52" s="101">
        <f>IF(OSNOVA!$B$44=1,E52*F52,"")</f>
        <v>0</v>
      </c>
      <c r="H52" s="80"/>
      <c r="I52" s="119"/>
      <c r="J52" s="383"/>
      <c r="K52" s="380"/>
      <c r="L52" s="380"/>
    </row>
    <row r="53" spans="1:12" s="79" customFormat="1" ht="12.75">
      <c r="A53" s="133"/>
      <c r="B53" s="357"/>
      <c r="C53" s="102"/>
      <c r="D53" s="294"/>
      <c r="E53" s="379"/>
      <c r="F53" s="96"/>
      <c r="G53" s="101"/>
      <c r="H53" s="80"/>
      <c r="I53" s="119"/>
      <c r="J53" s="116"/>
      <c r="K53" s="380"/>
      <c r="L53" s="380"/>
    </row>
    <row r="54" spans="1:12" s="79" customFormat="1" ht="24">
      <c r="A54" s="133" t="str">
        <f>$B$44</f>
        <v>II.</v>
      </c>
      <c r="B54" s="85">
        <f>COUNT($A$46:B53)+1</f>
        <v>5</v>
      </c>
      <c r="C54" s="102" t="s">
        <v>218</v>
      </c>
      <c r="D54" s="294" t="s">
        <v>167</v>
      </c>
      <c r="E54" s="379">
        <v>106</v>
      </c>
      <c r="F54" s="101"/>
      <c r="G54" s="101">
        <f>IF(OSNOVA!$B$44=1,E54*F54,"")</f>
        <v>0</v>
      </c>
      <c r="H54" s="80"/>
      <c r="I54" s="119"/>
      <c r="J54" s="383"/>
      <c r="K54" s="380"/>
      <c r="L54" s="380"/>
    </row>
    <row r="55" spans="1:12" s="79" customFormat="1" ht="12.75">
      <c r="A55" s="133"/>
      <c r="B55" s="357"/>
      <c r="C55" s="102"/>
      <c r="D55" s="294"/>
      <c r="E55" s="379"/>
      <c r="F55" s="96"/>
      <c r="G55" s="101"/>
      <c r="H55" s="80"/>
      <c r="I55" s="119"/>
      <c r="J55" s="116"/>
      <c r="K55" s="380"/>
      <c r="L55" s="380"/>
    </row>
    <row r="56" spans="1:12" s="79" customFormat="1" ht="24">
      <c r="A56" s="133" t="str">
        <f>$B$44</f>
        <v>II.</v>
      </c>
      <c r="B56" s="85">
        <f>COUNT($A$46:B55)+1</f>
        <v>6</v>
      </c>
      <c r="C56" s="102" t="s">
        <v>31</v>
      </c>
      <c r="D56" s="294" t="s">
        <v>167</v>
      </c>
      <c r="E56" s="379">
        <v>4</v>
      </c>
      <c r="F56" s="101"/>
      <c r="G56" s="101">
        <f>IF(OSNOVA!$B$44=1,E56*F56,"")</f>
        <v>0</v>
      </c>
      <c r="H56" s="80"/>
      <c r="I56" s="119"/>
      <c r="J56" s="383"/>
      <c r="K56" s="380"/>
      <c r="L56" s="380"/>
    </row>
    <row r="57" spans="1:12" s="79" customFormat="1" ht="12.75">
      <c r="A57" s="133"/>
      <c r="B57" s="357"/>
      <c r="C57" s="102"/>
      <c r="D57" s="294"/>
      <c r="E57" s="379"/>
      <c r="F57" s="96"/>
      <c r="G57" s="101"/>
      <c r="H57" s="80"/>
      <c r="I57" s="119"/>
      <c r="J57" s="116"/>
      <c r="K57" s="380"/>
      <c r="L57" s="380"/>
    </row>
    <row r="58" spans="1:12" s="79" customFormat="1" ht="24">
      <c r="A58" s="133" t="str">
        <f>$B$44</f>
        <v>II.</v>
      </c>
      <c r="B58" s="85">
        <f>COUNT($A$46:B57)+1</f>
        <v>7</v>
      </c>
      <c r="C58" s="102" t="s">
        <v>36</v>
      </c>
      <c r="D58" s="294" t="s">
        <v>167</v>
      </c>
      <c r="E58" s="379">
        <v>29</v>
      </c>
      <c r="F58" s="101"/>
      <c r="G58" s="101">
        <f>IF(OSNOVA!$B$44=1,E58*F58,"")</f>
        <v>0</v>
      </c>
      <c r="H58" s="80"/>
      <c r="I58" s="119"/>
      <c r="J58" s="383"/>
      <c r="K58" s="380"/>
      <c r="L58" s="380"/>
    </row>
    <row r="59" spans="1:12" s="79" customFormat="1" ht="12.75">
      <c r="A59" s="133"/>
      <c r="B59" s="357"/>
      <c r="C59" s="102"/>
      <c r="D59" s="294"/>
      <c r="E59" s="379"/>
      <c r="F59" s="96"/>
      <c r="G59" s="101"/>
      <c r="H59" s="80"/>
      <c r="I59" s="119"/>
      <c r="J59" s="116"/>
      <c r="K59" s="380"/>
      <c r="L59" s="380"/>
    </row>
    <row r="60" spans="1:10" s="79" customFormat="1" ht="12.75">
      <c r="A60" s="133" t="str">
        <f>$B$44</f>
        <v>II.</v>
      </c>
      <c r="B60" s="85">
        <f>COUNT($A$46:B59)+1</f>
        <v>8</v>
      </c>
      <c r="C60" s="102" t="s">
        <v>26</v>
      </c>
      <c r="D60" s="294" t="s">
        <v>6</v>
      </c>
      <c r="E60" s="295">
        <v>190</v>
      </c>
      <c r="F60" s="101"/>
      <c r="G60" s="101">
        <f>IF(OSNOVA!$B$44=1,E60*F60,"")</f>
        <v>0</v>
      </c>
      <c r="H60" s="80"/>
      <c r="I60" s="119"/>
      <c r="J60" s="116"/>
    </row>
    <row r="61" spans="1:10" s="79" customFormat="1" ht="12.75">
      <c r="A61" s="133"/>
      <c r="B61" s="357"/>
      <c r="C61" s="102"/>
      <c r="D61" s="294"/>
      <c r="E61" s="295"/>
      <c r="F61" s="101"/>
      <c r="G61" s="112"/>
      <c r="H61" s="80"/>
      <c r="I61" s="119"/>
      <c r="J61" s="116"/>
    </row>
    <row r="62" spans="1:10" s="79" customFormat="1" ht="24">
      <c r="A62" s="133" t="str">
        <f>$B$44</f>
        <v>II.</v>
      </c>
      <c r="B62" s="85">
        <f>COUNT($A$46:B61)+1</f>
        <v>9</v>
      </c>
      <c r="C62" s="377" t="s">
        <v>197</v>
      </c>
      <c r="D62" s="294" t="s">
        <v>6</v>
      </c>
      <c r="E62" s="295">
        <v>42</v>
      </c>
      <c r="F62" s="101"/>
      <c r="G62" s="101">
        <f>IF(OSNOVA!$B$44=1,E62*F62,"")</f>
        <v>0</v>
      </c>
      <c r="H62" s="80"/>
      <c r="I62" s="119"/>
      <c r="J62" s="116"/>
    </row>
    <row r="63" spans="1:10" s="79" customFormat="1" ht="12.75">
      <c r="A63" s="133"/>
      <c r="B63" s="357"/>
      <c r="C63" s="102"/>
      <c r="D63" s="294"/>
      <c r="E63" s="295"/>
      <c r="F63" s="101"/>
      <c r="G63" s="112"/>
      <c r="H63" s="80"/>
      <c r="I63" s="119"/>
      <c r="J63" s="116"/>
    </row>
    <row r="64" spans="1:12" s="79" customFormat="1" ht="36">
      <c r="A64" s="133" t="str">
        <f>$B$44</f>
        <v>II.</v>
      </c>
      <c r="B64" s="85">
        <f>COUNT($A$46:B63)+1</f>
        <v>10</v>
      </c>
      <c r="C64" s="377" t="s">
        <v>198</v>
      </c>
      <c r="D64" s="294" t="s">
        <v>167</v>
      </c>
      <c r="E64" s="379">
        <v>79</v>
      </c>
      <c r="F64" s="101"/>
      <c r="G64" s="101">
        <f>IF(OSNOVA!$B$44=1,E64*F64,"")</f>
        <v>0</v>
      </c>
      <c r="H64" s="80"/>
      <c r="I64" s="119"/>
      <c r="J64" s="383"/>
      <c r="K64" s="380"/>
      <c r="L64" s="380"/>
    </row>
    <row r="65" spans="1:10" s="79" customFormat="1" ht="12.75">
      <c r="A65" s="133"/>
      <c r="B65" s="357"/>
      <c r="C65" s="102"/>
      <c r="D65" s="294"/>
      <c r="E65" s="295"/>
      <c r="F65" s="101"/>
      <c r="G65" s="112"/>
      <c r="H65" s="80"/>
      <c r="I65" s="119"/>
      <c r="J65" s="116"/>
    </row>
    <row r="66" spans="1:12" s="79" customFormat="1" ht="36">
      <c r="A66" s="133" t="str">
        <f>$B$44</f>
        <v>II.</v>
      </c>
      <c r="B66" s="85">
        <f>COUNT($A$46:B65)+1</f>
        <v>11</v>
      </c>
      <c r="C66" s="102" t="s">
        <v>222</v>
      </c>
      <c r="D66" s="294" t="s">
        <v>167</v>
      </c>
      <c r="E66" s="379">
        <v>74</v>
      </c>
      <c r="F66" s="101"/>
      <c r="G66" s="101">
        <f>IF(OSNOVA!$B$44=1,E66*F66,"")</f>
        <v>0</v>
      </c>
      <c r="H66" s="80"/>
      <c r="I66" s="119"/>
      <c r="J66" s="383"/>
      <c r="K66" s="380"/>
      <c r="L66" s="380"/>
    </row>
    <row r="67" spans="1:12" s="79" customFormat="1" ht="12.75">
      <c r="A67" s="133"/>
      <c r="B67" s="357"/>
      <c r="C67" s="102"/>
      <c r="D67" s="294"/>
      <c r="E67" s="379"/>
      <c r="F67" s="96"/>
      <c r="G67" s="101"/>
      <c r="H67" s="80"/>
      <c r="I67" s="119"/>
      <c r="J67" s="116"/>
      <c r="K67" s="380"/>
      <c r="L67" s="380"/>
    </row>
    <row r="68" spans="1:12" s="79" customFormat="1" ht="24">
      <c r="A68" s="133" t="str">
        <f>$B$44</f>
        <v>II.</v>
      </c>
      <c r="B68" s="85">
        <f>COUNT($A$46:B67)+1</f>
        <v>12</v>
      </c>
      <c r="C68" s="102" t="s">
        <v>196</v>
      </c>
      <c r="D68" s="294" t="s">
        <v>167</v>
      </c>
      <c r="E68" s="379">
        <v>42</v>
      </c>
      <c r="F68" s="101"/>
      <c r="G68" s="101">
        <f>IF(OSNOVA!$B$44=1,E68*F68,"")</f>
        <v>0</v>
      </c>
      <c r="H68" s="80"/>
      <c r="I68" s="119"/>
      <c r="J68" s="383"/>
      <c r="K68" s="380"/>
      <c r="L68" s="380"/>
    </row>
    <row r="69" spans="1:12" s="79" customFormat="1" ht="12.75">
      <c r="A69" s="133"/>
      <c r="B69" s="357"/>
      <c r="C69" s="102"/>
      <c r="D69" s="294"/>
      <c r="E69" s="379"/>
      <c r="F69" s="96"/>
      <c r="G69" s="101"/>
      <c r="H69" s="80"/>
      <c r="I69" s="119"/>
      <c r="J69" s="116"/>
      <c r="K69" s="380"/>
      <c r="L69" s="380"/>
    </row>
    <row r="70" spans="1:12" s="79" customFormat="1" ht="36">
      <c r="A70" s="133" t="str">
        <f>$B$44</f>
        <v>II.</v>
      </c>
      <c r="B70" s="85">
        <f>COUNT($A$46:B69)+1</f>
        <v>13</v>
      </c>
      <c r="C70" s="102" t="s">
        <v>231</v>
      </c>
      <c r="D70" s="294" t="s">
        <v>167</v>
      </c>
      <c r="E70" s="379">
        <v>21</v>
      </c>
      <c r="F70" s="101"/>
      <c r="G70" s="101">
        <f>IF(OSNOVA!$B$44=1,E70*F70,"")</f>
        <v>0</v>
      </c>
      <c r="H70" s="80"/>
      <c r="I70" s="119"/>
      <c r="J70" s="383"/>
      <c r="K70" s="380"/>
      <c r="L70" s="380"/>
    </row>
    <row r="71" spans="1:12" s="79" customFormat="1" ht="12.75">
      <c r="A71" s="133"/>
      <c r="B71" s="357"/>
      <c r="C71" s="102"/>
      <c r="D71" s="294"/>
      <c r="E71" s="379"/>
      <c r="F71" s="96"/>
      <c r="G71" s="101"/>
      <c r="H71" s="80"/>
      <c r="I71" s="119"/>
      <c r="J71" s="116"/>
      <c r="K71" s="380"/>
      <c r="L71" s="380"/>
    </row>
    <row r="72" spans="1:10" s="79" customFormat="1" ht="12.75">
      <c r="A72" s="133" t="str">
        <f>$B$44</f>
        <v>II.</v>
      </c>
      <c r="B72" s="85">
        <f>COUNT($A$46:B71)+1</f>
        <v>14</v>
      </c>
      <c r="C72" s="102" t="s">
        <v>199</v>
      </c>
      <c r="D72" s="294" t="s">
        <v>6</v>
      </c>
      <c r="E72" s="295">
        <v>48</v>
      </c>
      <c r="F72" s="101"/>
      <c r="G72" s="101">
        <f>IF(OSNOVA!$B$44=1,E72*F72,"")</f>
        <v>0</v>
      </c>
      <c r="H72" s="80"/>
      <c r="I72" s="119"/>
      <c r="J72" s="116"/>
    </row>
    <row r="73" spans="1:10" s="79" customFormat="1" ht="12.75">
      <c r="A73" s="381"/>
      <c r="B73" s="357"/>
      <c r="C73" s="102"/>
      <c r="D73" s="89"/>
      <c r="E73" s="289"/>
      <c r="F73" s="101"/>
      <c r="G73" s="112"/>
      <c r="H73" s="80"/>
      <c r="I73" s="119"/>
      <c r="J73" s="376"/>
    </row>
    <row r="74" spans="1:10" s="79" customFormat="1" ht="36">
      <c r="A74" s="133" t="str">
        <f>$B$44</f>
        <v>II.</v>
      </c>
      <c r="B74" s="85">
        <f>COUNT($A$46:B73)+1</f>
        <v>15</v>
      </c>
      <c r="C74" s="102" t="s">
        <v>23</v>
      </c>
      <c r="D74" s="294" t="s">
        <v>167</v>
      </c>
      <c r="E74" s="295">
        <v>52</v>
      </c>
      <c r="F74" s="101"/>
      <c r="G74" s="101">
        <f>IF(OSNOVA!$B$44=1,E74*F74,"")</f>
        <v>0</v>
      </c>
      <c r="H74" s="80"/>
      <c r="I74" s="119"/>
      <c r="J74" s="116"/>
    </row>
    <row r="75" spans="1:10" s="79" customFormat="1" ht="12.75">
      <c r="A75" s="381"/>
      <c r="B75" s="357"/>
      <c r="C75" s="102"/>
      <c r="D75" s="89"/>
      <c r="E75" s="289"/>
      <c r="F75" s="111"/>
      <c r="G75" s="112"/>
      <c r="H75" s="80"/>
      <c r="I75" s="119"/>
      <c r="J75" s="376"/>
    </row>
    <row r="76" spans="1:7" s="127" customFormat="1" ht="13.5" thickBot="1">
      <c r="A76" s="132"/>
      <c r="B76" s="364"/>
      <c r="C76" s="296" t="str">
        <f>CONCATENATE(B44," ",C44," - SKUPAJ:")</f>
        <v>II. ZEMELJSKA DELA - SKUPAJ:</v>
      </c>
      <c r="D76" s="296"/>
      <c r="E76" s="334"/>
      <c r="F76" s="297"/>
      <c r="G76" s="298">
        <f>IF(OSNOVA!$B$44=1,SUM(G45:G75),"")</f>
        <v>0</v>
      </c>
    </row>
    <row r="77" spans="1:7" s="127" customFormat="1" ht="12.75">
      <c r="A77" s="269"/>
      <c r="B77" s="365"/>
      <c r="C77" s="275"/>
      <c r="D77" s="275"/>
      <c r="E77" s="343"/>
      <c r="F77" s="277"/>
      <c r="G77" s="278"/>
    </row>
    <row r="78" spans="1:7" s="146" customFormat="1" ht="16.5" thickBot="1">
      <c r="A78" s="142"/>
      <c r="B78" s="363" t="s">
        <v>168</v>
      </c>
      <c r="C78" s="143" t="s">
        <v>180</v>
      </c>
      <c r="D78" s="350"/>
      <c r="E78" s="288"/>
      <c r="F78" s="351"/>
      <c r="G78" s="145"/>
    </row>
    <row r="79" spans="1:7" ht="12.75">
      <c r="A79" s="129"/>
      <c r="B79" s="366"/>
      <c r="C79" s="125"/>
      <c r="G79" s="110"/>
    </row>
    <row r="80" spans="1:10" s="79" customFormat="1" ht="12.75">
      <c r="A80" s="133" t="str">
        <f>$B$78</f>
        <v>III.</v>
      </c>
      <c r="B80" s="357">
        <f>COUNT(#REF!)+1</f>
        <v>1</v>
      </c>
      <c r="C80" s="102" t="s">
        <v>27</v>
      </c>
      <c r="D80" s="294" t="s">
        <v>6</v>
      </c>
      <c r="E80" s="295">
        <v>480</v>
      </c>
      <c r="F80" s="101"/>
      <c r="G80" s="101">
        <f>IF(OSNOVA!$B$44=1,E80*F80,"")</f>
        <v>0</v>
      </c>
      <c r="H80" s="80"/>
      <c r="I80" s="119"/>
      <c r="J80" s="116"/>
    </row>
    <row r="81" spans="1:10" s="79" customFormat="1" ht="12.75">
      <c r="A81" s="374"/>
      <c r="B81" s="357"/>
      <c r="C81" s="102"/>
      <c r="D81" s="294"/>
      <c r="E81" s="295"/>
      <c r="F81" s="101"/>
      <c r="G81" s="101"/>
      <c r="H81" s="80"/>
      <c r="I81" s="119"/>
      <c r="J81" s="116"/>
    </row>
    <row r="82" spans="1:10" s="79" customFormat="1" ht="27" customHeight="1">
      <c r="A82" s="133" t="str">
        <f>$B$78</f>
        <v>III.</v>
      </c>
      <c r="B82" s="85">
        <f>COUNT($A$80:B80)+1</f>
        <v>2</v>
      </c>
      <c r="C82" s="102" t="s">
        <v>214</v>
      </c>
      <c r="D82" s="294" t="s">
        <v>167</v>
      </c>
      <c r="E82" s="295">
        <v>65</v>
      </c>
      <c r="F82" s="101"/>
      <c r="G82" s="101">
        <f>IF(OSNOVA!$B$44=1,E82*F82,"")</f>
        <v>0</v>
      </c>
      <c r="H82" s="80"/>
      <c r="I82" s="119"/>
      <c r="J82" s="116"/>
    </row>
    <row r="83" spans="1:10" s="79" customFormat="1" ht="12.75">
      <c r="A83" s="133"/>
      <c r="B83" s="357"/>
      <c r="C83" s="102"/>
      <c r="D83" s="294"/>
      <c r="E83" s="295"/>
      <c r="F83" s="101"/>
      <c r="G83" s="101"/>
      <c r="H83" s="80"/>
      <c r="I83" s="119"/>
      <c r="J83" s="116"/>
    </row>
    <row r="84" spans="1:10" s="79" customFormat="1" ht="36">
      <c r="A84" s="133" t="str">
        <f>$B$78</f>
        <v>III.</v>
      </c>
      <c r="B84" s="85">
        <f>COUNT($A$80:B80)+1</f>
        <v>2</v>
      </c>
      <c r="C84" s="102" t="s">
        <v>24</v>
      </c>
      <c r="D84" s="294" t="s">
        <v>170</v>
      </c>
      <c r="E84" s="295">
        <v>190</v>
      </c>
      <c r="F84" s="101"/>
      <c r="G84" s="101">
        <f>IF(OSNOVA!$B$44=1,E84*F84,"")</f>
        <v>0</v>
      </c>
      <c r="H84" s="80"/>
      <c r="I84" s="119"/>
      <c r="J84" s="116"/>
    </row>
    <row r="85" spans="1:10" s="79" customFormat="1" ht="12.75">
      <c r="A85" s="374"/>
      <c r="B85" s="357"/>
      <c r="C85" s="102"/>
      <c r="D85" s="294"/>
      <c r="E85" s="295"/>
      <c r="F85" s="101"/>
      <c r="G85" s="101"/>
      <c r="H85" s="80"/>
      <c r="I85" s="119"/>
      <c r="J85" s="116"/>
    </row>
    <row r="86" spans="1:10" s="79" customFormat="1" ht="24">
      <c r="A86" s="133" t="str">
        <f>$B$78</f>
        <v>III.</v>
      </c>
      <c r="B86" s="85">
        <f>COUNT($A$80:B82)+1</f>
        <v>3</v>
      </c>
      <c r="C86" s="102" t="s">
        <v>240</v>
      </c>
      <c r="D86" s="294" t="s">
        <v>170</v>
      </c>
      <c r="E86" s="295">
        <v>8</v>
      </c>
      <c r="F86" s="101"/>
      <c r="G86" s="101">
        <f>IF(OSNOVA!$B$44=1,E86*F86,"")</f>
        <v>0</v>
      </c>
      <c r="H86" s="80"/>
      <c r="I86" s="119"/>
      <c r="J86" s="116"/>
    </row>
    <row r="87" spans="1:10" s="79" customFormat="1" ht="12.75">
      <c r="A87" s="374"/>
      <c r="B87" s="357"/>
      <c r="C87" s="102"/>
      <c r="D87" s="294"/>
      <c r="E87" s="295"/>
      <c r="F87" s="101"/>
      <c r="G87" s="101"/>
      <c r="H87" s="80"/>
      <c r="I87" s="119"/>
      <c r="J87" s="116"/>
    </row>
    <row r="88" spans="1:10" s="79" customFormat="1" ht="36">
      <c r="A88" s="133" t="str">
        <f>$B$78</f>
        <v>III.</v>
      </c>
      <c r="B88" s="85">
        <f>COUNT($A$80:B86)+1</f>
        <v>5</v>
      </c>
      <c r="C88" s="102" t="s">
        <v>194</v>
      </c>
      <c r="D88" s="294" t="s">
        <v>170</v>
      </c>
      <c r="E88" s="295">
        <v>94</v>
      </c>
      <c r="F88" s="101"/>
      <c r="G88" s="101">
        <f>IF(OSNOVA!$B$44=1,E88*F88,"")</f>
        <v>0</v>
      </c>
      <c r="H88" s="80"/>
      <c r="I88" s="119"/>
      <c r="J88" s="116"/>
    </row>
    <row r="89" spans="1:10" s="79" customFormat="1" ht="12.75">
      <c r="A89" s="374"/>
      <c r="B89" s="357"/>
      <c r="C89" s="102"/>
      <c r="D89" s="294"/>
      <c r="E89" s="295"/>
      <c r="F89" s="101"/>
      <c r="G89" s="101"/>
      <c r="H89" s="80"/>
      <c r="I89" s="119"/>
      <c r="J89" s="116"/>
    </row>
    <row r="90" spans="1:10" s="79" customFormat="1" ht="24">
      <c r="A90" s="133" t="str">
        <f>$B$78</f>
        <v>III.</v>
      </c>
      <c r="B90" s="85">
        <f>COUNT($A$80:B88)+1</f>
        <v>6</v>
      </c>
      <c r="C90" s="102" t="s">
        <v>195</v>
      </c>
      <c r="D90" s="294" t="s">
        <v>6</v>
      </c>
      <c r="E90" s="295">
        <v>95</v>
      </c>
      <c r="F90" s="101"/>
      <c r="G90" s="101">
        <f>IF(OSNOVA!$B$44=1,E90*F90,"")</f>
        <v>0</v>
      </c>
      <c r="H90" s="80"/>
      <c r="I90" s="119"/>
      <c r="J90" s="116"/>
    </row>
    <row r="91" spans="1:10" s="79" customFormat="1" ht="11.25" customHeight="1">
      <c r="A91" s="133"/>
      <c r="B91" s="357"/>
      <c r="C91" s="102"/>
      <c r="D91" s="294"/>
      <c r="E91" s="295"/>
      <c r="F91" s="101"/>
      <c r="G91" s="101"/>
      <c r="H91" s="80"/>
      <c r="I91" s="119"/>
      <c r="J91" s="116"/>
    </row>
    <row r="92" spans="1:10" s="79" customFormat="1" ht="36">
      <c r="A92" s="133" t="str">
        <f>$B$78</f>
        <v>III.</v>
      </c>
      <c r="B92" s="85">
        <f>COUNT($A$80:B90)+1</f>
        <v>7</v>
      </c>
      <c r="C92" s="102" t="s">
        <v>223</v>
      </c>
      <c r="D92" s="294" t="s">
        <v>6</v>
      </c>
      <c r="E92" s="295">
        <v>70</v>
      </c>
      <c r="F92" s="101"/>
      <c r="G92" s="101">
        <f>IF(OSNOVA!$B$44=1,E92*F92,"")</f>
        <v>0</v>
      </c>
      <c r="H92" s="80"/>
      <c r="I92" s="119"/>
      <c r="J92" s="116"/>
    </row>
    <row r="93" spans="1:10" s="79" customFormat="1" ht="11.25" customHeight="1">
      <c r="A93" s="133"/>
      <c r="B93" s="357"/>
      <c r="C93" s="102"/>
      <c r="D93" s="294"/>
      <c r="E93" s="295"/>
      <c r="F93" s="101"/>
      <c r="G93" s="101"/>
      <c r="H93" s="80"/>
      <c r="I93" s="119"/>
      <c r="J93" s="116"/>
    </row>
    <row r="94" spans="1:10" s="79" customFormat="1" ht="24">
      <c r="A94" s="133" t="str">
        <f>$B$78</f>
        <v>III.</v>
      </c>
      <c r="B94" s="85">
        <f>COUNT($A$80:B92)+1</f>
        <v>8</v>
      </c>
      <c r="C94" s="102" t="s">
        <v>189</v>
      </c>
      <c r="D94" s="294" t="s">
        <v>6</v>
      </c>
      <c r="E94" s="295">
        <v>580</v>
      </c>
      <c r="F94" s="101"/>
      <c r="G94" s="101">
        <f>IF(OSNOVA!$B$44=1,E94*F94,"")</f>
        <v>0</v>
      </c>
      <c r="H94" s="80"/>
      <c r="I94" s="119"/>
      <c r="J94" s="116"/>
    </row>
    <row r="95" spans="1:10" s="79" customFormat="1" ht="11.25" customHeight="1">
      <c r="A95" s="133"/>
      <c r="B95" s="357"/>
      <c r="C95" s="102"/>
      <c r="D95" s="294"/>
      <c r="E95" s="295"/>
      <c r="F95" s="101"/>
      <c r="G95" s="101"/>
      <c r="H95" s="80"/>
      <c r="I95" s="119"/>
      <c r="J95" s="116"/>
    </row>
    <row r="96" spans="1:10" s="79" customFormat="1" ht="24">
      <c r="A96" s="133" t="str">
        <f>$B$78</f>
        <v>III.</v>
      </c>
      <c r="B96" s="85">
        <f>COUNT($A$80:B94)+1</f>
        <v>9</v>
      </c>
      <c r="C96" s="102" t="s">
        <v>193</v>
      </c>
      <c r="D96" s="294" t="s">
        <v>6</v>
      </c>
      <c r="E96" s="295">
        <v>540</v>
      </c>
      <c r="F96" s="101"/>
      <c r="G96" s="101">
        <f>IF(OSNOVA!$B$44=1,E96*F96,"")</f>
        <v>0</v>
      </c>
      <c r="H96" s="80"/>
      <c r="I96" s="119"/>
      <c r="J96" s="116"/>
    </row>
    <row r="97" spans="1:10" s="79" customFormat="1" ht="11.25" customHeight="1">
      <c r="A97" s="133"/>
      <c r="B97" s="357"/>
      <c r="C97" s="102"/>
      <c r="D97" s="294"/>
      <c r="E97" s="295"/>
      <c r="F97" s="101"/>
      <c r="G97" s="101"/>
      <c r="H97" s="80"/>
      <c r="I97" s="119"/>
      <c r="J97" s="116"/>
    </row>
    <row r="98" spans="1:10" s="79" customFormat="1" ht="36">
      <c r="A98" s="133" t="str">
        <f>$B$78</f>
        <v>III.</v>
      </c>
      <c r="B98" s="85">
        <f>COUNT($A$80:B96)+1</f>
        <v>10</v>
      </c>
      <c r="C98" s="102" t="s">
        <v>234</v>
      </c>
      <c r="D98" s="294" t="s">
        <v>6</v>
      </c>
      <c r="E98" s="295">
        <v>260</v>
      </c>
      <c r="F98" s="101"/>
      <c r="G98" s="101">
        <f>IF(OSNOVA!$B$44=1,E98*F98,"")</f>
        <v>0</v>
      </c>
      <c r="H98" s="80"/>
      <c r="I98" s="119"/>
      <c r="J98" s="116"/>
    </row>
    <row r="99" spans="1:10" s="79" customFormat="1" ht="11.25" customHeight="1">
      <c r="A99" s="133"/>
      <c r="B99" s="357"/>
      <c r="C99" s="102"/>
      <c r="D99" s="294"/>
      <c r="E99" s="295"/>
      <c r="F99" s="101"/>
      <c r="G99" s="101"/>
      <c r="H99" s="80"/>
      <c r="I99" s="119"/>
      <c r="J99" s="116"/>
    </row>
    <row r="100" spans="1:10" s="79" customFormat="1" ht="24">
      <c r="A100" s="133" t="str">
        <f>$B$78</f>
        <v>III.</v>
      </c>
      <c r="B100" s="85">
        <f>COUNT($A$80:B98)+1</f>
        <v>11</v>
      </c>
      <c r="C100" s="102" t="s">
        <v>233</v>
      </c>
      <c r="D100" s="294" t="s">
        <v>6</v>
      </c>
      <c r="E100" s="295">
        <v>35</v>
      </c>
      <c r="F100" s="101"/>
      <c r="G100" s="101">
        <f>IF(OSNOVA!$B$44=1,E100*F100,"")</f>
        <v>0</v>
      </c>
      <c r="H100" s="80"/>
      <c r="I100" s="119"/>
      <c r="J100" s="116"/>
    </row>
    <row r="101" spans="1:10" s="79" customFormat="1" ht="16.5" customHeight="1">
      <c r="A101" s="375"/>
      <c r="B101" s="85"/>
      <c r="C101" s="102"/>
      <c r="D101" s="294"/>
      <c r="E101" s="295"/>
      <c r="F101" s="101"/>
      <c r="G101" s="101"/>
      <c r="H101" s="80"/>
      <c r="I101" s="119"/>
      <c r="J101" s="116"/>
    </row>
    <row r="102" spans="1:10" s="79" customFormat="1" ht="24">
      <c r="A102" s="133" t="str">
        <f>$B$78</f>
        <v>III.</v>
      </c>
      <c r="B102" s="85">
        <f>COUNT($A$80:B100)+1</f>
        <v>12</v>
      </c>
      <c r="C102" s="102" t="s">
        <v>229</v>
      </c>
      <c r="D102" s="294" t="s">
        <v>6</v>
      </c>
      <c r="E102" s="295">
        <v>20</v>
      </c>
      <c r="F102" s="101"/>
      <c r="G102" s="101">
        <f>IF(OSNOVA!$B$44=1,E102*F102,"")</f>
        <v>0</v>
      </c>
      <c r="H102" s="80"/>
      <c r="I102" s="119"/>
      <c r="J102" s="116"/>
    </row>
    <row r="103" spans="1:10" s="79" customFormat="1" ht="16.5" customHeight="1">
      <c r="A103" s="375"/>
      <c r="B103" s="85"/>
      <c r="C103" s="102"/>
      <c r="D103" s="294"/>
      <c r="E103" s="295"/>
      <c r="F103" s="101"/>
      <c r="G103" s="101"/>
      <c r="H103" s="80"/>
      <c r="I103" s="119"/>
      <c r="J103" s="116"/>
    </row>
    <row r="104" spans="1:7" s="127" customFormat="1" ht="13.5" thickBot="1">
      <c r="A104" s="132"/>
      <c r="B104" s="364"/>
      <c r="C104" s="296" t="str">
        <f>CONCATENATE(B78," ",C78," - SKUPAJ:")</f>
        <v>III. VOZIŠČNE KONSTRUKCIJE - SKUPAJ:</v>
      </c>
      <c r="D104" s="296"/>
      <c r="E104" s="334"/>
      <c r="F104" s="297"/>
      <c r="G104" s="298">
        <f>IF(OSNOVA!$B$44=1,SUM(G80:G103),"")</f>
        <v>0</v>
      </c>
    </row>
    <row r="105" spans="1:7" s="127" customFormat="1" ht="12.75">
      <c r="A105" s="269"/>
      <c r="B105" s="365"/>
      <c r="C105" s="275"/>
      <c r="D105" s="275"/>
      <c r="E105" s="343"/>
      <c r="F105" s="277"/>
      <c r="G105" s="277"/>
    </row>
    <row r="106" spans="1:7" s="146" customFormat="1" ht="16.5" thickBot="1">
      <c r="A106" s="404"/>
      <c r="B106" s="405" t="s">
        <v>22</v>
      </c>
      <c r="C106" s="406" t="s">
        <v>190</v>
      </c>
      <c r="D106" s="407"/>
      <c r="E106" s="408"/>
      <c r="F106" s="409"/>
      <c r="G106" s="410"/>
    </row>
    <row r="107" spans="1:7" ht="12.75">
      <c r="A107" s="129"/>
      <c r="B107" s="366"/>
      <c r="C107" s="125"/>
      <c r="G107" s="110"/>
    </row>
    <row r="108" spans="1:10" s="79" customFormat="1" ht="36">
      <c r="A108" s="133" t="s">
        <v>22</v>
      </c>
      <c r="B108" s="85">
        <f>COUNT(#REF!)+1</f>
        <v>1</v>
      </c>
      <c r="C108" s="102" t="s">
        <v>35</v>
      </c>
      <c r="D108" s="294" t="s">
        <v>170</v>
      </c>
      <c r="E108" s="382">
        <v>120</v>
      </c>
      <c r="F108" s="101"/>
      <c r="G108" s="101">
        <f>IF(OSNOVA!$B$44=1,E108*F108,"")</f>
        <v>0</v>
      </c>
      <c r="H108" s="80"/>
      <c r="I108" s="119"/>
      <c r="J108" s="116"/>
    </row>
    <row r="109" spans="1:10" s="79" customFormat="1" ht="12.75">
      <c r="A109" s="375"/>
      <c r="B109" s="85"/>
      <c r="C109" s="102"/>
      <c r="D109" s="294"/>
      <c r="E109" s="382"/>
      <c r="F109" s="101"/>
      <c r="G109" s="101"/>
      <c r="H109" s="80"/>
      <c r="I109" s="119"/>
      <c r="J109" s="116"/>
    </row>
    <row r="110" spans="1:10" s="79" customFormat="1" ht="17.25" customHeight="1">
      <c r="A110" s="133" t="s">
        <v>22</v>
      </c>
      <c r="B110" s="85">
        <f>COUNT($A$108:B109)+1</f>
        <v>2</v>
      </c>
      <c r="C110" s="102" t="s">
        <v>230</v>
      </c>
      <c r="D110" s="294" t="s">
        <v>170</v>
      </c>
      <c r="E110" s="295">
        <v>54</v>
      </c>
      <c r="F110" s="101"/>
      <c r="G110" s="101">
        <f>IF(OSNOVA!$B$44=1,E110*F110,"")</f>
        <v>0</v>
      </c>
      <c r="H110" s="80"/>
      <c r="I110" s="119"/>
      <c r="J110" s="116"/>
    </row>
    <row r="111" spans="1:10" s="79" customFormat="1" ht="12.75">
      <c r="A111" s="133"/>
      <c r="B111" s="357"/>
      <c r="C111" s="102"/>
      <c r="D111" s="294"/>
      <c r="E111" s="295"/>
      <c r="F111" s="101"/>
      <c r="G111" s="101"/>
      <c r="H111" s="80"/>
      <c r="I111" s="119"/>
      <c r="J111" s="116"/>
    </row>
    <row r="112" spans="1:10" s="79" customFormat="1" ht="48">
      <c r="A112" s="133" t="s">
        <v>22</v>
      </c>
      <c r="B112" s="85">
        <f>COUNT($A$108:B111)+1</f>
        <v>3</v>
      </c>
      <c r="C112" s="401" t="s">
        <v>225</v>
      </c>
      <c r="D112" s="294" t="s">
        <v>48</v>
      </c>
      <c r="E112" s="295">
        <v>1</v>
      </c>
      <c r="F112" s="101"/>
      <c r="G112" s="101">
        <f>IF(OSNOVA!$B$44=1,E112*F112,"")</f>
        <v>0</v>
      </c>
      <c r="H112" s="80"/>
      <c r="I112" s="119"/>
      <c r="J112" s="116"/>
    </row>
    <row r="113" spans="1:10" s="79" customFormat="1" ht="12.75">
      <c r="A113" s="374"/>
      <c r="B113" s="357"/>
      <c r="C113" s="102"/>
      <c r="D113" s="294"/>
      <c r="E113" s="295"/>
      <c r="F113" s="101"/>
      <c r="G113" s="101"/>
      <c r="H113" s="80"/>
      <c r="I113" s="119"/>
      <c r="J113" s="116"/>
    </row>
    <row r="114" spans="1:10" s="79" customFormat="1" ht="48">
      <c r="A114" s="133" t="s">
        <v>22</v>
      </c>
      <c r="B114" s="85">
        <f>COUNT($A$108:B113)+1</f>
        <v>4</v>
      </c>
      <c r="C114" s="401" t="s">
        <v>204</v>
      </c>
      <c r="D114" s="294" t="s">
        <v>48</v>
      </c>
      <c r="E114" s="295">
        <v>7</v>
      </c>
      <c r="F114" s="101"/>
      <c r="G114" s="101">
        <f>IF(OSNOVA!$B$44=1,E114*F114,"")</f>
        <v>0</v>
      </c>
      <c r="H114" s="80"/>
      <c r="I114" s="119"/>
      <c r="J114" s="116"/>
    </row>
    <row r="115" spans="1:10" s="79" customFormat="1" ht="12.75">
      <c r="A115" s="374"/>
      <c r="B115" s="357"/>
      <c r="C115" s="102"/>
      <c r="D115" s="294"/>
      <c r="E115" s="295"/>
      <c r="F115" s="101"/>
      <c r="G115" s="101"/>
      <c r="H115" s="80"/>
      <c r="I115" s="119"/>
      <c r="J115" s="116"/>
    </row>
    <row r="116" spans="1:10" s="79" customFormat="1" ht="36">
      <c r="A116" s="133" t="s">
        <v>22</v>
      </c>
      <c r="B116" s="85">
        <f>COUNT($A$108:B115)+1</f>
        <v>5</v>
      </c>
      <c r="C116" s="401" t="s">
        <v>241</v>
      </c>
      <c r="D116" s="294" t="s">
        <v>48</v>
      </c>
      <c r="E116" s="295">
        <v>4</v>
      </c>
      <c r="F116" s="101"/>
      <c r="G116" s="101">
        <f>IF(OSNOVA!$B$44=1,E116*F116,"")</f>
        <v>0</v>
      </c>
      <c r="H116" s="80"/>
      <c r="I116" s="119"/>
      <c r="J116" s="116"/>
    </row>
    <row r="117" spans="1:10" s="79" customFormat="1" ht="12.75">
      <c r="A117" s="374"/>
      <c r="B117" s="357"/>
      <c r="C117" s="102"/>
      <c r="D117" s="294"/>
      <c r="E117" s="295"/>
      <c r="F117" s="101"/>
      <c r="G117" s="101"/>
      <c r="H117" s="80"/>
      <c r="I117" s="119"/>
      <c r="J117" s="116"/>
    </row>
    <row r="118" spans="1:10" s="79" customFormat="1" ht="36">
      <c r="A118" s="133" t="s">
        <v>22</v>
      </c>
      <c r="B118" s="85">
        <f>COUNT($A$108:B117)+1</f>
        <v>6</v>
      </c>
      <c r="C118" s="401" t="s">
        <v>239</v>
      </c>
      <c r="D118" s="294" t="s">
        <v>48</v>
      </c>
      <c r="E118" s="295">
        <v>1</v>
      </c>
      <c r="F118" s="101"/>
      <c r="G118" s="101">
        <f>IF(OSNOVA!$B$44=1,E118*F118,"")</f>
        <v>0</v>
      </c>
      <c r="H118" s="80"/>
      <c r="I118" s="119"/>
      <c r="J118" s="116"/>
    </row>
    <row r="119" spans="1:10" s="79" customFormat="1" ht="12.75">
      <c r="A119" s="374"/>
      <c r="B119" s="357"/>
      <c r="C119" s="102"/>
      <c r="D119" s="294"/>
      <c r="E119" s="295"/>
      <c r="F119" s="101"/>
      <c r="G119" s="101"/>
      <c r="H119" s="80"/>
      <c r="I119" s="119"/>
      <c r="J119" s="116"/>
    </row>
    <row r="120" spans="1:10" s="79" customFormat="1" ht="24">
      <c r="A120" s="133" t="s">
        <v>22</v>
      </c>
      <c r="B120" s="85">
        <f>COUNT($A$108:B119)+1</f>
        <v>7</v>
      </c>
      <c r="C120" s="401" t="s">
        <v>202</v>
      </c>
      <c r="D120" s="294" t="s">
        <v>48</v>
      </c>
      <c r="E120" s="295">
        <v>2</v>
      </c>
      <c r="F120" s="101"/>
      <c r="G120" s="101">
        <f>IF(OSNOVA!$B$44=1,E120*F120,"")</f>
        <v>0</v>
      </c>
      <c r="H120" s="80"/>
      <c r="I120" s="119"/>
      <c r="J120" s="116"/>
    </row>
    <row r="121" spans="1:10" s="79" customFormat="1" ht="12.75">
      <c r="A121" s="374"/>
      <c r="B121" s="357"/>
      <c r="C121" s="102"/>
      <c r="D121" s="294"/>
      <c r="E121" s="295"/>
      <c r="F121" s="101"/>
      <c r="G121" s="101"/>
      <c r="H121" s="80"/>
      <c r="I121" s="119"/>
      <c r="J121" s="116"/>
    </row>
    <row r="122" spans="1:10" s="79" customFormat="1" ht="24">
      <c r="A122" s="133" t="s">
        <v>22</v>
      </c>
      <c r="B122" s="85">
        <f>COUNT($A$108:B121)+1</f>
        <v>8</v>
      </c>
      <c r="C122" s="401" t="s">
        <v>203</v>
      </c>
      <c r="D122" s="294" t="s">
        <v>48</v>
      </c>
      <c r="E122" s="295">
        <v>3</v>
      </c>
      <c r="F122" s="101"/>
      <c r="G122" s="101">
        <f>IF(OSNOVA!$B$44=1,E122*F122,"")</f>
        <v>0</v>
      </c>
      <c r="H122" s="80"/>
      <c r="I122" s="119"/>
      <c r="J122" s="116"/>
    </row>
    <row r="123" spans="1:10" s="79" customFormat="1" ht="12.75">
      <c r="A123" s="374"/>
      <c r="B123" s="357"/>
      <c r="C123" s="102"/>
      <c r="D123" s="294"/>
      <c r="E123" s="295"/>
      <c r="F123" s="101"/>
      <c r="G123" s="101"/>
      <c r="H123" s="80"/>
      <c r="I123" s="119"/>
      <c r="J123" s="116"/>
    </row>
    <row r="124" spans="1:10" s="79" customFormat="1" ht="36">
      <c r="A124" s="133" t="s">
        <v>22</v>
      </c>
      <c r="B124" s="85">
        <f>COUNT($A$108:B123)+1</f>
        <v>9</v>
      </c>
      <c r="C124" s="102" t="s">
        <v>219</v>
      </c>
      <c r="D124" s="294" t="s">
        <v>48</v>
      </c>
      <c r="E124" s="295">
        <v>5</v>
      </c>
      <c r="F124" s="101"/>
      <c r="G124" s="101">
        <f>IF(OSNOVA!$B$44=1,E124*F124,"")</f>
        <v>0</v>
      </c>
      <c r="H124" s="80"/>
      <c r="I124" s="119"/>
      <c r="J124" s="116"/>
    </row>
    <row r="125" spans="1:10" s="79" customFormat="1" ht="12.75">
      <c r="A125" s="374"/>
      <c r="B125" s="357"/>
      <c r="C125" s="102"/>
      <c r="D125" s="294"/>
      <c r="E125" s="295"/>
      <c r="F125" s="101"/>
      <c r="G125" s="101"/>
      <c r="H125" s="80"/>
      <c r="I125" s="119"/>
      <c r="J125" s="116"/>
    </row>
    <row r="126" spans="1:10" s="79" customFormat="1" ht="39" customHeight="1">
      <c r="A126" s="133" t="s">
        <v>22</v>
      </c>
      <c r="B126" s="85">
        <f>COUNT($A$108:B124)+1</f>
        <v>10</v>
      </c>
      <c r="C126" s="401" t="s">
        <v>226</v>
      </c>
      <c r="D126" s="294" t="s">
        <v>170</v>
      </c>
      <c r="E126" s="295">
        <v>8</v>
      </c>
      <c r="F126" s="101"/>
      <c r="G126" s="101">
        <f>IF(OSNOVA!$B$44=1,E126*F126,"")</f>
        <v>0</v>
      </c>
      <c r="H126" s="80"/>
      <c r="I126" s="119"/>
      <c r="J126" s="116"/>
    </row>
    <row r="127" spans="1:10" s="79" customFormat="1" ht="12.75">
      <c r="A127" s="133"/>
      <c r="B127" s="85"/>
      <c r="C127" s="401"/>
      <c r="D127" s="294"/>
      <c r="E127" s="295"/>
      <c r="F127" s="101"/>
      <c r="G127" s="101"/>
      <c r="H127" s="80"/>
      <c r="I127" s="119"/>
      <c r="J127" s="116"/>
    </row>
    <row r="128" spans="1:10" s="79" customFormat="1" ht="36">
      <c r="A128" s="133" t="s">
        <v>22</v>
      </c>
      <c r="B128" s="85">
        <f>COUNT($A$108:B127)+1</f>
        <v>11</v>
      </c>
      <c r="C128" s="401" t="s">
        <v>200</v>
      </c>
      <c r="D128" s="294" t="s">
        <v>170</v>
      </c>
      <c r="E128" s="295">
        <v>27</v>
      </c>
      <c r="F128" s="101"/>
      <c r="G128" s="101">
        <f>IF(OSNOVA!$B$44=1,E128*F128,"")</f>
        <v>0</v>
      </c>
      <c r="H128" s="80"/>
      <c r="I128" s="119"/>
      <c r="J128" s="116"/>
    </row>
    <row r="129" spans="1:10" s="79" customFormat="1" ht="12.75">
      <c r="A129" s="374"/>
      <c r="B129" s="357"/>
      <c r="C129" s="102"/>
      <c r="D129" s="294"/>
      <c r="E129" s="295"/>
      <c r="F129" s="101"/>
      <c r="G129" s="101"/>
      <c r="H129" s="80"/>
      <c r="I129" s="119"/>
      <c r="J129" s="116"/>
    </row>
    <row r="130" spans="1:10" s="79" customFormat="1" ht="24">
      <c r="A130" s="133" t="s">
        <v>22</v>
      </c>
      <c r="B130" s="85">
        <f>COUNT($A$108:B129)+1</f>
        <v>12</v>
      </c>
      <c r="C130" s="401" t="s">
        <v>201</v>
      </c>
      <c r="D130" s="294" t="s">
        <v>170</v>
      </c>
      <c r="E130" s="295">
        <v>81</v>
      </c>
      <c r="F130" s="101"/>
      <c r="G130" s="101">
        <f>IF(OSNOVA!$B$44=1,E130*F130,"")</f>
        <v>0</v>
      </c>
      <c r="H130" s="80"/>
      <c r="I130" s="119"/>
      <c r="J130" s="116"/>
    </row>
    <row r="131" spans="1:10" s="79" customFormat="1" ht="12.75">
      <c r="A131" s="374"/>
      <c r="B131" s="357"/>
      <c r="C131" s="102"/>
      <c r="D131" s="294"/>
      <c r="E131" s="295"/>
      <c r="F131" s="101"/>
      <c r="G131" s="101"/>
      <c r="H131" s="80"/>
      <c r="I131" s="119"/>
      <c r="J131" s="116"/>
    </row>
    <row r="132" spans="1:10" s="79" customFormat="1" ht="60" customHeight="1">
      <c r="A132" s="133" t="s">
        <v>22</v>
      </c>
      <c r="B132" s="85">
        <f>COUNT($A$108:B131)+1</f>
        <v>13</v>
      </c>
      <c r="C132" s="102" t="s">
        <v>224</v>
      </c>
      <c r="D132" s="294" t="s">
        <v>48</v>
      </c>
      <c r="E132" s="295">
        <v>1</v>
      </c>
      <c r="F132" s="101"/>
      <c r="G132" s="101">
        <f>IF(OSNOVA!$B$44=1,E132*F132,"")</f>
        <v>0</v>
      </c>
      <c r="H132" s="80"/>
      <c r="I132" s="119"/>
      <c r="J132" s="116"/>
    </row>
    <row r="133" spans="1:10" s="79" customFormat="1" ht="12.75">
      <c r="A133" s="374"/>
      <c r="B133" s="357"/>
      <c r="C133" s="102"/>
      <c r="D133" s="294"/>
      <c r="E133" s="295"/>
      <c r="F133" s="101"/>
      <c r="G133" s="101"/>
      <c r="H133" s="80"/>
      <c r="I133" s="119"/>
      <c r="J133" s="116"/>
    </row>
    <row r="134" spans="1:10" s="79" customFormat="1" ht="29.25" customHeight="1">
      <c r="A134" s="133" t="s">
        <v>22</v>
      </c>
      <c r="B134" s="85">
        <f>COUNT($A$108:B133)+1</f>
        <v>14</v>
      </c>
      <c r="C134" s="401" t="s">
        <v>220</v>
      </c>
      <c r="D134" s="294" t="s">
        <v>48</v>
      </c>
      <c r="E134" s="295">
        <v>1</v>
      </c>
      <c r="F134" s="101"/>
      <c r="G134" s="101">
        <f>IF(OSNOVA!$B$44=1,E134*F134,"")</f>
        <v>0</v>
      </c>
      <c r="H134" s="80"/>
      <c r="I134" s="119"/>
      <c r="J134" s="116"/>
    </row>
    <row r="135" spans="1:10" s="79" customFormat="1" ht="12.75">
      <c r="A135" s="374"/>
      <c r="B135" s="357"/>
      <c r="C135" s="102"/>
      <c r="D135" s="294"/>
      <c r="E135" s="295"/>
      <c r="F135" s="101"/>
      <c r="G135" s="101"/>
      <c r="H135" s="80"/>
      <c r="I135" s="119"/>
      <c r="J135" s="116"/>
    </row>
    <row r="136" spans="1:10" s="79" customFormat="1" ht="41.25" customHeight="1">
      <c r="A136" s="133" t="s">
        <v>22</v>
      </c>
      <c r="B136" s="85">
        <f>COUNT($A$108:B135)+1</f>
        <v>15</v>
      </c>
      <c r="C136" s="401" t="s">
        <v>243</v>
      </c>
      <c r="D136" s="294" t="s">
        <v>48</v>
      </c>
      <c r="E136" s="295">
        <v>1</v>
      </c>
      <c r="F136" s="101"/>
      <c r="G136" s="101">
        <f>IF(OSNOVA!$B$44=1,E136*F136,"")</f>
        <v>0</v>
      </c>
      <c r="H136" s="80"/>
      <c r="I136" s="119"/>
      <c r="J136" s="116"/>
    </row>
    <row r="137" spans="1:10" s="79" customFormat="1" ht="12.75">
      <c r="A137" s="374"/>
      <c r="B137" s="357"/>
      <c r="C137" s="102"/>
      <c r="D137" s="294"/>
      <c r="E137" s="295"/>
      <c r="F137" s="101"/>
      <c r="G137" s="101"/>
      <c r="H137" s="80"/>
      <c r="I137" s="119"/>
      <c r="J137" s="116"/>
    </row>
    <row r="138" spans="1:10" s="79" customFormat="1" ht="13.5" customHeight="1">
      <c r="A138" s="133" t="s">
        <v>22</v>
      </c>
      <c r="B138" s="85">
        <f>COUNT($A$108:B137)+1</f>
        <v>16</v>
      </c>
      <c r="C138" s="402" t="s">
        <v>205</v>
      </c>
      <c r="D138" s="294" t="s">
        <v>170</v>
      </c>
      <c r="E138" s="295">
        <v>116</v>
      </c>
      <c r="F138" s="101"/>
      <c r="G138" s="101">
        <f>IF(OSNOVA!$B$44=1,E138*F138,"")</f>
        <v>0</v>
      </c>
      <c r="H138" s="80"/>
      <c r="I138" s="119"/>
      <c r="J138" s="116"/>
    </row>
    <row r="139" spans="1:10" s="79" customFormat="1" ht="12.75">
      <c r="A139" s="374"/>
      <c r="B139" s="357"/>
      <c r="C139" s="403"/>
      <c r="D139" s="294"/>
      <c r="E139" s="295"/>
      <c r="F139" s="101"/>
      <c r="G139" s="101"/>
      <c r="H139" s="80"/>
      <c r="I139" s="119"/>
      <c r="J139" s="116"/>
    </row>
    <row r="140" spans="1:10" s="79" customFormat="1" ht="28.5" customHeight="1">
      <c r="A140" s="133" t="s">
        <v>22</v>
      </c>
      <c r="B140" s="85">
        <f>COUNT($A$108:B139)+1</f>
        <v>17</v>
      </c>
      <c r="C140" s="402" t="s">
        <v>206</v>
      </c>
      <c r="D140" s="294" t="s">
        <v>170</v>
      </c>
      <c r="E140" s="295">
        <v>116</v>
      </c>
      <c r="F140" s="101"/>
      <c r="G140" s="101">
        <f>IF(OSNOVA!$B$44=1,E140*F140,"")</f>
        <v>0</v>
      </c>
      <c r="H140" s="80"/>
      <c r="I140" s="119"/>
      <c r="J140" s="116"/>
    </row>
    <row r="141" spans="1:10" s="79" customFormat="1" ht="12.75">
      <c r="A141" s="374"/>
      <c r="B141" s="357"/>
      <c r="C141" s="102"/>
      <c r="D141" s="294"/>
      <c r="E141" s="295"/>
      <c r="F141" s="101"/>
      <c r="G141" s="101"/>
      <c r="H141" s="80"/>
      <c r="I141" s="119"/>
      <c r="J141" s="116"/>
    </row>
    <row r="142" spans="1:10" s="79" customFormat="1" ht="24">
      <c r="A142" s="133" t="s">
        <v>22</v>
      </c>
      <c r="B142" s="85">
        <f>COUNT($A$108:B141)+1</f>
        <v>18</v>
      </c>
      <c r="C142" s="102" t="s">
        <v>215</v>
      </c>
      <c r="D142" s="294" t="s">
        <v>48</v>
      </c>
      <c r="E142" s="295">
        <v>9</v>
      </c>
      <c r="F142" s="101"/>
      <c r="G142" s="101">
        <f>IF(OSNOVA!$B$44=1,E142*F142,"")</f>
        <v>0</v>
      </c>
      <c r="H142" s="80"/>
      <c r="I142" s="119"/>
      <c r="J142" s="116"/>
    </row>
    <row r="143" spans="1:10" s="79" customFormat="1" ht="11.25" customHeight="1">
      <c r="A143" s="133"/>
      <c r="B143" s="357"/>
      <c r="C143" s="102"/>
      <c r="D143" s="294"/>
      <c r="E143" s="295"/>
      <c r="F143" s="101"/>
      <c r="G143" s="101"/>
      <c r="H143" s="80"/>
      <c r="I143" s="119"/>
      <c r="J143" s="116"/>
    </row>
    <row r="144" spans="1:7" s="127" customFormat="1" ht="13.5" thickBot="1">
      <c r="A144" s="132"/>
      <c r="B144" s="364"/>
      <c r="C144" s="296" t="str">
        <f>CONCATENATE(B106," ",C106," - SKUPAJ:")</f>
        <v>IV. ODVODNJAVANJE - SKUPAJ:</v>
      </c>
      <c r="D144" s="296"/>
      <c r="E144" s="334"/>
      <c r="F144" s="297"/>
      <c r="G144" s="298">
        <f>IF(OSNOVA!$B$44=1,SUM(G108:G143),"")</f>
        <v>0</v>
      </c>
    </row>
    <row r="145" spans="1:7" s="127" customFormat="1" ht="12.75">
      <c r="A145" s="269"/>
      <c r="B145" s="365"/>
      <c r="C145" s="275"/>
      <c r="D145" s="275"/>
      <c r="E145" s="343"/>
      <c r="F145" s="277"/>
      <c r="G145" s="277"/>
    </row>
    <row r="146" spans="1:7" s="146" customFormat="1" ht="16.5" thickBot="1">
      <c r="A146" s="142"/>
      <c r="B146" s="363" t="s">
        <v>19</v>
      </c>
      <c r="C146" s="143" t="s">
        <v>179</v>
      </c>
      <c r="D146" s="284"/>
      <c r="E146" s="288"/>
      <c r="F146" s="144"/>
      <c r="G146" s="144"/>
    </row>
    <row r="147" spans="1:7" ht="12.75">
      <c r="A147" s="129"/>
      <c r="B147" s="366"/>
      <c r="C147" s="125"/>
      <c r="G147" s="112"/>
    </row>
    <row r="148" spans="1:10" s="79" customFormat="1" ht="24">
      <c r="A148" s="133" t="s">
        <v>19</v>
      </c>
      <c r="B148" s="357">
        <f>1</f>
        <v>1</v>
      </c>
      <c r="C148" s="377" t="s">
        <v>28</v>
      </c>
      <c r="D148" s="294" t="s">
        <v>48</v>
      </c>
      <c r="E148" s="295">
        <v>5</v>
      </c>
      <c r="F148" s="101"/>
      <c r="G148" s="101">
        <f>IF(OSNOVA!$B$44=1,E148*F148,"")</f>
        <v>0</v>
      </c>
      <c r="H148" s="80"/>
      <c r="I148" s="119"/>
      <c r="J148" s="116"/>
    </row>
    <row r="149" spans="1:10" s="79" customFormat="1" ht="12.75">
      <c r="A149" s="130"/>
      <c r="B149" s="357"/>
      <c r="C149" s="377" t="s">
        <v>76</v>
      </c>
      <c r="D149" s="169"/>
      <c r="E149" s="295"/>
      <c r="F149" s="96"/>
      <c r="G149" s="101"/>
      <c r="H149" s="80"/>
      <c r="I149" s="119"/>
      <c r="J149" s="376"/>
    </row>
    <row r="150" spans="1:10" s="79" customFormat="1" ht="36">
      <c r="A150" s="133" t="s">
        <v>19</v>
      </c>
      <c r="B150" s="85">
        <f>COUNT($A$148:B149)+1</f>
        <v>2</v>
      </c>
      <c r="C150" s="377" t="s">
        <v>216</v>
      </c>
      <c r="D150" s="294" t="s">
        <v>48</v>
      </c>
      <c r="E150" s="295">
        <v>4</v>
      </c>
      <c r="F150" s="101"/>
      <c r="G150" s="101">
        <f>IF(OSNOVA!$B$44=1,E150*F150,"")</f>
        <v>0</v>
      </c>
      <c r="H150" s="80"/>
      <c r="I150" s="119"/>
      <c r="J150" s="116"/>
    </row>
    <row r="151" spans="1:10" s="79" customFormat="1" ht="12.75">
      <c r="A151" s="130"/>
      <c r="B151" s="357"/>
      <c r="C151" s="377"/>
      <c r="D151" s="294"/>
      <c r="E151" s="295"/>
      <c r="F151" s="101"/>
      <c r="G151" s="101"/>
      <c r="H151" s="80"/>
      <c r="I151" s="119"/>
      <c r="J151" s="116"/>
    </row>
    <row r="152" spans="1:10" s="79" customFormat="1" ht="37.5" customHeight="1">
      <c r="A152" s="133" t="s">
        <v>19</v>
      </c>
      <c r="B152" s="85">
        <f>COUNT($A$148:B151)+1</f>
        <v>3</v>
      </c>
      <c r="C152" s="377" t="s">
        <v>207</v>
      </c>
      <c r="D152" s="294" t="s">
        <v>48</v>
      </c>
      <c r="E152" s="295">
        <v>3</v>
      </c>
      <c r="F152" s="101"/>
      <c r="G152" s="101">
        <f>IF(OSNOVA!$B$44=1,E152*F152,"")</f>
        <v>0</v>
      </c>
      <c r="H152" s="80"/>
      <c r="I152" s="119"/>
      <c r="J152" s="116"/>
    </row>
    <row r="153" spans="1:10" s="79" customFormat="1" ht="12.75">
      <c r="A153" s="130"/>
      <c r="B153" s="357"/>
      <c r="C153" s="377" t="s">
        <v>76</v>
      </c>
      <c r="D153" s="169"/>
      <c r="E153" s="295"/>
      <c r="F153" s="96"/>
      <c r="G153" s="101"/>
      <c r="H153" s="80"/>
      <c r="I153" s="119"/>
      <c r="J153" s="376"/>
    </row>
    <row r="154" spans="1:10" s="79" customFormat="1" ht="28.5" customHeight="1">
      <c r="A154" s="133" t="s">
        <v>19</v>
      </c>
      <c r="B154" s="85">
        <f>COUNT($A$148:B153)+1</f>
        <v>4</v>
      </c>
      <c r="C154" s="377" t="s">
        <v>227</v>
      </c>
      <c r="D154" s="294" t="s">
        <v>48</v>
      </c>
      <c r="E154" s="295">
        <v>1</v>
      </c>
      <c r="F154" s="101"/>
      <c r="G154" s="101">
        <f>IF(OSNOVA!$B$44=1,E154*F154,"")</f>
        <v>0</v>
      </c>
      <c r="H154" s="80"/>
      <c r="I154" s="119"/>
      <c r="J154" s="116"/>
    </row>
    <row r="155" spans="1:10" s="79" customFormat="1" ht="12.75">
      <c r="A155" s="133"/>
      <c r="B155" s="357"/>
      <c r="C155" s="377" t="s">
        <v>76</v>
      </c>
      <c r="D155" s="169"/>
      <c r="E155" s="295"/>
      <c r="F155" s="96"/>
      <c r="G155" s="101"/>
      <c r="H155" s="80"/>
      <c r="I155" s="119"/>
      <c r="J155" s="376"/>
    </row>
    <row r="156" spans="1:10" s="79" customFormat="1" ht="28.5" customHeight="1">
      <c r="A156" s="133" t="s">
        <v>19</v>
      </c>
      <c r="B156" s="85">
        <f>COUNT($A$148:B155)+1</f>
        <v>5</v>
      </c>
      <c r="C156" s="377" t="s">
        <v>228</v>
      </c>
      <c r="D156" s="294" t="s">
        <v>48</v>
      </c>
      <c r="E156" s="295">
        <v>1</v>
      </c>
      <c r="F156" s="101"/>
      <c r="G156" s="101">
        <f>IF(OSNOVA!$B$44=1,E156*F156,"")</f>
        <v>0</v>
      </c>
      <c r="H156" s="80"/>
      <c r="I156" s="119"/>
      <c r="J156" s="116"/>
    </row>
    <row r="157" spans="1:10" s="79" customFormat="1" ht="12.75">
      <c r="A157" s="133"/>
      <c r="B157" s="357"/>
      <c r="C157" s="377" t="s">
        <v>76</v>
      </c>
      <c r="D157" s="169"/>
      <c r="E157" s="295"/>
      <c r="F157" s="96"/>
      <c r="G157" s="101"/>
      <c r="H157" s="80"/>
      <c r="I157" s="119"/>
      <c r="J157" s="376"/>
    </row>
    <row r="158" spans="1:10" s="79" customFormat="1" ht="36">
      <c r="A158" s="133" t="s">
        <v>19</v>
      </c>
      <c r="B158" s="85">
        <f>COUNT($A$148:B157)+1</f>
        <v>6</v>
      </c>
      <c r="C158" s="377" t="s">
        <v>217</v>
      </c>
      <c r="D158" s="294" t="s">
        <v>170</v>
      </c>
      <c r="E158" s="295">
        <v>53</v>
      </c>
      <c r="F158" s="101"/>
      <c r="G158" s="101">
        <f>IF(OSNOVA!$B$44=1,E158*F158,"")</f>
        <v>0</v>
      </c>
      <c r="H158" s="80"/>
      <c r="I158" s="119"/>
      <c r="J158" s="116"/>
    </row>
    <row r="159" spans="1:10" s="79" customFormat="1" ht="12.75">
      <c r="A159" s="130"/>
      <c r="B159" s="357"/>
      <c r="C159" s="377"/>
      <c r="D159" s="169"/>
      <c r="E159" s="295"/>
      <c r="F159" s="96"/>
      <c r="G159" s="101"/>
      <c r="H159" s="80"/>
      <c r="I159" s="119"/>
      <c r="J159" s="376"/>
    </row>
    <row r="160" spans="1:10" s="79" customFormat="1" ht="36">
      <c r="A160" s="133" t="s">
        <v>19</v>
      </c>
      <c r="B160" s="85">
        <f>COUNT($A$148:B159)+1</f>
        <v>7</v>
      </c>
      <c r="C160" s="377" t="s">
        <v>235</v>
      </c>
      <c r="D160" s="294" t="s">
        <v>170</v>
      </c>
      <c r="E160" s="295">
        <v>8</v>
      </c>
      <c r="F160" s="101"/>
      <c r="G160" s="101">
        <f>IF(OSNOVA!$B$44=1,E160*F160,"")</f>
        <v>0</v>
      </c>
      <c r="H160" s="80"/>
      <c r="I160" s="119"/>
      <c r="J160" s="116"/>
    </row>
    <row r="161" spans="1:10" s="79" customFormat="1" ht="12.75">
      <c r="A161" s="130"/>
      <c r="B161" s="357"/>
      <c r="C161" s="377"/>
      <c r="D161" s="169"/>
      <c r="E161" s="295"/>
      <c r="F161" s="96"/>
      <c r="G161" s="101"/>
      <c r="H161" s="80"/>
      <c r="I161" s="119"/>
      <c r="J161" s="376"/>
    </row>
    <row r="162" spans="1:10" s="79" customFormat="1" ht="48">
      <c r="A162" s="133" t="s">
        <v>19</v>
      </c>
      <c r="B162" s="85">
        <f>COUNT($A$148:B161)+1</f>
        <v>8</v>
      </c>
      <c r="C162" s="377" t="s">
        <v>236</v>
      </c>
      <c r="D162" s="294" t="s">
        <v>170</v>
      </c>
      <c r="E162" s="295">
        <v>5</v>
      </c>
      <c r="F162" s="101"/>
      <c r="G162" s="101">
        <f>IF(OSNOVA!$B$44=1,E162*F162,"")</f>
        <v>0</v>
      </c>
      <c r="H162" s="80"/>
      <c r="I162" s="119"/>
      <c r="J162" s="116"/>
    </row>
    <row r="163" spans="1:10" s="79" customFormat="1" ht="12.75">
      <c r="A163" s="130"/>
      <c r="B163" s="357"/>
      <c r="C163" s="377"/>
      <c r="D163" s="169"/>
      <c r="E163" s="295"/>
      <c r="F163" s="96"/>
      <c r="G163" s="101"/>
      <c r="H163" s="80"/>
      <c r="I163" s="119"/>
      <c r="J163" s="376"/>
    </row>
    <row r="164" spans="1:10" s="79" customFormat="1" ht="27" customHeight="1">
      <c r="A164" s="133" t="s">
        <v>19</v>
      </c>
      <c r="B164" s="85">
        <f>COUNT($A$148:B161)+1</f>
        <v>8</v>
      </c>
      <c r="C164" s="377" t="s">
        <v>238</v>
      </c>
      <c r="D164" s="294" t="s">
        <v>170</v>
      </c>
      <c r="E164" s="295">
        <v>21</v>
      </c>
      <c r="F164" s="101"/>
      <c r="G164" s="101">
        <f>IF(OSNOVA!$B$44=1,E164*F164,"")</f>
        <v>0</v>
      </c>
      <c r="H164" s="80"/>
      <c r="I164" s="119"/>
      <c r="J164" s="116"/>
    </row>
    <row r="165" spans="1:10" s="83" customFormat="1" ht="12.75">
      <c r="A165" s="130"/>
      <c r="B165" s="367"/>
      <c r="C165" s="88"/>
      <c r="D165" s="169"/>
      <c r="E165" s="292"/>
      <c r="F165" s="96"/>
      <c r="G165" s="101"/>
      <c r="H165" s="81"/>
      <c r="I165" s="119"/>
      <c r="J165" s="376"/>
    </row>
    <row r="166" spans="1:10" s="79" customFormat="1" ht="48">
      <c r="A166" s="133" t="s">
        <v>19</v>
      </c>
      <c r="B166" s="85">
        <f>COUNT($A$148:B163)+1</f>
        <v>9</v>
      </c>
      <c r="C166" s="377" t="s">
        <v>237</v>
      </c>
      <c r="D166" s="294" t="s">
        <v>170</v>
      </c>
      <c r="E166" s="295">
        <v>52</v>
      </c>
      <c r="F166" s="101"/>
      <c r="G166" s="101">
        <f>IF(OSNOVA!$B$44=1,E166*F166,"")</f>
        <v>0</v>
      </c>
      <c r="H166" s="80"/>
      <c r="I166" s="119"/>
      <c r="J166" s="116"/>
    </row>
    <row r="167" spans="1:10" s="83" customFormat="1" ht="12.75">
      <c r="A167" s="130"/>
      <c r="B167" s="367"/>
      <c r="C167" s="88"/>
      <c r="D167" s="169"/>
      <c r="E167" s="292"/>
      <c r="F167" s="96"/>
      <c r="G167" s="101"/>
      <c r="H167" s="81"/>
      <c r="I167" s="119"/>
      <c r="J167" s="376"/>
    </row>
    <row r="168" spans="1:7" s="127" customFormat="1" ht="13.5" thickBot="1">
      <c r="A168" s="132"/>
      <c r="B168" s="364"/>
      <c r="C168" s="296" t="str">
        <f>CONCATENATE(B146," ",C146," - SKUPAJ:")</f>
        <v>V. PROMETNA OPREMA  - SKUPAJ:</v>
      </c>
      <c r="D168" s="296"/>
      <c r="E168" s="334"/>
      <c r="F168" s="297"/>
      <c r="G168" s="298">
        <f>IF(OSNOVA!$B$44=1,SUM(G148:G167),"")</f>
        <v>0</v>
      </c>
    </row>
    <row r="169" spans="1:7" s="127" customFormat="1" ht="12.75">
      <c r="A169" s="269"/>
      <c r="B169" s="365"/>
      <c r="C169" s="181"/>
      <c r="D169" s="181"/>
      <c r="E169" s="335"/>
      <c r="F169" s="270"/>
      <c r="G169" s="386"/>
    </row>
    <row r="170" spans="1:7" s="127" customFormat="1" ht="12.75">
      <c r="A170" s="269"/>
      <c r="B170" s="365"/>
      <c r="C170" s="181"/>
      <c r="D170" s="181"/>
      <c r="E170" s="335"/>
      <c r="F170" s="270"/>
      <c r="G170" s="386"/>
    </row>
    <row r="171" spans="1:11" s="83" customFormat="1" ht="12.75">
      <c r="A171" s="131"/>
      <c r="B171" s="367"/>
      <c r="C171" s="88"/>
      <c r="D171" s="169"/>
      <c r="E171" s="292"/>
      <c r="F171" s="96"/>
      <c r="G171" s="101"/>
      <c r="H171" s="120"/>
      <c r="I171" s="81"/>
      <c r="J171" s="119"/>
      <c r="K171" s="378"/>
    </row>
    <row r="172" spans="1:7" s="146" customFormat="1" ht="16.5" thickBot="1">
      <c r="A172" s="142"/>
      <c r="B172" s="363" t="s">
        <v>181</v>
      </c>
      <c r="C172" s="143" t="s">
        <v>169</v>
      </c>
      <c r="D172" s="284"/>
      <c r="E172" s="288"/>
      <c r="F172" s="144"/>
      <c r="G172" s="145"/>
    </row>
    <row r="173" spans="1:7" ht="12.75">
      <c r="A173" s="129"/>
      <c r="B173" s="366"/>
      <c r="C173" s="125"/>
      <c r="G173" s="110"/>
    </row>
    <row r="174" spans="1:10" s="79" customFormat="1" ht="24">
      <c r="A174" s="133" t="str">
        <f>$B$172</f>
        <v>VI.</v>
      </c>
      <c r="B174" s="85">
        <f>COUNT(#REF!)+1</f>
        <v>1</v>
      </c>
      <c r="C174" s="377" t="s">
        <v>245</v>
      </c>
      <c r="D174" s="294" t="s">
        <v>48</v>
      </c>
      <c r="E174" s="295">
        <v>1</v>
      </c>
      <c r="F174" s="101"/>
      <c r="G174" s="101">
        <f>+F174</f>
        <v>0</v>
      </c>
      <c r="H174" s="80"/>
      <c r="I174" s="119"/>
      <c r="J174" s="116"/>
    </row>
    <row r="175" spans="1:10" s="79" customFormat="1" ht="12.75">
      <c r="A175" s="133"/>
      <c r="B175" s="357"/>
      <c r="C175" s="377"/>
      <c r="D175" s="294"/>
      <c r="E175" s="295"/>
      <c r="F175" s="101"/>
      <c r="G175" s="101"/>
      <c r="H175" s="80"/>
      <c r="I175" s="119"/>
      <c r="J175" s="116"/>
    </row>
    <row r="176" spans="1:10" s="79" customFormat="1" ht="12.75">
      <c r="A176" s="130"/>
      <c r="B176" s="357"/>
      <c r="C176" s="102" t="s">
        <v>76</v>
      </c>
      <c r="D176" s="169"/>
      <c r="E176" s="295"/>
      <c r="F176" s="96"/>
      <c r="G176" s="101"/>
      <c r="H176" s="80"/>
      <c r="I176" s="119"/>
      <c r="J176" s="376"/>
    </row>
    <row r="177" spans="1:7" s="127" customFormat="1" ht="13.5" thickBot="1">
      <c r="A177" s="132"/>
      <c r="B177" s="364"/>
      <c r="C177" s="296" t="str">
        <f>CONCATENATE(B172," ",C172," - SKUPAJ:")</f>
        <v>VI. OSTALA DELA - SKUPAJ:</v>
      </c>
      <c r="D177" s="296"/>
      <c r="E177" s="334"/>
      <c r="F177" s="297"/>
      <c r="G177" s="298">
        <f>IF(OSNOVA!$B$44=1,SUM(G174:G176),"")</f>
        <v>0</v>
      </c>
    </row>
    <row r="178" spans="1:7" s="151" customFormat="1" ht="12.75">
      <c r="A178" s="163"/>
      <c r="B178" s="166"/>
      <c r="C178" s="164"/>
      <c r="D178" s="270"/>
      <c r="E178" s="293"/>
      <c r="F178" s="166"/>
      <c r="G178" s="167"/>
    </row>
    <row r="179" spans="1:7" s="117" customFormat="1" ht="18.75" thickBot="1">
      <c r="A179" s="271" t="s">
        <v>161</v>
      </c>
      <c r="B179" s="368"/>
      <c r="C179" s="272"/>
      <c r="D179" s="273"/>
      <c r="E179" s="336"/>
      <c r="F179" s="274"/>
      <c r="G179" s="274"/>
    </row>
    <row r="180" spans="1:7" s="151" customFormat="1" ht="14.25" customHeight="1">
      <c r="A180" s="147"/>
      <c r="B180" s="149"/>
      <c r="C180" s="148"/>
      <c r="D180" s="285"/>
      <c r="E180" s="337"/>
      <c r="F180" s="149"/>
      <c r="G180" s="149"/>
    </row>
    <row r="181" spans="1:7" s="151" customFormat="1" ht="12.75" customHeight="1">
      <c r="A181" s="93" t="s">
        <v>2</v>
      </c>
      <c r="B181" s="152"/>
      <c r="C181" s="153"/>
      <c r="D181" s="286"/>
      <c r="E181" s="292"/>
      <c r="F181" s="152"/>
      <c r="G181" s="152"/>
    </row>
    <row r="182" spans="1:10" s="127" customFormat="1" ht="12.75">
      <c r="A182" s="154"/>
      <c r="B182" s="369"/>
      <c r="C182" s="155"/>
      <c r="D182" s="156"/>
      <c r="E182" s="338"/>
      <c r="F182" s="157"/>
      <c r="G182" s="95" t="s">
        <v>76</v>
      </c>
      <c r="I182" s="158"/>
      <c r="J182" s="158"/>
    </row>
    <row r="183" spans="1:10" s="127" customFormat="1" ht="12.75">
      <c r="A183" s="159"/>
      <c r="B183" s="370"/>
      <c r="C183" s="160"/>
      <c r="E183" s="339"/>
      <c r="F183" s="158"/>
      <c r="G183" s="158"/>
      <c r="I183" s="158"/>
      <c r="J183" s="158"/>
    </row>
    <row r="184" spans="1:7" s="128" customFormat="1" ht="12.75">
      <c r="A184" s="299"/>
      <c r="B184" s="356" t="str">
        <f>B14</f>
        <v>I.</v>
      </c>
      <c r="C184" s="300" t="str">
        <f>+C14</f>
        <v>PREDDELA</v>
      </c>
      <c r="D184" s="301"/>
      <c r="E184" s="340"/>
      <c r="F184" s="301"/>
      <c r="G184" s="302">
        <f>+G42</f>
        <v>0</v>
      </c>
    </row>
    <row r="185" spans="1:7" s="151" customFormat="1" ht="12.75">
      <c r="A185" s="163"/>
      <c r="B185" s="166"/>
      <c r="C185" s="164"/>
      <c r="D185" s="270"/>
      <c r="E185" s="293"/>
      <c r="F185" s="166"/>
      <c r="G185" s="167"/>
    </row>
    <row r="186" spans="1:7" s="128" customFormat="1" ht="12.75">
      <c r="A186" s="299"/>
      <c r="B186" s="356" t="str">
        <f>B44</f>
        <v>II.</v>
      </c>
      <c r="C186" s="300" t="str">
        <f>+C44</f>
        <v>ZEMELJSKA DELA</v>
      </c>
      <c r="D186" s="301"/>
      <c r="E186" s="340"/>
      <c r="F186" s="301"/>
      <c r="G186" s="302">
        <f>+G76</f>
        <v>0</v>
      </c>
    </row>
    <row r="187" spans="1:7" s="128" customFormat="1" ht="12.75">
      <c r="A187" s="299"/>
      <c r="B187" s="356"/>
      <c r="C187" s="300"/>
      <c r="D187" s="301"/>
      <c r="E187" s="340"/>
      <c r="F187" s="301"/>
      <c r="G187" s="302"/>
    </row>
    <row r="188" spans="1:7" s="128" customFormat="1" ht="12.75">
      <c r="A188" s="299"/>
      <c r="B188" s="356" t="str">
        <f>B78</f>
        <v>III.</v>
      </c>
      <c r="C188" s="300" t="str">
        <f>+C78</f>
        <v>VOZIŠČNE KONSTRUKCIJE</v>
      </c>
      <c r="D188" s="301"/>
      <c r="E188" s="340"/>
      <c r="F188" s="301"/>
      <c r="G188" s="302">
        <f>$G$104</f>
        <v>0</v>
      </c>
    </row>
    <row r="189" spans="1:7" s="128" customFormat="1" ht="12.75">
      <c r="A189" s="299"/>
      <c r="B189" s="356"/>
      <c r="C189" s="300"/>
      <c r="D189" s="301"/>
      <c r="E189" s="340"/>
      <c r="F189" s="301"/>
      <c r="G189" s="302"/>
    </row>
    <row r="190" spans="1:7" s="128" customFormat="1" ht="12.75">
      <c r="A190" s="299"/>
      <c r="B190" s="356" t="str">
        <f>B106</f>
        <v>IV.</v>
      </c>
      <c r="C190" s="300" t="str">
        <f>+C106</f>
        <v>ODVODNJAVANJE</v>
      </c>
      <c r="D190" s="301"/>
      <c r="E190" s="340"/>
      <c r="F190" s="301"/>
      <c r="G190" s="302">
        <f>$G$144</f>
        <v>0</v>
      </c>
    </row>
    <row r="191" spans="1:7" s="128" customFormat="1" ht="12.75">
      <c r="A191" s="299"/>
      <c r="B191" s="356"/>
      <c r="C191" s="300"/>
      <c r="D191" s="301"/>
      <c r="E191" s="340"/>
      <c r="F191" s="301"/>
      <c r="G191" s="302"/>
    </row>
    <row r="192" spans="1:7" s="128" customFormat="1" ht="17.25" customHeight="1">
      <c r="A192" s="299"/>
      <c r="B192" s="356" t="str">
        <f>B146</f>
        <v>V.</v>
      </c>
      <c r="C192" s="353" t="str">
        <f>+C146</f>
        <v>PROMETNA OPREMA </v>
      </c>
      <c r="D192" s="301"/>
      <c r="E192" s="340"/>
      <c r="F192" s="301"/>
      <c r="G192" s="302">
        <f>$G$168</f>
        <v>0</v>
      </c>
    </row>
    <row r="193" spans="1:7" s="128" customFormat="1" ht="12.75">
      <c r="A193" s="299"/>
      <c r="B193" s="356"/>
      <c r="C193" s="300"/>
      <c r="D193" s="301"/>
      <c r="E193" s="340"/>
      <c r="F193" s="301"/>
      <c r="G193" s="302"/>
    </row>
    <row r="194" spans="1:7" s="128" customFormat="1" ht="12.75">
      <c r="A194" s="299"/>
      <c r="B194" s="356" t="str">
        <f>B172</f>
        <v>VI.</v>
      </c>
      <c r="C194" s="300" t="str">
        <f>+C172</f>
        <v>OSTALA DELA</v>
      </c>
      <c r="D194" s="301"/>
      <c r="E194" s="340"/>
      <c r="F194" s="301"/>
      <c r="G194" s="302">
        <f>$G$177</f>
        <v>0</v>
      </c>
    </row>
    <row r="195" spans="1:7" s="128" customFormat="1" ht="13.5" thickBot="1">
      <c r="A195" s="303"/>
      <c r="B195" s="304"/>
      <c r="C195" s="304"/>
      <c r="D195" s="305"/>
      <c r="E195" s="341"/>
      <c r="F195" s="305"/>
      <c r="G195" s="306"/>
    </row>
    <row r="196" spans="1:10" s="151" customFormat="1" ht="13.5" thickTop="1">
      <c r="A196" s="307"/>
      <c r="B196" s="371"/>
      <c r="C196" s="308"/>
      <c r="D196" s="309"/>
      <c r="E196" s="342"/>
      <c r="F196" s="310"/>
      <c r="G196" s="311"/>
      <c r="J196" s="312"/>
    </row>
    <row r="197" spans="1:7" s="127" customFormat="1" ht="12.75">
      <c r="A197" s="313"/>
      <c r="B197" s="372"/>
      <c r="C197" s="352" t="str">
        <f>CONCATENATE(A5," ",C5," - SKUPAJ:")</f>
        <v>  Ceste in odvodnjavanje - SKUPAJ:</v>
      </c>
      <c r="D197" s="181"/>
      <c r="E197" s="335"/>
      <c r="F197" s="270"/>
      <c r="G197" s="302">
        <f>IF(OSNOVA!$B$44=1,SUM(G184:G196),"")</f>
        <v>0</v>
      </c>
    </row>
    <row r="198" spans="1:7" s="151" customFormat="1" ht="12.75">
      <c r="A198" s="165"/>
      <c r="B198" s="166"/>
      <c r="C198" s="164"/>
      <c r="D198" s="270"/>
      <c r="E198" s="293"/>
      <c r="F198" s="166"/>
      <c r="G198" s="152"/>
    </row>
    <row r="199" spans="1:7" s="79" customFormat="1" ht="12">
      <c r="A199" s="84"/>
      <c r="B199" s="93"/>
      <c r="C199" s="85"/>
      <c r="D199" s="89"/>
      <c r="E199" s="289"/>
      <c r="F199" s="93"/>
      <c r="G199" s="93"/>
    </row>
    <row r="200" spans="1:7" s="79" customFormat="1" ht="12">
      <c r="A200" s="84"/>
      <c r="B200" s="93"/>
      <c r="C200" s="85"/>
      <c r="D200" s="89"/>
      <c r="E200" s="289"/>
      <c r="F200" s="93"/>
      <c r="G200" s="93"/>
    </row>
    <row r="201" spans="1:7" s="79" customFormat="1" ht="12">
      <c r="A201" s="84"/>
      <c r="B201" s="93"/>
      <c r="C201" s="85"/>
      <c r="D201" s="89"/>
      <c r="E201" s="289"/>
      <c r="F201" s="93"/>
      <c r="G201" s="93"/>
    </row>
    <row r="202" spans="1:7" s="79" customFormat="1" ht="12">
      <c r="A202" s="84"/>
      <c r="B202" s="93"/>
      <c r="C202" s="85"/>
      <c r="D202" s="89"/>
      <c r="E202" s="289"/>
      <c r="F202" s="93"/>
      <c r="G202" s="93"/>
    </row>
    <row r="203" spans="1:7" s="79" customFormat="1" ht="12">
      <c r="A203" s="84"/>
      <c r="B203" s="93"/>
      <c r="C203" s="85"/>
      <c r="D203" s="89"/>
      <c r="E203" s="289"/>
      <c r="F203" s="93"/>
      <c r="G203" s="93"/>
    </row>
    <row r="204" spans="1:7" s="79" customFormat="1" ht="12">
      <c r="A204" s="84"/>
      <c r="B204" s="93"/>
      <c r="C204" s="85"/>
      <c r="D204" s="89"/>
      <c r="E204" s="289"/>
      <c r="F204" s="93"/>
      <c r="G204" s="93"/>
    </row>
    <row r="205" spans="1:7" s="79" customFormat="1" ht="12">
      <c r="A205" s="84"/>
      <c r="B205" s="93"/>
      <c r="C205" s="85"/>
      <c r="D205" s="89"/>
      <c r="E205" s="289"/>
      <c r="F205" s="93"/>
      <c r="G205" s="93"/>
    </row>
    <row r="206" spans="1:7" s="79" customFormat="1" ht="12">
      <c r="A206" s="84"/>
      <c r="B206" s="93"/>
      <c r="C206" s="85"/>
      <c r="D206" s="89"/>
      <c r="E206" s="289"/>
      <c r="F206" s="93"/>
      <c r="G206" s="93"/>
    </row>
    <row r="207" spans="1:7" s="79" customFormat="1" ht="12">
      <c r="A207" s="84"/>
      <c r="B207" s="93"/>
      <c r="C207" s="85"/>
      <c r="D207" s="89"/>
      <c r="E207" s="289"/>
      <c r="F207" s="93"/>
      <c r="G207" s="93"/>
    </row>
    <row r="208" spans="1:7" s="79" customFormat="1" ht="12">
      <c r="A208" s="84"/>
      <c r="B208" s="93"/>
      <c r="C208" s="85"/>
      <c r="D208" s="89"/>
      <c r="E208" s="289"/>
      <c r="F208" s="93"/>
      <c r="G208" s="93"/>
    </row>
    <row r="209" spans="1:7" s="79" customFormat="1" ht="12">
      <c r="A209" s="84"/>
      <c r="B209" s="93"/>
      <c r="C209" s="85"/>
      <c r="D209" s="89"/>
      <c r="E209" s="289"/>
      <c r="F209" s="93"/>
      <c r="G209" s="93"/>
    </row>
    <row r="210" spans="1:7" s="79" customFormat="1" ht="12">
      <c r="A210" s="84"/>
      <c r="B210" s="93"/>
      <c r="C210" s="85"/>
      <c r="D210" s="89"/>
      <c r="E210" s="289"/>
      <c r="F210" s="93"/>
      <c r="G210" s="93"/>
    </row>
    <row r="211" spans="1:7" s="79" customFormat="1" ht="12">
      <c r="A211" s="84"/>
      <c r="B211" s="93"/>
      <c r="C211" s="85"/>
      <c r="D211" s="89"/>
      <c r="E211" s="289"/>
      <c r="F211" s="93"/>
      <c r="G211" s="93"/>
    </row>
    <row r="212" spans="1:7" s="79" customFormat="1" ht="12">
      <c r="A212" s="84"/>
      <c r="B212" s="93"/>
      <c r="C212" s="85"/>
      <c r="D212" s="89"/>
      <c r="E212" s="289"/>
      <c r="F212" s="93"/>
      <c r="G212" s="93"/>
    </row>
    <row r="213" spans="1:7" s="79" customFormat="1" ht="12">
      <c r="A213" s="84"/>
      <c r="B213" s="93"/>
      <c r="C213" s="85"/>
      <c r="D213" s="89"/>
      <c r="E213" s="289"/>
      <c r="F213" s="93"/>
      <c r="G213" s="93"/>
    </row>
    <row r="214" spans="1:7" s="79" customFormat="1" ht="12">
      <c r="A214" s="84"/>
      <c r="B214" s="93"/>
      <c r="C214" s="85"/>
      <c r="D214" s="89"/>
      <c r="E214" s="289"/>
      <c r="F214" s="93"/>
      <c r="G214" s="93"/>
    </row>
    <row r="215" spans="1:7" s="79" customFormat="1" ht="12">
      <c r="A215" s="84"/>
      <c r="B215" s="93"/>
      <c r="C215" s="85"/>
      <c r="D215" s="89"/>
      <c r="E215" s="289"/>
      <c r="F215" s="93"/>
      <c r="G215" s="93"/>
    </row>
    <row r="216" spans="1:7" s="79" customFormat="1" ht="12">
      <c r="A216" s="84"/>
      <c r="B216" s="93"/>
      <c r="C216" s="85"/>
      <c r="D216" s="89"/>
      <c r="E216" s="289"/>
      <c r="F216" s="93"/>
      <c r="G216" s="93"/>
    </row>
    <row r="217" spans="1:7" s="79" customFormat="1" ht="12">
      <c r="A217" s="84"/>
      <c r="B217" s="93"/>
      <c r="C217" s="85"/>
      <c r="D217" s="89"/>
      <c r="E217" s="289"/>
      <c r="F217" s="93"/>
      <c r="G217" s="93"/>
    </row>
    <row r="218" spans="1:7" s="79" customFormat="1" ht="12">
      <c r="A218" s="84"/>
      <c r="B218" s="93"/>
      <c r="C218" s="85"/>
      <c r="D218" s="89"/>
      <c r="E218" s="289"/>
      <c r="F218" s="93"/>
      <c r="G218" s="93"/>
    </row>
    <row r="219" spans="1:7" s="79" customFormat="1" ht="12">
      <c r="A219" s="84"/>
      <c r="B219" s="93"/>
      <c r="C219" s="85"/>
      <c r="D219" s="89"/>
      <c r="E219" s="289"/>
      <c r="F219" s="93"/>
      <c r="G219" s="93"/>
    </row>
    <row r="220" spans="1:7" s="79" customFormat="1" ht="12">
      <c r="A220" s="84"/>
      <c r="B220" s="93"/>
      <c r="C220" s="85"/>
      <c r="D220" s="89"/>
      <c r="E220" s="289"/>
      <c r="F220" s="93"/>
      <c r="G220" s="93"/>
    </row>
    <row r="221" spans="1:7" s="79" customFormat="1" ht="12">
      <c r="A221" s="84"/>
      <c r="B221" s="93"/>
      <c r="C221" s="85"/>
      <c r="D221" s="89"/>
      <c r="E221" s="289"/>
      <c r="F221" s="93"/>
      <c r="G221" s="93"/>
    </row>
    <row r="222" spans="1:7" s="79" customFormat="1" ht="12">
      <c r="A222" s="84"/>
      <c r="B222" s="93"/>
      <c r="C222" s="85"/>
      <c r="D222" s="89"/>
      <c r="E222" s="289"/>
      <c r="F222" s="93"/>
      <c r="G222" s="93"/>
    </row>
    <row r="223" spans="1:7" s="79" customFormat="1" ht="12">
      <c r="A223" s="84"/>
      <c r="B223" s="93"/>
      <c r="C223" s="85"/>
      <c r="D223" s="89"/>
      <c r="E223" s="289"/>
      <c r="F223" s="93"/>
      <c r="G223" s="93"/>
    </row>
    <row r="224" spans="1:7" s="79" customFormat="1" ht="12">
      <c r="A224" s="84"/>
      <c r="B224" s="93"/>
      <c r="C224" s="85"/>
      <c r="D224" s="89"/>
      <c r="E224" s="289"/>
      <c r="F224" s="93"/>
      <c r="G224" s="93"/>
    </row>
    <row r="225" spans="1:7" s="79" customFormat="1" ht="12">
      <c r="A225" s="84"/>
      <c r="B225" s="93"/>
      <c r="C225" s="85"/>
      <c r="D225" s="89"/>
      <c r="E225" s="289"/>
      <c r="F225" s="93"/>
      <c r="G225" s="93"/>
    </row>
    <row r="226" spans="1:7" s="79" customFormat="1" ht="12">
      <c r="A226" s="84"/>
      <c r="B226" s="93"/>
      <c r="C226" s="85"/>
      <c r="D226" s="89"/>
      <c r="E226" s="289"/>
      <c r="F226" s="93"/>
      <c r="G226" s="93"/>
    </row>
    <row r="227" spans="1:7" s="79" customFormat="1" ht="12">
      <c r="A227" s="84"/>
      <c r="B227" s="93"/>
      <c r="C227" s="85"/>
      <c r="D227" s="89"/>
      <c r="E227" s="289"/>
      <c r="F227" s="93"/>
      <c r="G227" s="93"/>
    </row>
    <row r="228" spans="1:7" s="79" customFormat="1" ht="12">
      <c r="A228" s="84"/>
      <c r="B228" s="93"/>
      <c r="C228" s="85"/>
      <c r="D228" s="89"/>
      <c r="E228" s="289"/>
      <c r="F228" s="93"/>
      <c r="G228" s="93"/>
    </row>
    <row r="229" spans="1:7" s="79" customFormat="1" ht="12">
      <c r="A229" s="84"/>
      <c r="B229" s="93"/>
      <c r="C229" s="85"/>
      <c r="D229" s="89"/>
      <c r="E229" s="289"/>
      <c r="F229" s="93"/>
      <c r="G229" s="93"/>
    </row>
    <row r="230" spans="1:7" s="79" customFormat="1" ht="12">
      <c r="A230" s="84"/>
      <c r="B230" s="93"/>
      <c r="C230" s="85"/>
      <c r="D230" s="89"/>
      <c r="E230" s="289"/>
      <c r="F230" s="93"/>
      <c r="G230" s="93"/>
    </row>
    <row r="231" spans="1:7" s="79" customFormat="1" ht="12">
      <c r="A231" s="84"/>
      <c r="B231" s="93"/>
      <c r="C231" s="85"/>
      <c r="D231" s="89"/>
      <c r="E231" s="289"/>
      <c r="F231" s="93"/>
      <c r="G231" s="93"/>
    </row>
    <row r="232" spans="1:7" s="79" customFormat="1" ht="12">
      <c r="A232" s="84"/>
      <c r="B232" s="93"/>
      <c r="C232" s="85"/>
      <c r="D232" s="89"/>
      <c r="E232" s="289"/>
      <c r="F232" s="93"/>
      <c r="G232" s="93"/>
    </row>
    <row r="233" spans="1:7" s="79" customFormat="1" ht="12">
      <c r="A233" s="84"/>
      <c r="B233" s="93"/>
      <c r="C233" s="85"/>
      <c r="D233" s="89"/>
      <c r="E233" s="289"/>
      <c r="F233" s="93"/>
      <c r="G233" s="93"/>
    </row>
    <row r="234" spans="1:7" s="79" customFormat="1" ht="12">
      <c r="A234" s="84"/>
      <c r="B234" s="93"/>
      <c r="C234" s="85"/>
      <c r="D234" s="89"/>
      <c r="E234" s="289"/>
      <c r="F234" s="93"/>
      <c r="G234" s="93"/>
    </row>
    <row r="235" spans="1:7" s="79" customFormat="1" ht="12">
      <c r="A235" s="84"/>
      <c r="B235" s="93"/>
      <c r="C235" s="85"/>
      <c r="D235" s="89"/>
      <c r="E235" s="289"/>
      <c r="F235" s="93"/>
      <c r="G235" s="93"/>
    </row>
    <row r="236" spans="1:7" s="79" customFormat="1" ht="12">
      <c r="A236" s="84"/>
      <c r="B236" s="93"/>
      <c r="C236" s="85"/>
      <c r="D236" s="89"/>
      <c r="E236" s="289"/>
      <c r="F236" s="93"/>
      <c r="G236" s="93"/>
    </row>
    <row r="237" spans="1:7" s="79" customFormat="1" ht="12">
      <c r="A237" s="84"/>
      <c r="B237" s="93"/>
      <c r="C237" s="85"/>
      <c r="D237" s="89"/>
      <c r="E237" s="289"/>
      <c r="F237" s="93"/>
      <c r="G237" s="93"/>
    </row>
    <row r="238" spans="1:7" s="79" customFormat="1" ht="12">
      <c r="A238" s="84"/>
      <c r="B238" s="93"/>
      <c r="C238" s="85"/>
      <c r="D238" s="89"/>
      <c r="E238" s="289"/>
      <c r="F238" s="93"/>
      <c r="G238" s="93"/>
    </row>
    <row r="239" spans="1:7" s="79" customFormat="1" ht="12">
      <c r="A239" s="84"/>
      <c r="B239" s="93"/>
      <c r="C239" s="85"/>
      <c r="D239" s="89"/>
      <c r="E239" s="289"/>
      <c r="F239" s="93"/>
      <c r="G239" s="93"/>
    </row>
    <row r="240" spans="1:7" s="79" customFormat="1" ht="12">
      <c r="A240" s="84"/>
      <c r="B240" s="93"/>
      <c r="C240" s="85"/>
      <c r="D240" s="89"/>
      <c r="E240" s="289"/>
      <c r="F240" s="93"/>
      <c r="G240" s="93"/>
    </row>
    <row r="241" spans="1:7" s="79" customFormat="1" ht="12">
      <c r="A241" s="84"/>
      <c r="B241" s="93"/>
      <c r="C241" s="85"/>
      <c r="D241" s="89"/>
      <c r="E241" s="289"/>
      <c r="F241" s="93"/>
      <c r="G241" s="93"/>
    </row>
    <row r="242" spans="1:7" s="79" customFormat="1" ht="12">
      <c r="A242" s="84"/>
      <c r="B242" s="93"/>
      <c r="C242" s="85"/>
      <c r="D242" s="89"/>
      <c r="E242" s="289"/>
      <c r="F242" s="93"/>
      <c r="G242" s="93"/>
    </row>
    <row r="243" spans="1:7" s="79" customFormat="1" ht="12">
      <c r="A243" s="84"/>
      <c r="B243" s="93"/>
      <c r="C243" s="85"/>
      <c r="D243" s="89"/>
      <c r="E243" s="289"/>
      <c r="F243" s="93"/>
      <c r="G243" s="93"/>
    </row>
    <row r="244" spans="1:7" s="79" customFormat="1" ht="12">
      <c r="A244" s="84"/>
      <c r="B244" s="93"/>
      <c r="C244" s="85"/>
      <c r="D244" s="89"/>
      <c r="E244" s="289"/>
      <c r="F244" s="93"/>
      <c r="G244" s="93"/>
    </row>
    <row r="245" spans="1:7" s="79" customFormat="1" ht="12">
      <c r="A245" s="84"/>
      <c r="B245" s="93"/>
      <c r="C245" s="85"/>
      <c r="D245" s="89"/>
      <c r="E245" s="289"/>
      <c r="F245" s="93"/>
      <c r="G245" s="93"/>
    </row>
    <row r="246" spans="1:7" s="79" customFormat="1" ht="12">
      <c r="A246" s="84"/>
      <c r="B246" s="93"/>
      <c r="C246" s="85"/>
      <c r="D246" s="89"/>
      <c r="E246" s="289"/>
      <c r="F246" s="93"/>
      <c r="G246" s="93"/>
    </row>
    <row r="247" spans="1:7" s="79" customFormat="1" ht="12">
      <c r="A247" s="84"/>
      <c r="B247" s="93"/>
      <c r="C247" s="85"/>
      <c r="D247" s="89"/>
      <c r="E247" s="289"/>
      <c r="F247" s="93"/>
      <c r="G247" s="93"/>
    </row>
    <row r="248" spans="1:7" s="79" customFormat="1" ht="12">
      <c r="A248" s="84"/>
      <c r="B248" s="93"/>
      <c r="C248" s="85"/>
      <c r="D248" s="89"/>
      <c r="E248" s="289"/>
      <c r="F248" s="93"/>
      <c r="G248" s="93"/>
    </row>
    <row r="249" spans="1:7" s="79" customFormat="1" ht="12">
      <c r="A249" s="84"/>
      <c r="B249" s="93"/>
      <c r="C249" s="85"/>
      <c r="D249" s="89"/>
      <c r="E249" s="289"/>
      <c r="F249" s="93"/>
      <c r="G249" s="93"/>
    </row>
    <row r="250" spans="1:7" s="79" customFormat="1" ht="12">
      <c r="A250" s="84"/>
      <c r="B250" s="93"/>
      <c r="C250" s="85"/>
      <c r="D250" s="89"/>
      <c r="E250" s="289"/>
      <c r="F250" s="93"/>
      <c r="G250" s="93"/>
    </row>
    <row r="251" spans="1:7" s="79" customFormat="1" ht="12">
      <c r="A251" s="84"/>
      <c r="B251" s="93"/>
      <c r="C251" s="85"/>
      <c r="D251" s="89"/>
      <c r="E251" s="289"/>
      <c r="F251" s="93"/>
      <c r="G251" s="93"/>
    </row>
    <row r="252" spans="1:7" s="79" customFormat="1" ht="12">
      <c r="A252" s="84"/>
      <c r="B252" s="93"/>
      <c r="C252" s="85"/>
      <c r="D252" s="89"/>
      <c r="E252" s="289"/>
      <c r="F252" s="93"/>
      <c r="G252" s="93"/>
    </row>
    <row r="253" spans="1:7" s="79" customFormat="1" ht="12">
      <c r="A253" s="84"/>
      <c r="B253" s="93"/>
      <c r="C253" s="85"/>
      <c r="D253" s="89"/>
      <c r="E253" s="289"/>
      <c r="F253" s="93"/>
      <c r="G253" s="93"/>
    </row>
    <row r="254" spans="1:7" s="79" customFormat="1" ht="12">
      <c r="A254" s="84"/>
      <c r="B254" s="93"/>
      <c r="C254" s="85"/>
      <c r="D254" s="89"/>
      <c r="E254" s="289"/>
      <c r="F254" s="93"/>
      <c r="G254" s="93"/>
    </row>
    <row r="255" spans="1:7" s="79" customFormat="1" ht="12">
      <c r="A255" s="84"/>
      <c r="B255" s="93"/>
      <c r="C255" s="85"/>
      <c r="D255" s="89"/>
      <c r="E255" s="289"/>
      <c r="F255" s="93"/>
      <c r="G255" s="93"/>
    </row>
    <row r="256" spans="1:7" s="79" customFormat="1" ht="12">
      <c r="A256" s="84"/>
      <c r="B256" s="93"/>
      <c r="C256" s="85"/>
      <c r="D256" s="89"/>
      <c r="E256" s="289"/>
      <c r="F256" s="93"/>
      <c r="G256" s="93"/>
    </row>
    <row r="257" spans="1:7" s="79" customFormat="1" ht="12">
      <c r="A257" s="84"/>
      <c r="B257" s="93"/>
      <c r="C257" s="85"/>
      <c r="D257" s="89"/>
      <c r="E257" s="289"/>
      <c r="F257" s="93"/>
      <c r="G257" s="93"/>
    </row>
    <row r="258" spans="1:7" s="79" customFormat="1" ht="12">
      <c r="A258" s="84"/>
      <c r="B258" s="93"/>
      <c r="C258" s="85"/>
      <c r="D258" s="89"/>
      <c r="E258" s="289"/>
      <c r="F258" s="93"/>
      <c r="G258" s="93"/>
    </row>
    <row r="259" spans="1:7" s="79" customFormat="1" ht="12">
      <c r="A259" s="84"/>
      <c r="B259" s="93"/>
      <c r="C259" s="85"/>
      <c r="D259" s="89"/>
      <c r="E259" s="289"/>
      <c r="F259" s="93"/>
      <c r="G259" s="93"/>
    </row>
    <row r="260" spans="1:7" s="79" customFormat="1" ht="12">
      <c r="A260" s="84"/>
      <c r="B260" s="93"/>
      <c r="C260" s="85"/>
      <c r="D260" s="89"/>
      <c r="E260" s="289"/>
      <c r="F260" s="93"/>
      <c r="G260" s="93"/>
    </row>
    <row r="261" spans="1:7" s="79" customFormat="1" ht="12">
      <c r="A261" s="84"/>
      <c r="B261" s="93"/>
      <c r="C261" s="85"/>
      <c r="D261" s="89"/>
      <c r="E261" s="289"/>
      <c r="F261" s="93"/>
      <c r="G261" s="93"/>
    </row>
    <row r="262" spans="1:7" s="79" customFormat="1" ht="12">
      <c r="A262" s="84"/>
      <c r="B262" s="93"/>
      <c r="C262" s="85"/>
      <c r="D262" s="89"/>
      <c r="E262" s="289"/>
      <c r="F262" s="93"/>
      <c r="G262" s="93"/>
    </row>
    <row r="263" spans="1:7" s="79" customFormat="1" ht="12">
      <c r="A263" s="84"/>
      <c r="B263" s="93"/>
      <c r="C263" s="85"/>
      <c r="D263" s="89"/>
      <c r="E263" s="289"/>
      <c r="F263" s="93"/>
      <c r="G263" s="93"/>
    </row>
    <row r="264" spans="1:7" s="79" customFormat="1" ht="12">
      <c r="A264" s="84"/>
      <c r="B264" s="93"/>
      <c r="C264" s="85"/>
      <c r="D264" s="89"/>
      <c r="E264" s="289"/>
      <c r="F264" s="93"/>
      <c r="G264" s="93"/>
    </row>
    <row r="265" spans="1:7" s="79" customFormat="1" ht="12">
      <c r="A265" s="84"/>
      <c r="B265" s="93"/>
      <c r="C265" s="85"/>
      <c r="D265" s="89"/>
      <c r="E265" s="289"/>
      <c r="F265" s="93"/>
      <c r="G265" s="93"/>
    </row>
    <row r="266" spans="1:7" s="79" customFormat="1" ht="12">
      <c r="A266" s="84"/>
      <c r="B266" s="93"/>
      <c r="C266" s="85"/>
      <c r="D266" s="89"/>
      <c r="E266" s="289"/>
      <c r="F266" s="93"/>
      <c r="G266" s="93"/>
    </row>
    <row r="267" spans="1:7" s="79" customFormat="1" ht="12">
      <c r="A267" s="84"/>
      <c r="B267" s="93"/>
      <c r="C267" s="85"/>
      <c r="D267" s="89"/>
      <c r="E267" s="289"/>
      <c r="F267" s="93"/>
      <c r="G267" s="93"/>
    </row>
    <row r="268" spans="1:7" s="79" customFormat="1" ht="12">
      <c r="A268" s="84"/>
      <c r="B268" s="93"/>
      <c r="C268" s="85"/>
      <c r="D268" s="89"/>
      <c r="E268" s="289"/>
      <c r="F268" s="93"/>
      <c r="G268" s="93"/>
    </row>
    <row r="269" spans="1:7" s="79" customFormat="1" ht="12">
      <c r="A269" s="84"/>
      <c r="B269" s="93"/>
      <c r="C269" s="85"/>
      <c r="D269" s="89"/>
      <c r="E269" s="289"/>
      <c r="F269" s="93"/>
      <c r="G269" s="93"/>
    </row>
    <row r="270" spans="1:7" s="79" customFormat="1" ht="12">
      <c r="A270" s="84"/>
      <c r="B270" s="93"/>
      <c r="C270" s="85"/>
      <c r="D270" s="89"/>
      <c r="E270" s="289"/>
      <c r="F270" s="93"/>
      <c r="G270" s="93"/>
    </row>
    <row r="271" spans="1:7" s="79" customFormat="1" ht="12">
      <c r="A271" s="84"/>
      <c r="B271" s="93"/>
      <c r="C271" s="85"/>
      <c r="D271" s="89"/>
      <c r="E271" s="289"/>
      <c r="F271" s="93"/>
      <c r="G271" s="93"/>
    </row>
    <row r="272" spans="1:7" s="79" customFormat="1" ht="12">
      <c r="A272" s="84"/>
      <c r="B272" s="93"/>
      <c r="C272" s="85"/>
      <c r="D272" s="89"/>
      <c r="E272" s="289"/>
      <c r="F272" s="93"/>
      <c r="G272" s="93"/>
    </row>
    <row r="273" spans="1:7" s="79" customFormat="1" ht="12">
      <c r="A273" s="84"/>
      <c r="B273" s="93"/>
      <c r="C273" s="85"/>
      <c r="D273" s="89"/>
      <c r="E273" s="289"/>
      <c r="F273" s="93"/>
      <c r="G273" s="93"/>
    </row>
    <row r="274" spans="1:7" s="79" customFormat="1" ht="12">
      <c r="A274" s="84"/>
      <c r="B274" s="93"/>
      <c r="C274" s="85"/>
      <c r="D274" s="89"/>
      <c r="E274" s="289"/>
      <c r="F274" s="93"/>
      <c r="G274" s="93"/>
    </row>
    <row r="275" spans="1:7" s="79" customFormat="1" ht="12">
      <c r="A275" s="84"/>
      <c r="B275" s="93"/>
      <c r="C275" s="85"/>
      <c r="D275" s="89"/>
      <c r="E275" s="289"/>
      <c r="F275" s="93"/>
      <c r="G275" s="93"/>
    </row>
    <row r="276" spans="1:7" s="79" customFormat="1" ht="12">
      <c r="A276" s="84"/>
      <c r="B276" s="93"/>
      <c r="C276" s="85"/>
      <c r="D276" s="89"/>
      <c r="E276" s="289"/>
      <c r="F276" s="93"/>
      <c r="G276" s="93"/>
    </row>
    <row r="277" spans="1:7" s="79" customFormat="1" ht="12">
      <c r="A277" s="84"/>
      <c r="B277" s="93"/>
      <c r="C277" s="85"/>
      <c r="D277" s="89"/>
      <c r="E277" s="289"/>
      <c r="F277" s="93"/>
      <c r="G277" s="93"/>
    </row>
    <row r="278" spans="1:7" s="79" customFormat="1" ht="12">
      <c r="A278" s="84"/>
      <c r="B278" s="93"/>
      <c r="C278" s="85"/>
      <c r="D278" s="89"/>
      <c r="E278" s="289"/>
      <c r="F278" s="93"/>
      <c r="G278" s="93"/>
    </row>
    <row r="279" spans="1:7" s="79" customFormat="1" ht="12">
      <c r="A279" s="84"/>
      <c r="B279" s="93"/>
      <c r="C279" s="85"/>
      <c r="D279" s="89"/>
      <c r="E279" s="289"/>
      <c r="F279" s="93"/>
      <c r="G279" s="93"/>
    </row>
    <row r="280" spans="1:7" s="79" customFormat="1" ht="12">
      <c r="A280" s="84"/>
      <c r="B280" s="93"/>
      <c r="C280" s="85"/>
      <c r="D280" s="89"/>
      <c r="E280" s="289"/>
      <c r="F280" s="93"/>
      <c r="G280" s="93"/>
    </row>
    <row r="281" spans="1:7" s="79" customFormat="1" ht="12">
      <c r="A281" s="84"/>
      <c r="B281" s="93"/>
      <c r="C281" s="85"/>
      <c r="D281" s="89"/>
      <c r="E281" s="289"/>
      <c r="F281" s="93"/>
      <c r="G281" s="93"/>
    </row>
    <row r="282" spans="1:7" s="79" customFormat="1" ht="12">
      <c r="A282" s="84"/>
      <c r="B282" s="93"/>
      <c r="C282" s="85"/>
      <c r="D282" s="89"/>
      <c r="E282" s="289"/>
      <c r="F282" s="93"/>
      <c r="G282" s="93"/>
    </row>
    <row r="283" spans="1:7" s="79" customFormat="1" ht="12">
      <c r="A283" s="84"/>
      <c r="B283" s="93"/>
      <c r="C283" s="85"/>
      <c r="D283" s="89"/>
      <c r="E283" s="289"/>
      <c r="F283" s="93"/>
      <c r="G283" s="93"/>
    </row>
    <row r="284" spans="1:7" s="79" customFormat="1" ht="12">
      <c r="A284" s="84"/>
      <c r="B284" s="93"/>
      <c r="C284" s="85"/>
      <c r="D284" s="89"/>
      <c r="E284" s="289"/>
      <c r="F284" s="93"/>
      <c r="G284" s="93"/>
    </row>
    <row r="285" spans="1:7" s="79" customFormat="1" ht="12">
      <c r="A285" s="84"/>
      <c r="B285" s="93"/>
      <c r="C285" s="85"/>
      <c r="D285" s="89"/>
      <c r="E285" s="289"/>
      <c r="F285" s="93"/>
      <c r="G285" s="93"/>
    </row>
    <row r="286" spans="1:7" s="79" customFormat="1" ht="12">
      <c r="A286" s="84"/>
      <c r="B286" s="93"/>
      <c r="C286" s="85"/>
      <c r="D286" s="89"/>
      <c r="E286" s="289"/>
      <c r="F286" s="93"/>
      <c r="G286" s="93"/>
    </row>
    <row r="287" spans="1:7" s="79" customFormat="1" ht="12">
      <c r="A287" s="84"/>
      <c r="B287" s="93"/>
      <c r="C287" s="85"/>
      <c r="D287" s="89"/>
      <c r="E287" s="289"/>
      <c r="F287" s="93"/>
      <c r="G287" s="93"/>
    </row>
    <row r="288" spans="1:7" s="79" customFormat="1" ht="12">
      <c r="A288" s="84"/>
      <c r="B288" s="93"/>
      <c r="C288" s="85"/>
      <c r="D288" s="89"/>
      <c r="E288" s="289"/>
      <c r="F288" s="93"/>
      <c r="G288" s="93"/>
    </row>
    <row r="289" spans="1:7" s="79" customFormat="1" ht="12">
      <c r="A289" s="84"/>
      <c r="B289" s="93"/>
      <c r="C289" s="85"/>
      <c r="D289" s="89"/>
      <c r="E289" s="289"/>
      <c r="F289" s="93"/>
      <c r="G289" s="93"/>
    </row>
    <row r="290" spans="1:7" s="79" customFormat="1" ht="12">
      <c r="A290" s="84"/>
      <c r="B290" s="93"/>
      <c r="C290" s="85"/>
      <c r="D290" s="89"/>
      <c r="E290" s="289"/>
      <c r="F290" s="93"/>
      <c r="G290" s="93"/>
    </row>
    <row r="291" spans="1:7" s="79" customFormat="1" ht="12">
      <c r="A291" s="84"/>
      <c r="B291" s="93"/>
      <c r="C291" s="85"/>
      <c r="D291" s="89"/>
      <c r="E291" s="289"/>
      <c r="F291" s="93"/>
      <c r="G291" s="93"/>
    </row>
    <row r="292" spans="1:7" s="79" customFormat="1" ht="12">
      <c r="A292" s="84"/>
      <c r="B292" s="93"/>
      <c r="C292" s="85"/>
      <c r="D292" s="89"/>
      <c r="E292" s="289"/>
      <c r="F292" s="93"/>
      <c r="G292" s="93"/>
    </row>
    <row r="293" spans="1:7" s="79" customFormat="1" ht="12">
      <c r="A293" s="84"/>
      <c r="B293" s="93"/>
      <c r="C293" s="85"/>
      <c r="D293" s="89"/>
      <c r="E293" s="289"/>
      <c r="F293" s="93"/>
      <c r="G293" s="93"/>
    </row>
    <row r="294" spans="1:7" s="79" customFormat="1" ht="12">
      <c r="A294" s="84"/>
      <c r="B294" s="93"/>
      <c r="C294" s="85"/>
      <c r="D294" s="89"/>
      <c r="E294" s="289"/>
      <c r="F294" s="93"/>
      <c r="G294" s="93"/>
    </row>
    <row r="295" spans="1:7" s="79" customFormat="1" ht="12">
      <c r="A295" s="84"/>
      <c r="B295" s="93"/>
      <c r="C295" s="85"/>
      <c r="D295" s="89"/>
      <c r="E295" s="289"/>
      <c r="F295" s="93"/>
      <c r="G295" s="93"/>
    </row>
    <row r="296" spans="1:7" s="79" customFormat="1" ht="12">
      <c r="A296" s="84"/>
      <c r="B296" s="93"/>
      <c r="C296" s="85"/>
      <c r="D296" s="89"/>
      <c r="E296" s="289"/>
      <c r="F296" s="93"/>
      <c r="G296" s="93"/>
    </row>
    <row r="297" spans="1:7" s="79" customFormat="1" ht="12">
      <c r="A297" s="84"/>
      <c r="B297" s="93"/>
      <c r="C297" s="85"/>
      <c r="D297" s="89"/>
      <c r="E297" s="289"/>
      <c r="F297" s="93"/>
      <c r="G297" s="93"/>
    </row>
    <row r="298" spans="1:7" s="79" customFormat="1" ht="12">
      <c r="A298" s="84"/>
      <c r="B298" s="93"/>
      <c r="C298" s="85"/>
      <c r="D298" s="89"/>
      <c r="E298" s="289"/>
      <c r="F298" s="93"/>
      <c r="G298" s="93"/>
    </row>
    <row r="299" spans="1:7" s="79" customFormat="1" ht="12">
      <c r="A299" s="84"/>
      <c r="B299" s="93"/>
      <c r="C299" s="85"/>
      <c r="D299" s="89"/>
      <c r="E299" s="289"/>
      <c r="F299" s="93"/>
      <c r="G299" s="93"/>
    </row>
    <row r="300" spans="1:7" s="79" customFormat="1" ht="12">
      <c r="A300" s="84"/>
      <c r="B300" s="93"/>
      <c r="C300" s="85"/>
      <c r="D300" s="89"/>
      <c r="E300" s="289"/>
      <c r="F300" s="93"/>
      <c r="G300" s="93"/>
    </row>
    <row r="301" spans="1:7" s="79" customFormat="1" ht="12">
      <c r="A301" s="84"/>
      <c r="B301" s="93"/>
      <c r="C301" s="85"/>
      <c r="D301" s="89"/>
      <c r="E301" s="289"/>
      <c r="F301" s="93"/>
      <c r="G301" s="93"/>
    </row>
  </sheetData>
  <sheetProtection/>
  <mergeCells count="1">
    <mergeCell ref="H7:H8"/>
  </mergeCells>
  <printOptions/>
  <pageMargins left="0.984251968503937" right="0.3937007874015748" top="0.984251968503937" bottom="0.7480314960629921" header="0" footer="0.3937007874015748"/>
  <pageSetup horizontalDpi="300" verticalDpi="300" orientation="portrait" paperSize="9" r:id="rId1"/>
  <headerFooter alignWithMargins="0">
    <oddHeader>&amp;L
&amp;9&amp;R&amp;"Projekt,Običajno"&amp;72p</oddHeader>
    <oddFooter>&amp;L&amp;9&amp;C&amp;6 &amp; List: &amp;A&amp;R &amp; &amp;9 &amp; Stran: &amp;P</oddFooter>
  </headerFooter>
  <rowBreaks count="6" manualBreakCount="6">
    <brk id="43" max="255" man="1"/>
    <brk id="77" max="255" man="1"/>
    <brk id="105" max="255" man="1"/>
    <brk id="145" max="255" man="1"/>
    <brk id="171" max="255" man="1"/>
    <brk id="178" max="255" man="1"/>
  </rowBreaks>
</worksheet>
</file>

<file path=xl/worksheets/sheet5.xml><?xml version="1.0" encoding="utf-8"?>
<worksheet xmlns="http://schemas.openxmlformats.org/spreadsheetml/2006/main" xmlns:r="http://schemas.openxmlformats.org/officeDocument/2006/relationships">
  <dimension ref="A1:G171"/>
  <sheetViews>
    <sheetView view="pageBreakPreview" zoomScaleSheetLayoutView="100" zoomScalePageLayoutView="0" workbookViewId="0" topLeftCell="A1">
      <selection activeCell="A1" sqref="A1"/>
    </sheetView>
  </sheetViews>
  <sheetFormatPr defaultColWidth="9.00390625" defaultRowHeight="12.75"/>
  <cols>
    <col min="1" max="1" width="4.25390625" style="2" customWidth="1"/>
    <col min="2" max="2" width="35.125" style="3" customWidth="1"/>
    <col min="3" max="3" width="4.75390625" style="4" customWidth="1"/>
    <col min="4" max="4" width="5.375" style="5" customWidth="1"/>
    <col min="5" max="5" width="0.6171875" style="5" customWidth="1"/>
    <col min="6" max="6" width="15.25390625" style="6" customWidth="1"/>
    <col min="7" max="7" width="13.375" style="7" customWidth="1"/>
    <col min="8" max="16384" width="9.125" style="5" customWidth="1"/>
  </cols>
  <sheetData>
    <row r="1" spans="1:7" ht="18.75">
      <c r="A1" s="8"/>
      <c r="B1" s="9" t="s">
        <v>49</v>
      </c>
      <c r="C1" s="10"/>
      <c r="D1" s="11"/>
      <c r="E1" s="12"/>
      <c r="F1" s="13"/>
      <c r="G1" s="14"/>
    </row>
    <row r="2" spans="1:7" ht="18.75">
      <c r="A2" s="15"/>
      <c r="B2" s="9" t="s">
        <v>50</v>
      </c>
      <c r="C2" s="10"/>
      <c r="D2" s="11"/>
      <c r="E2" s="12"/>
      <c r="F2" s="13"/>
      <c r="G2" s="14"/>
    </row>
    <row r="3" spans="1:7" ht="18.75">
      <c r="A3" s="15"/>
      <c r="B3" s="16"/>
      <c r="C3" s="10"/>
      <c r="D3" s="11"/>
      <c r="E3" s="12"/>
      <c r="F3" s="13"/>
      <c r="G3" s="14"/>
    </row>
    <row r="4" spans="1:7" ht="12.75">
      <c r="A4" s="17"/>
      <c r="B4" s="18"/>
      <c r="C4" s="19"/>
      <c r="D4" s="20"/>
      <c r="E4" s="12"/>
      <c r="F4" s="21"/>
      <c r="G4" s="22"/>
    </row>
    <row r="5" spans="1:7" ht="45.75">
      <c r="A5" s="23" t="s">
        <v>51</v>
      </c>
      <c r="B5" s="24" t="s">
        <v>52</v>
      </c>
      <c r="C5" s="417" t="s">
        <v>53</v>
      </c>
      <c r="D5" s="417"/>
      <c r="E5" s="25"/>
      <c r="F5" s="26" t="s">
        <v>54</v>
      </c>
      <c r="G5" s="27" t="s">
        <v>55</v>
      </c>
    </row>
    <row r="6" spans="1:7" ht="15.75">
      <c r="A6" s="28">
        <v>1</v>
      </c>
      <c r="B6" s="29"/>
      <c r="C6" s="30"/>
      <c r="D6" s="31"/>
      <c r="E6" s="32"/>
      <c r="F6" s="33"/>
      <c r="G6" s="34"/>
    </row>
    <row r="7" spans="1:7" ht="45.75" customHeight="1">
      <c r="A7" s="35">
        <f>COUNT(A6+1)</f>
        <v>1</v>
      </c>
      <c r="B7" s="36" t="s">
        <v>56</v>
      </c>
      <c r="C7" s="37"/>
      <c r="D7" s="20"/>
      <c r="E7" s="32"/>
      <c r="F7" s="38"/>
      <c r="G7" s="22"/>
    </row>
    <row r="8" spans="1:7" ht="12.75">
      <c r="A8" s="17"/>
      <c r="B8" s="39" t="s">
        <v>57</v>
      </c>
      <c r="C8" s="40"/>
      <c r="D8" s="20" t="s">
        <v>46</v>
      </c>
      <c r="E8" s="41">
        <v>1.06463</v>
      </c>
      <c r="F8" s="42" t="e">
        <f>ROUND(#REF!*#REF!*E8,-1)</f>
        <v>#REF!</v>
      </c>
      <c r="G8" s="43" t="e">
        <f>C8*F8</f>
        <v>#REF!</v>
      </c>
    </row>
    <row r="9" spans="1:7" ht="12.75">
      <c r="A9" s="17"/>
      <c r="B9" s="39" t="s">
        <v>58</v>
      </c>
      <c r="C9" s="40"/>
      <c r="D9" s="20" t="s">
        <v>46</v>
      </c>
      <c r="E9" s="41">
        <v>7.23951</v>
      </c>
      <c r="F9" s="42" t="e">
        <f>ROUND(#REF!*#REF!*E9,-1)</f>
        <v>#REF!</v>
      </c>
      <c r="G9" s="43" t="e">
        <f>C9*F9</f>
        <v>#REF!</v>
      </c>
    </row>
    <row r="10" spans="1:7" ht="12.75">
      <c r="A10" s="17"/>
      <c r="B10" s="39"/>
      <c r="C10" s="40"/>
      <c r="D10" s="20"/>
      <c r="E10" s="41"/>
      <c r="F10" s="42"/>
      <c r="G10" s="43"/>
    </row>
    <row r="11" spans="1:7" ht="57" customHeight="1">
      <c r="A11" s="35">
        <f>COUNT(A7:A10)+1</f>
        <v>2</v>
      </c>
      <c r="B11" s="36" t="s">
        <v>59</v>
      </c>
      <c r="C11" s="37"/>
      <c r="D11" s="20"/>
      <c r="E11" s="41"/>
      <c r="F11" s="42"/>
      <c r="G11" s="22"/>
    </row>
    <row r="12" spans="1:7" ht="12.75">
      <c r="A12" s="17"/>
      <c r="B12" s="39" t="s">
        <v>60</v>
      </c>
      <c r="C12" s="37"/>
      <c r="D12" s="20" t="s">
        <v>46</v>
      </c>
      <c r="E12" s="41">
        <v>4.33756</v>
      </c>
      <c r="F12" s="42" t="e">
        <f>ROUND(#REF!*#REF!*E12,-1)</f>
        <v>#REF!</v>
      </c>
      <c r="G12" s="43" t="e">
        <f>C12*F12</f>
        <v>#REF!</v>
      </c>
    </row>
    <row r="13" spans="1:7" ht="12.75">
      <c r="A13" s="17"/>
      <c r="B13" s="39" t="s">
        <v>61</v>
      </c>
      <c r="C13" s="37"/>
      <c r="D13" s="20" t="s">
        <v>46</v>
      </c>
      <c r="E13" s="41">
        <v>5.85342</v>
      </c>
      <c r="F13" s="42" t="e">
        <f>ROUND(#REF!*#REF!*E13,-1)</f>
        <v>#REF!</v>
      </c>
      <c r="G13" s="43" t="e">
        <f>C13*F13</f>
        <v>#REF!</v>
      </c>
    </row>
    <row r="14" spans="1:7" ht="12.75">
      <c r="A14" s="17"/>
      <c r="B14" s="18"/>
      <c r="C14" s="37"/>
      <c r="D14" s="20"/>
      <c r="E14" s="41"/>
      <c r="F14" s="42"/>
      <c r="G14" s="22"/>
    </row>
    <row r="15" spans="1:6" ht="57" customHeight="1">
      <c r="A15" s="35">
        <f>COUNT(A7:A14)+1</f>
        <v>3</v>
      </c>
      <c r="B15" s="36" t="s">
        <v>62</v>
      </c>
      <c r="E15" s="41"/>
      <c r="F15" s="42"/>
    </row>
    <row r="16" spans="1:6" ht="63.75">
      <c r="A16" s="17"/>
      <c r="B16" s="44" t="s">
        <v>63</v>
      </c>
      <c r="E16" s="41"/>
      <c r="F16" s="42"/>
    </row>
    <row r="17" spans="1:6" ht="38.25">
      <c r="A17" s="17"/>
      <c r="B17" s="44" t="s">
        <v>64</v>
      </c>
      <c r="E17" s="41"/>
      <c r="F17" s="42"/>
    </row>
    <row r="18" spans="1:7" ht="12.75">
      <c r="A18" s="17"/>
      <c r="B18" s="45" t="s">
        <v>65</v>
      </c>
      <c r="D18" s="5" t="s">
        <v>48</v>
      </c>
      <c r="E18" s="41">
        <v>245.12195</v>
      </c>
      <c r="F18" s="42" t="e">
        <f>ROUND(#REF!*#REF!*E18,-1)</f>
        <v>#REF!</v>
      </c>
      <c r="G18" s="46" t="e">
        <f>C18*F18</f>
        <v>#REF!</v>
      </c>
    </row>
    <row r="19" spans="1:7" ht="12.75">
      <c r="A19" s="17"/>
      <c r="B19" s="45" t="s">
        <v>66</v>
      </c>
      <c r="D19" s="5" t="s">
        <v>48</v>
      </c>
      <c r="E19" s="41">
        <v>292.68293</v>
      </c>
      <c r="F19" s="42" t="e">
        <f>ROUND(#REF!*#REF!*E19,-1)</f>
        <v>#REF!</v>
      </c>
      <c r="G19" s="46" t="e">
        <f>C19*F19</f>
        <v>#REF!</v>
      </c>
    </row>
    <row r="20" spans="1:7" ht="12.75">
      <c r="A20" s="17"/>
      <c r="B20" s="45" t="s">
        <v>67</v>
      </c>
      <c r="D20" s="5" t="s">
        <v>48</v>
      </c>
      <c r="E20" s="41">
        <v>392.68293</v>
      </c>
      <c r="F20" s="42" t="e">
        <f>ROUND(#REF!*#REF!*E20,-1)</f>
        <v>#REF!</v>
      </c>
      <c r="G20" s="46" t="e">
        <f>C20*F20</f>
        <v>#REF!</v>
      </c>
    </row>
    <row r="21" spans="1:7" ht="12.75">
      <c r="A21" s="17"/>
      <c r="B21" s="45" t="s">
        <v>68</v>
      </c>
      <c r="D21" s="5" t="s">
        <v>48</v>
      </c>
      <c r="E21" s="41">
        <v>507.31707</v>
      </c>
      <c r="F21" s="42" t="e">
        <f>ROUND(#REF!*#REF!*E21,-1)</f>
        <v>#REF!</v>
      </c>
      <c r="G21" s="46" t="e">
        <f>C21*F21</f>
        <v>#REF!</v>
      </c>
    </row>
    <row r="22" spans="1:7" ht="12.75">
      <c r="A22" s="17"/>
      <c r="B22" s="18"/>
      <c r="C22" s="37"/>
      <c r="D22" s="20"/>
      <c r="E22" s="41"/>
      <c r="F22" s="42"/>
      <c r="G22" s="22"/>
    </row>
    <row r="23" spans="1:6" ht="68.25" customHeight="1">
      <c r="A23" s="35">
        <f>COUNT(A7:A22)+1</f>
        <v>4</v>
      </c>
      <c r="B23" s="36" t="s">
        <v>69</v>
      </c>
      <c r="E23" s="47"/>
      <c r="F23" s="42"/>
    </row>
    <row r="24" spans="1:6" ht="63.75">
      <c r="A24" s="17"/>
      <c r="B24" s="44" t="s">
        <v>70</v>
      </c>
      <c r="E24" s="47"/>
      <c r="F24" s="42"/>
    </row>
    <row r="25" spans="1:7" ht="12.75">
      <c r="A25" s="17"/>
      <c r="B25" s="45" t="s">
        <v>71</v>
      </c>
      <c r="D25" s="5" t="s">
        <v>48</v>
      </c>
      <c r="E25" s="47">
        <v>206</v>
      </c>
      <c r="F25" s="42" t="e">
        <f>ROUND(#REF!*#REF!*E25,-1)</f>
        <v>#REF!</v>
      </c>
      <c r="G25" s="46" t="e">
        <f>C25*F25</f>
        <v>#REF!</v>
      </c>
    </row>
    <row r="26" spans="1:6" ht="12.75">
      <c r="A26" s="17"/>
      <c r="E26" s="47"/>
      <c r="F26" s="42"/>
    </row>
    <row r="27" spans="1:7" ht="23.25" customHeight="1">
      <c r="A27" s="35">
        <f>COUNT(A7:A26)+1</f>
        <v>5</v>
      </c>
      <c r="B27" s="48" t="s">
        <v>72</v>
      </c>
      <c r="C27" s="37"/>
      <c r="D27" s="20"/>
      <c r="E27" s="41"/>
      <c r="F27" s="42"/>
      <c r="G27" s="22"/>
    </row>
    <row r="28" spans="1:7" ht="12.75">
      <c r="A28" s="17"/>
      <c r="B28" s="39" t="s">
        <v>73</v>
      </c>
      <c r="C28" s="40"/>
      <c r="D28" s="20" t="s">
        <v>48</v>
      </c>
      <c r="E28" s="41">
        <v>7.00573</v>
      </c>
      <c r="F28" s="42" t="e">
        <f>ROUND(#REF!*#REF!*E28,-1)</f>
        <v>#REF!</v>
      </c>
      <c r="G28" s="43" t="e">
        <f>C28*F28</f>
        <v>#REF!</v>
      </c>
    </row>
    <row r="29" spans="1:7" ht="12.75">
      <c r="A29" s="17"/>
      <c r="B29" s="39" t="s">
        <v>74</v>
      </c>
      <c r="C29" s="40"/>
      <c r="D29" s="20" t="s">
        <v>48</v>
      </c>
      <c r="E29" s="41">
        <v>27.87736</v>
      </c>
      <c r="F29" s="42" t="e">
        <f>ROUND(#REF!*#REF!*E29,-1)</f>
        <v>#REF!</v>
      </c>
      <c r="G29" s="43" t="e">
        <f>C29*F29</f>
        <v>#REF!</v>
      </c>
    </row>
    <row r="30" spans="1:7" ht="12.75">
      <c r="A30" s="17"/>
      <c r="B30" s="18"/>
      <c r="C30" s="37"/>
      <c r="D30" s="20"/>
      <c r="E30" s="41"/>
      <c r="F30" s="42"/>
      <c r="G30" s="22"/>
    </row>
    <row r="31" spans="1:7" ht="23.25" customHeight="1">
      <c r="A31" s="35">
        <f>COUNT(A7:A30)+1</f>
        <v>6</v>
      </c>
      <c r="B31" s="48" t="s">
        <v>75</v>
      </c>
      <c r="C31" s="37"/>
      <c r="D31" s="20"/>
      <c r="E31" s="41"/>
      <c r="F31" s="42"/>
      <c r="G31" s="22"/>
    </row>
    <row r="32" spans="1:7" ht="12.75">
      <c r="A32" s="17"/>
      <c r="B32" s="39" t="s">
        <v>73</v>
      </c>
      <c r="C32" s="40"/>
      <c r="D32" s="20" t="s">
        <v>48</v>
      </c>
      <c r="E32" s="41">
        <v>6.15659</v>
      </c>
      <c r="F32" s="42" t="e">
        <f>ROUND(#REF!*#REF!*E32,-1)</f>
        <v>#REF!</v>
      </c>
      <c r="G32" s="43" t="e">
        <f>C32*F32</f>
        <v>#REF!</v>
      </c>
    </row>
    <row r="33" spans="1:7" ht="12.75">
      <c r="A33" s="17"/>
      <c r="B33" s="39" t="s">
        <v>74</v>
      </c>
      <c r="C33" s="40"/>
      <c r="D33" s="20" t="s">
        <v>48</v>
      </c>
      <c r="E33" s="41">
        <v>24.13183</v>
      </c>
      <c r="F33" s="42" t="e">
        <f>ROUND(#REF!*#REF!*E33,-1)</f>
        <v>#REF!</v>
      </c>
      <c r="G33" s="43" t="e">
        <f>C33*F33</f>
        <v>#REF!</v>
      </c>
    </row>
    <row r="34" spans="1:7" ht="12.75">
      <c r="A34" s="17"/>
      <c r="B34" s="18" t="s">
        <v>76</v>
      </c>
      <c r="C34" s="37"/>
      <c r="D34" s="20"/>
      <c r="E34" s="41"/>
      <c r="F34" s="42"/>
      <c r="G34" s="22"/>
    </row>
    <row r="35" spans="1:7" ht="23.25" customHeight="1">
      <c r="A35" s="35">
        <f>COUNT(A7:A34)+1</f>
        <v>7</v>
      </c>
      <c r="B35" s="36" t="s">
        <v>77</v>
      </c>
      <c r="C35" s="37"/>
      <c r="D35" s="20"/>
      <c r="E35" s="41"/>
      <c r="F35" s="42"/>
      <c r="G35" s="22"/>
    </row>
    <row r="36" spans="1:7" ht="12.75">
      <c r="A36" s="17"/>
      <c r="B36" s="39" t="s">
        <v>78</v>
      </c>
      <c r="C36" s="40"/>
      <c r="D36" s="20" t="s">
        <v>48</v>
      </c>
      <c r="E36" s="41">
        <v>17.05799</v>
      </c>
      <c r="F36" s="42" t="e">
        <f>ROUND(#REF!*#REF!*E36,-1)</f>
        <v>#REF!</v>
      </c>
      <c r="G36" s="43" t="e">
        <f>C36*F36</f>
        <v>#REF!</v>
      </c>
    </row>
    <row r="37" spans="1:7" ht="12.75">
      <c r="A37" s="17"/>
      <c r="B37" s="39" t="s">
        <v>79</v>
      </c>
      <c r="C37" s="40"/>
      <c r="D37" s="20" t="s">
        <v>48</v>
      </c>
      <c r="E37" s="41">
        <v>30.71346</v>
      </c>
      <c r="F37" s="42" t="e">
        <f>ROUND(#REF!*#REF!*E37,-1)</f>
        <v>#REF!</v>
      </c>
      <c r="G37" s="43" t="e">
        <f>C37*F37</f>
        <v>#REF!</v>
      </c>
    </row>
    <row r="38" spans="1:7" ht="12.75">
      <c r="A38" s="17"/>
      <c r="B38" s="18" t="s">
        <v>76</v>
      </c>
      <c r="C38" s="37"/>
      <c r="D38" s="20"/>
      <c r="E38" s="41"/>
      <c r="F38" s="42"/>
      <c r="G38" s="22"/>
    </row>
    <row r="39" spans="1:7" ht="23.25" customHeight="1">
      <c r="A39" s="35">
        <f>COUNT(A7:A38)+1</f>
        <v>8</v>
      </c>
      <c r="B39" s="36" t="s">
        <v>80</v>
      </c>
      <c r="C39" s="37"/>
      <c r="D39" s="20"/>
      <c r="E39" s="41"/>
      <c r="F39" s="42"/>
      <c r="G39" s="22"/>
    </row>
    <row r="40" spans="1:7" ht="12.75">
      <c r="A40" s="17"/>
      <c r="B40" s="39" t="s">
        <v>81</v>
      </c>
      <c r="C40" s="40"/>
      <c r="D40" s="20" t="s">
        <v>48</v>
      </c>
      <c r="E40" s="41">
        <v>5.72793</v>
      </c>
      <c r="F40" s="42" t="e">
        <f>ROUND(#REF!*#REF!*E40,-1)</f>
        <v>#REF!</v>
      </c>
      <c r="G40" s="43" t="e">
        <f>C40*F40</f>
        <v>#REF!</v>
      </c>
    </row>
    <row r="41" spans="1:7" ht="12.75">
      <c r="A41" s="17"/>
      <c r="B41" s="39" t="s">
        <v>82</v>
      </c>
      <c r="C41" s="40"/>
      <c r="D41" s="20" t="s">
        <v>48</v>
      </c>
      <c r="E41" s="41">
        <v>18.4172</v>
      </c>
      <c r="F41" s="42" t="e">
        <f>ROUND(#REF!*#REF!*E41,-1)</f>
        <v>#REF!</v>
      </c>
      <c r="G41" s="43" t="e">
        <f>C41*F41</f>
        <v>#REF!</v>
      </c>
    </row>
    <row r="42" spans="1:7" ht="12.75">
      <c r="A42" s="17"/>
      <c r="B42" s="18" t="s">
        <v>76</v>
      </c>
      <c r="C42" s="37"/>
      <c r="D42" s="20"/>
      <c r="E42" s="41"/>
      <c r="F42" s="42"/>
      <c r="G42" s="22"/>
    </row>
    <row r="43" spans="1:7" ht="23.25" customHeight="1">
      <c r="A43" s="35">
        <f>COUNT(A7:A42)+1</f>
        <v>9</v>
      </c>
      <c r="B43" s="36" t="s">
        <v>83</v>
      </c>
      <c r="C43" s="37"/>
      <c r="D43" s="20"/>
      <c r="E43" s="41"/>
      <c r="F43" s="42"/>
      <c r="G43" s="22"/>
    </row>
    <row r="44" spans="1:7" ht="12.75">
      <c r="A44" s="17"/>
      <c r="B44" s="39" t="s">
        <v>84</v>
      </c>
      <c r="C44" s="37"/>
      <c r="D44" s="20" t="s">
        <v>48</v>
      </c>
      <c r="E44" s="41">
        <v>10.40244</v>
      </c>
      <c r="F44" s="42" t="e">
        <f>ROUND(#REF!*#REF!*E44,-1)</f>
        <v>#REF!</v>
      </c>
      <c r="G44" s="43" t="e">
        <f>C44*F44</f>
        <v>#REF!</v>
      </c>
    </row>
    <row r="45" spans="1:7" ht="12.75">
      <c r="A45" s="17"/>
      <c r="B45" s="18" t="s">
        <v>76</v>
      </c>
      <c r="C45" s="37"/>
      <c r="D45" s="20"/>
      <c r="E45" s="41"/>
      <c r="F45" s="42"/>
      <c r="G45" s="22"/>
    </row>
    <row r="46" spans="1:7" ht="23.25" customHeight="1">
      <c r="A46" s="35">
        <f>COUNT(A7:A45)+1</f>
        <v>10</v>
      </c>
      <c r="B46" s="36" t="s">
        <v>85</v>
      </c>
      <c r="C46" s="37"/>
      <c r="D46" s="20"/>
      <c r="E46" s="41"/>
      <c r="F46" s="42"/>
      <c r="G46" s="22"/>
    </row>
    <row r="47" spans="1:7" ht="12.75">
      <c r="A47" s="17"/>
      <c r="B47" s="39" t="s">
        <v>86</v>
      </c>
      <c r="C47" s="40"/>
      <c r="D47" s="20" t="s">
        <v>48</v>
      </c>
      <c r="E47" s="41">
        <v>21.91951</v>
      </c>
      <c r="F47" s="42" t="e">
        <f>ROUND(#REF!*#REF!*E47,-1)</f>
        <v>#REF!</v>
      </c>
      <c r="G47" s="43" t="e">
        <f>C47*F47</f>
        <v>#REF!</v>
      </c>
    </row>
    <row r="48" spans="1:7" ht="12.75">
      <c r="A48" s="17"/>
      <c r="B48" s="39" t="s">
        <v>87</v>
      </c>
      <c r="C48" s="40"/>
      <c r="D48" s="20" t="s">
        <v>48</v>
      </c>
      <c r="E48" s="41">
        <v>34.28293</v>
      </c>
      <c r="F48" s="42" t="e">
        <f>ROUND(#REF!*#REF!*E48,-1)</f>
        <v>#REF!</v>
      </c>
      <c r="G48" s="43" t="e">
        <f>C48*F48</f>
        <v>#REF!</v>
      </c>
    </row>
    <row r="49" spans="1:7" ht="12.75">
      <c r="A49" s="17"/>
      <c r="B49" s="18" t="s">
        <v>76</v>
      </c>
      <c r="C49" s="37"/>
      <c r="D49" s="20"/>
      <c r="E49" s="41"/>
      <c r="F49" s="42"/>
      <c r="G49" s="22"/>
    </row>
    <row r="50" spans="1:7" ht="45.75" customHeight="1">
      <c r="A50" s="35">
        <f>COUNT($A$7:A49)+1</f>
        <v>11</v>
      </c>
      <c r="B50" s="36" t="s">
        <v>88</v>
      </c>
      <c r="C50" s="40"/>
      <c r="D50" s="20"/>
      <c r="E50" s="49"/>
      <c r="F50" s="50"/>
      <c r="G50" s="43"/>
    </row>
    <row r="51" spans="1:7" ht="12.75">
      <c r="A51" s="17"/>
      <c r="B51" s="39" t="s">
        <v>89</v>
      </c>
      <c r="C51" s="40"/>
      <c r="D51" s="20" t="s">
        <v>48</v>
      </c>
      <c r="E51" s="49">
        <v>45.73170732</v>
      </c>
      <c r="F51" s="42" t="e">
        <f>ROUND(#REF!*#REF!*E51,-1)</f>
        <v>#REF!</v>
      </c>
      <c r="G51" s="43" t="e">
        <f>C51*F51</f>
        <v>#REF!</v>
      </c>
    </row>
    <row r="52" spans="1:7" ht="12.75">
      <c r="A52" s="17"/>
      <c r="B52" s="18"/>
      <c r="C52" s="40"/>
      <c r="D52" s="20"/>
      <c r="E52" s="49"/>
      <c r="F52" s="50"/>
      <c r="G52" s="43"/>
    </row>
    <row r="53" spans="1:7" ht="34.5" customHeight="1">
      <c r="A53" s="35">
        <f>COUNT($A$7:A52)+1</f>
        <v>12</v>
      </c>
      <c r="B53" s="36" t="s">
        <v>90</v>
      </c>
      <c r="C53" s="37"/>
      <c r="D53" s="20"/>
      <c r="E53" s="41"/>
      <c r="F53" s="42"/>
      <c r="G53" s="22"/>
    </row>
    <row r="54" spans="1:7" ht="12.75">
      <c r="A54" s="17"/>
      <c r="B54" s="39" t="s">
        <v>81</v>
      </c>
      <c r="C54" s="40"/>
      <c r="D54" s="20" t="s">
        <v>48</v>
      </c>
      <c r="E54" s="41">
        <v>8.54427</v>
      </c>
      <c r="F54" s="42" t="e">
        <f>ROUND(#REF!*#REF!*E54,-1)</f>
        <v>#REF!</v>
      </c>
      <c r="G54" s="43" t="e">
        <f>C54*F54</f>
        <v>#REF!</v>
      </c>
    </row>
    <row r="55" spans="1:7" ht="12.75">
      <c r="A55" s="17"/>
      <c r="B55" s="39" t="s">
        <v>82</v>
      </c>
      <c r="C55" s="40"/>
      <c r="D55" s="20" t="s">
        <v>48</v>
      </c>
      <c r="E55" s="41">
        <v>19.24041</v>
      </c>
      <c r="F55" s="42" t="e">
        <f>ROUND(#REF!*#REF!*E55,-1)</f>
        <v>#REF!</v>
      </c>
      <c r="G55" s="43" t="e">
        <f>C55*F55</f>
        <v>#REF!</v>
      </c>
    </row>
    <row r="56" spans="1:7" ht="12.75">
      <c r="A56" s="17"/>
      <c r="B56" s="18" t="s">
        <v>76</v>
      </c>
      <c r="C56" s="37"/>
      <c r="D56" s="20"/>
      <c r="E56" s="41"/>
      <c r="F56" s="42"/>
      <c r="G56" s="22"/>
    </row>
    <row r="57" spans="1:7" ht="34.5" customHeight="1">
      <c r="A57" s="35">
        <f>COUNT($A$7:A56)+1</f>
        <v>13</v>
      </c>
      <c r="B57" s="36" t="s">
        <v>91</v>
      </c>
      <c r="C57" s="37"/>
      <c r="D57" s="20"/>
      <c r="E57" s="41"/>
      <c r="F57" s="42"/>
      <c r="G57" s="22"/>
    </row>
    <row r="58" spans="1:7" ht="12.75">
      <c r="A58" s="17"/>
      <c r="B58" s="39" t="s">
        <v>92</v>
      </c>
      <c r="C58" s="40"/>
      <c r="D58" s="20" t="s">
        <v>48</v>
      </c>
      <c r="E58" s="41">
        <v>65.60976</v>
      </c>
      <c r="F58" s="42" t="e">
        <f>ROUND(#REF!*#REF!*E58,-1)</f>
        <v>#REF!</v>
      </c>
      <c r="G58" s="43" t="e">
        <f>C58*F58</f>
        <v>#REF!</v>
      </c>
    </row>
    <row r="59" spans="1:7" ht="12.75">
      <c r="A59" s="17"/>
      <c r="B59" s="39" t="s">
        <v>93</v>
      </c>
      <c r="C59" s="40"/>
      <c r="D59" s="20" t="s">
        <v>48</v>
      </c>
      <c r="E59" s="41"/>
      <c r="F59" s="42" t="e">
        <f>ROUND(#REF!*#REF!*E59,-1)</f>
        <v>#REF!</v>
      </c>
      <c r="G59" s="43" t="e">
        <f>C59*F59</f>
        <v>#REF!</v>
      </c>
    </row>
    <row r="60" spans="1:7" ht="12.75">
      <c r="A60" s="17"/>
      <c r="B60" s="39" t="s">
        <v>94</v>
      </c>
      <c r="C60" s="40"/>
      <c r="D60" s="20" t="s">
        <v>48</v>
      </c>
      <c r="E60" s="41">
        <v>43.2561</v>
      </c>
      <c r="F60" s="42" t="e">
        <f>ROUND(#REF!*#REF!*E60,-1)</f>
        <v>#REF!</v>
      </c>
      <c r="G60" s="43" t="e">
        <f>C60*F60</f>
        <v>#REF!</v>
      </c>
    </row>
    <row r="61" spans="1:7" ht="12.75">
      <c r="A61" s="17"/>
      <c r="B61" s="18" t="s">
        <v>76</v>
      </c>
      <c r="C61" s="37"/>
      <c r="D61" s="20"/>
      <c r="E61" s="41"/>
      <c r="F61" s="42"/>
      <c r="G61" s="22"/>
    </row>
    <row r="62" spans="1:7" ht="34.5" customHeight="1">
      <c r="A62" s="35">
        <f>COUNT($A$7:A61)+1</f>
        <v>14</v>
      </c>
      <c r="B62" s="36" t="s">
        <v>95</v>
      </c>
      <c r="C62" s="37"/>
      <c r="D62" s="20"/>
      <c r="E62" s="41"/>
      <c r="F62" s="42"/>
      <c r="G62" s="22"/>
    </row>
    <row r="63" spans="1:7" ht="12.75">
      <c r="A63" s="17"/>
      <c r="B63" s="39" t="s">
        <v>84</v>
      </c>
      <c r="C63" s="40"/>
      <c r="D63" s="20" t="s">
        <v>48</v>
      </c>
      <c r="E63" s="41">
        <v>51.43268</v>
      </c>
      <c r="F63" s="42" t="e">
        <f>ROUND(#REF!*#REF!*E63,-1)</f>
        <v>#REF!</v>
      </c>
      <c r="G63" s="43" t="e">
        <f aca="true" t="shared" si="0" ref="G63:G69">C63*F63</f>
        <v>#REF!</v>
      </c>
    </row>
    <row r="64" spans="1:7" ht="12.75">
      <c r="A64" s="17"/>
      <c r="B64" s="39" t="s">
        <v>96</v>
      </c>
      <c r="C64" s="40"/>
      <c r="D64" s="20" t="s">
        <v>48</v>
      </c>
      <c r="E64" s="41">
        <v>67.31634</v>
      </c>
      <c r="F64" s="42" t="e">
        <f>ROUND(#REF!*#REF!*E64,-1)</f>
        <v>#REF!</v>
      </c>
      <c r="G64" s="43" t="e">
        <f t="shared" si="0"/>
        <v>#REF!</v>
      </c>
    </row>
    <row r="65" spans="1:7" ht="12.75">
      <c r="A65" s="17"/>
      <c r="B65" s="39" t="s">
        <v>97</v>
      </c>
      <c r="C65" s="40"/>
      <c r="D65" s="20" t="s">
        <v>48</v>
      </c>
      <c r="E65" s="41">
        <v>114.29512</v>
      </c>
      <c r="F65" s="42" t="e">
        <f>ROUND(#REF!*#REF!*E65,-1)</f>
        <v>#REF!</v>
      </c>
      <c r="G65" s="43" t="e">
        <f t="shared" si="0"/>
        <v>#REF!</v>
      </c>
    </row>
    <row r="66" spans="1:7" ht="12.75">
      <c r="A66" s="17"/>
      <c r="B66" s="39" t="s">
        <v>98</v>
      </c>
      <c r="C66" s="40"/>
      <c r="D66" s="20" t="s">
        <v>48</v>
      </c>
      <c r="E66" s="41">
        <v>179.10976</v>
      </c>
      <c r="F66" s="42" t="e">
        <f>ROUND(#REF!*#REF!*E66,-1)</f>
        <v>#REF!</v>
      </c>
      <c r="G66" s="43" t="e">
        <f t="shared" si="0"/>
        <v>#REF!</v>
      </c>
    </row>
    <row r="67" spans="1:7" ht="12.75">
      <c r="A67" s="17"/>
      <c r="B67" s="39" t="s">
        <v>92</v>
      </c>
      <c r="C67" s="40"/>
      <c r="D67" s="20" t="s">
        <v>48</v>
      </c>
      <c r="E67" s="41">
        <v>108.33317</v>
      </c>
      <c r="F67" s="42" t="e">
        <f>ROUND(#REF!*#REF!*E67,-1)</f>
        <v>#REF!</v>
      </c>
      <c r="G67" s="43" t="e">
        <f t="shared" si="0"/>
        <v>#REF!</v>
      </c>
    </row>
    <row r="68" spans="1:7" ht="12.75">
      <c r="A68" s="17"/>
      <c r="B68" s="39" t="s">
        <v>93</v>
      </c>
      <c r="C68" s="40"/>
      <c r="D68" s="20" t="s">
        <v>48</v>
      </c>
      <c r="E68" s="41">
        <v>140.23646</v>
      </c>
      <c r="F68" s="42" t="e">
        <f>ROUND(#REF!*#REF!*E68,-1)</f>
        <v>#REF!</v>
      </c>
      <c r="G68" s="43" t="e">
        <f t="shared" si="0"/>
        <v>#REF!</v>
      </c>
    </row>
    <row r="69" spans="1:7" ht="12.75">
      <c r="A69" s="17"/>
      <c r="B69" s="39" t="s">
        <v>94</v>
      </c>
      <c r="C69" s="40"/>
      <c r="D69" s="20" t="s">
        <v>48</v>
      </c>
      <c r="E69" s="41">
        <v>169.68293</v>
      </c>
      <c r="F69" s="42" t="e">
        <f>ROUND(#REF!*#REF!*E69,-1)</f>
        <v>#REF!</v>
      </c>
      <c r="G69" s="43" t="e">
        <f t="shared" si="0"/>
        <v>#REF!</v>
      </c>
    </row>
    <row r="70" spans="1:7" ht="12.75">
      <c r="A70" s="17"/>
      <c r="B70" s="18" t="s">
        <v>76</v>
      </c>
      <c r="C70" s="37"/>
      <c r="D70" s="20"/>
      <c r="E70" s="41"/>
      <c r="F70" s="42"/>
      <c r="G70" s="22"/>
    </row>
    <row r="71" spans="1:7" ht="45.75" customHeight="1">
      <c r="A71" s="35">
        <f>COUNT($A$7:A70)+1</f>
        <v>15</v>
      </c>
      <c r="B71" s="36" t="s">
        <v>99</v>
      </c>
      <c r="C71" s="51"/>
      <c r="D71" s="52"/>
      <c r="E71" s="41"/>
      <c r="F71" s="42"/>
      <c r="G71" s="53"/>
    </row>
    <row r="72" spans="1:7" ht="12.75">
      <c r="A72" s="17"/>
      <c r="B72" s="39" t="s">
        <v>100</v>
      </c>
      <c r="C72" s="40"/>
      <c r="D72" s="20" t="s">
        <v>48</v>
      </c>
      <c r="E72" s="41">
        <v>59.4</v>
      </c>
      <c r="F72" s="42" t="e">
        <f>ROUND(#REF!*#REF!*E72,-1)</f>
        <v>#REF!</v>
      </c>
      <c r="G72" s="43" t="e">
        <f>C72*F72</f>
        <v>#REF!</v>
      </c>
    </row>
    <row r="73" spans="1:7" ht="12.75">
      <c r="A73" s="17"/>
      <c r="B73" s="39" t="s">
        <v>101</v>
      </c>
      <c r="C73" s="40"/>
      <c r="D73" s="20" t="s">
        <v>48</v>
      </c>
      <c r="E73" s="41">
        <v>77.7</v>
      </c>
      <c r="F73" s="42" t="e">
        <f>ROUND(#REF!*#REF!*E73,-1)</f>
        <v>#REF!</v>
      </c>
      <c r="G73" s="43" t="e">
        <f>C73*F73</f>
        <v>#REF!</v>
      </c>
    </row>
    <row r="74" spans="1:7" ht="12.75">
      <c r="A74" s="17"/>
      <c r="B74" s="39" t="s">
        <v>102</v>
      </c>
      <c r="C74" s="40"/>
      <c r="D74" s="20" t="s">
        <v>48</v>
      </c>
      <c r="E74" s="41">
        <v>125</v>
      </c>
      <c r="F74" s="42" t="e">
        <f>ROUND(#REF!*#REF!*E74,-1)</f>
        <v>#REF!</v>
      </c>
      <c r="G74" s="43" t="e">
        <f>C74*F74</f>
        <v>#REF!</v>
      </c>
    </row>
    <row r="75" spans="3:7" ht="12.75">
      <c r="C75" s="54"/>
      <c r="E75" s="41"/>
      <c r="F75" s="42"/>
      <c r="G75" s="46"/>
    </row>
    <row r="76" spans="1:7" ht="34.5" customHeight="1">
      <c r="A76" s="35">
        <f>COUNT($A$7:A75)+1</f>
        <v>16</v>
      </c>
      <c r="B76" s="36" t="s">
        <v>103</v>
      </c>
      <c r="C76" s="51"/>
      <c r="D76" s="52"/>
      <c r="E76" s="41"/>
      <c r="F76" s="42"/>
      <c r="G76" s="53"/>
    </row>
    <row r="77" spans="1:7" ht="12.75">
      <c r="A77" s="17"/>
      <c r="B77" s="39" t="s">
        <v>100</v>
      </c>
      <c r="C77" s="40"/>
      <c r="D77" s="20" t="s">
        <v>48</v>
      </c>
      <c r="E77" s="41">
        <v>59.4</v>
      </c>
      <c r="F77" s="42" t="e">
        <f>ROUND(#REF!*#REF!*E77,-1)</f>
        <v>#REF!</v>
      </c>
      <c r="G77" s="43" t="e">
        <f>C77*F77</f>
        <v>#REF!</v>
      </c>
    </row>
    <row r="78" spans="1:7" ht="12.75">
      <c r="A78" s="17"/>
      <c r="B78" s="39" t="s">
        <v>101</v>
      </c>
      <c r="C78" s="40"/>
      <c r="D78" s="20" t="s">
        <v>48</v>
      </c>
      <c r="E78" s="41">
        <v>77.7</v>
      </c>
      <c r="F78" s="42" t="e">
        <f>ROUND(#REF!*#REF!*E78,-1)</f>
        <v>#REF!</v>
      </c>
      <c r="G78" s="43" t="e">
        <f>C78*F78</f>
        <v>#REF!</v>
      </c>
    </row>
    <row r="79" spans="1:7" ht="12.75">
      <c r="A79" s="17"/>
      <c r="B79" s="39" t="s">
        <v>102</v>
      </c>
      <c r="C79" s="40"/>
      <c r="D79" s="20" t="s">
        <v>48</v>
      </c>
      <c r="E79" s="41">
        <v>125</v>
      </c>
      <c r="F79" s="42" t="e">
        <f>ROUND(#REF!*#REF!*E79,-1)</f>
        <v>#REF!</v>
      </c>
      <c r="G79" s="43" t="e">
        <f>C79*F79</f>
        <v>#REF!</v>
      </c>
    </row>
    <row r="80" spans="2:7" ht="12.75">
      <c r="B80" s="18"/>
      <c r="C80" s="37"/>
      <c r="D80" s="20"/>
      <c r="E80" s="41"/>
      <c r="F80" s="42"/>
      <c r="G80" s="22"/>
    </row>
    <row r="81" spans="1:7" ht="57" customHeight="1">
      <c r="A81" s="35">
        <f>COUNT($A$7:A80)+1</f>
        <v>17</v>
      </c>
      <c r="B81" s="36" t="s">
        <v>104</v>
      </c>
      <c r="C81" s="55"/>
      <c r="D81" s="56"/>
      <c r="E81" s="41"/>
      <c r="F81" s="42"/>
      <c r="G81" s="57"/>
    </row>
    <row r="82" spans="1:7" ht="12.75">
      <c r="A82" s="17"/>
      <c r="B82" s="45" t="s">
        <v>105</v>
      </c>
      <c r="C82" s="54"/>
      <c r="D82" s="5" t="s">
        <v>48</v>
      </c>
      <c r="E82" s="41">
        <v>409.96138</v>
      </c>
      <c r="F82" s="42" t="e">
        <f>ROUND(#REF!*#REF!*E82,-1)</f>
        <v>#REF!</v>
      </c>
      <c r="G82" s="46" t="e">
        <f>C82*F82</f>
        <v>#REF!</v>
      </c>
    </row>
    <row r="83" spans="1:7" ht="12.75">
      <c r="A83" s="17"/>
      <c r="B83" s="18"/>
      <c r="C83" s="37"/>
      <c r="D83" s="20"/>
      <c r="E83" s="41"/>
      <c r="F83" s="42"/>
      <c r="G83" s="22"/>
    </row>
    <row r="84" spans="1:7" ht="68.25" customHeight="1">
      <c r="A84" s="35">
        <f>COUNT($A$7:A83)+1</f>
        <v>18</v>
      </c>
      <c r="B84" s="36" t="s">
        <v>106</v>
      </c>
      <c r="C84" s="37"/>
      <c r="D84" s="20"/>
      <c r="E84" s="41"/>
      <c r="F84" s="42"/>
      <c r="G84" s="22"/>
    </row>
    <row r="85" spans="1:7" ht="12.75">
      <c r="A85" s="17"/>
      <c r="B85" s="39" t="s">
        <v>107</v>
      </c>
      <c r="C85" s="37"/>
      <c r="D85" s="20" t="s">
        <v>48</v>
      </c>
      <c r="E85" s="41">
        <v>54.87805</v>
      </c>
      <c r="F85" s="42" t="e">
        <f>ROUND(#REF!*#REF!*E85,-1)</f>
        <v>#REF!</v>
      </c>
      <c r="G85" s="43" t="e">
        <f>C85*F85</f>
        <v>#REF!</v>
      </c>
    </row>
    <row r="86" spans="1:7" ht="12.75">
      <c r="A86" s="17"/>
      <c r="B86" s="39" t="s">
        <v>108</v>
      </c>
      <c r="C86" s="37"/>
      <c r="D86" s="20" t="s">
        <v>48</v>
      </c>
      <c r="E86" s="41">
        <v>67.07317</v>
      </c>
      <c r="F86" s="42" t="e">
        <f>ROUND(#REF!*#REF!*E86,-1)</f>
        <v>#REF!</v>
      </c>
      <c r="G86" s="43" t="e">
        <f>C86*F86</f>
        <v>#REF!</v>
      </c>
    </row>
    <row r="87" spans="1:7" ht="12.75">
      <c r="A87" s="17"/>
      <c r="B87" s="18"/>
      <c r="C87" s="37"/>
      <c r="D87" s="20"/>
      <c r="E87" s="41"/>
      <c r="F87" s="42"/>
      <c r="G87" s="22"/>
    </row>
    <row r="88" spans="1:7" ht="68.25" customHeight="1">
      <c r="A88" s="35">
        <f>COUNT($A$7:A87)+1</f>
        <v>19</v>
      </c>
      <c r="B88" s="36" t="s">
        <v>109</v>
      </c>
      <c r="C88" s="37"/>
      <c r="D88" s="20"/>
      <c r="E88" s="41"/>
      <c r="F88" s="42"/>
      <c r="G88" s="22"/>
    </row>
    <row r="89" spans="1:7" ht="12.75">
      <c r="A89" s="17"/>
      <c r="B89" s="39" t="s">
        <v>107</v>
      </c>
      <c r="C89" s="37"/>
      <c r="D89" s="20" t="s">
        <v>48</v>
      </c>
      <c r="E89" s="41">
        <v>54.87805</v>
      </c>
      <c r="F89" s="42" t="e">
        <f>ROUND(#REF!*#REF!*E89,-1)</f>
        <v>#REF!</v>
      </c>
      <c r="G89" s="43" t="e">
        <f>C89*F89</f>
        <v>#REF!</v>
      </c>
    </row>
    <row r="90" spans="1:7" ht="12.75">
      <c r="A90" s="17"/>
      <c r="B90" s="39" t="s">
        <v>108</v>
      </c>
      <c r="C90" s="37"/>
      <c r="D90" s="20" t="s">
        <v>48</v>
      </c>
      <c r="E90" s="41">
        <v>67.07317</v>
      </c>
      <c r="F90" s="42" t="e">
        <f>ROUND(#REF!*#REF!*E90,-1)</f>
        <v>#REF!</v>
      </c>
      <c r="G90" s="43" t="e">
        <f>C90*F90</f>
        <v>#REF!</v>
      </c>
    </row>
    <row r="91" spans="1:7" ht="12.75">
      <c r="A91" s="17"/>
      <c r="B91" s="18"/>
      <c r="C91" s="37"/>
      <c r="D91" s="20"/>
      <c r="E91" s="41"/>
      <c r="F91" s="42"/>
      <c r="G91" s="22"/>
    </row>
    <row r="92" spans="1:7" ht="68.25" customHeight="1">
      <c r="A92" s="35">
        <f>COUNT($A$7:A91)+1</f>
        <v>20</v>
      </c>
      <c r="B92" s="36" t="s">
        <v>110</v>
      </c>
      <c r="C92" s="37"/>
      <c r="D92" s="20"/>
      <c r="E92" s="41"/>
      <c r="F92" s="42"/>
      <c r="G92" s="22"/>
    </row>
    <row r="93" spans="1:7" ht="12.75">
      <c r="A93" s="17"/>
      <c r="B93" s="39" t="s">
        <v>111</v>
      </c>
      <c r="C93" s="37"/>
      <c r="D93" s="20" t="s">
        <v>48</v>
      </c>
      <c r="E93" s="41">
        <v>20.50244</v>
      </c>
      <c r="F93" s="42" t="e">
        <f>ROUND(#REF!*#REF!*E93,-1)</f>
        <v>#REF!</v>
      </c>
      <c r="G93" s="43" t="e">
        <f>C93*F93</f>
        <v>#REF!</v>
      </c>
    </row>
    <row r="94" spans="1:7" ht="12.75">
      <c r="A94" s="17"/>
      <c r="B94" s="39" t="s">
        <v>105</v>
      </c>
      <c r="C94" s="37"/>
      <c r="D94" s="20" t="s">
        <v>48</v>
      </c>
      <c r="E94" s="41">
        <v>72.71878</v>
      </c>
      <c r="F94" s="42" t="e">
        <f>ROUND(#REF!*#REF!*E94,-1)</f>
        <v>#REF!</v>
      </c>
      <c r="G94" s="43" t="e">
        <f>C94*F94</f>
        <v>#REF!</v>
      </c>
    </row>
    <row r="95" spans="1:7" ht="12.75">
      <c r="A95" s="17"/>
      <c r="B95" s="39"/>
      <c r="C95" s="37"/>
      <c r="D95" s="20"/>
      <c r="E95" s="41"/>
      <c r="F95" s="42"/>
      <c r="G95" s="43"/>
    </row>
    <row r="96" spans="1:7" ht="57" customHeight="1">
      <c r="A96" s="35">
        <f>COUNT($A$7:A95)+1</f>
        <v>21</v>
      </c>
      <c r="B96" s="58" t="s">
        <v>112</v>
      </c>
      <c r="C96" s="1"/>
      <c r="D96" s="59"/>
      <c r="E96" s="60"/>
      <c r="F96" s="61"/>
      <c r="G96" s="62"/>
    </row>
    <row r="97" spans="1:7" ht="16.5" customHeight="1">
      <c r="A97" s="17"/>
      <c r="B97" s="63" t="s">
        <v>113</v>
      </c>
      <c r="C97" s="1"/>
      <c r="D97" s="59"/>
      <c r="E97" s="60"/>
      <c r="F97" s="61"/>
      <c r="G97" s="62"/>
    </row>
    <row r="98" spans="1:7" ht="12.75">
      <c r="A98" s="17"/>
      <c r="B98" s="64"/>
      <c r="C98" s="1"/>
      <c r="D98" s="59" t="s">
        <v>48</v>
      </c>
      <c r="E98" s="60">
        <v>43</v>
      </c>
      <c r="F98" s="65" t="e">
        <f>ROUND((#REF!*#REF!*E98),-1)</f>
        <v>#REF!</v>
      </c>
      <c r="G98" s="66" t="e">
        <f>C98*F98</f>
        <v>#REF!</v>
      </c>
    </row>
    <row r="99" spans="1:7" ht="12.75">
      <c r="A99" s="17"/>
      <c r="B99" s="39"/>
      <c r="C99" s="37"/>
      <c r="D99" s="20"/>
      <c r="E99" s="41"/>
      <c r="F99" s="42"/>
      <c r="G99" s="43"/>
    </row>
    <row r="100" spans="1:7" ht="45.75" customHeight="1">
      <c r="A100" s="35">
        <f>COUNT($A$7:A99)+1</f>
        <v>22</v>
      </c>
      <c r="B100" s="36" t="s">
        <v>114</v>
      </c>
      <c r="C100" s="37"/>
      <c r="D100" s="20"/>
      <c r="E100" s="41"/>
      <c r="F100" s="42"/>
      <c r="G100" s="22"/>
    </row>
    <row r="101" spans="1:7" ht="12.75">
      <c r="A101" s="17"/>
      <c r="B101" s="39" t="s">
        <v>115</v>
      </c>
      <c r="C101" s="40"/>
      <c r="D101" s="20" t="s">
        <v>48</v>
      </c>
      <c r="E101" s="41">
        <v>101.14646</v>
      </c>
      <c r="F101" s="42" t="e">
        <f>ROUND(#REF!*#REF!*E101,-1)</f>
        <v>#REF!</v>
      </c>
      <c r="G101" s="43" t="e">
        <f>C101*F101</f>
        <v>#REF!</v>
      </c>
    </row>
    <row r="102" spans="1:7" ht="12.75">
      <c r="A102" s="17"/>
      <c r="B102" s="18"/>
      <c r="C102" s="37"/>
      <c r="D102" s="20"/>
      <c r="E102" s="41"/>
      <c r="F102" s="42"/>
      <c r="G102" s="22"/>
    </row>
    <row r="103" spans="1:7" ht="45.75" customHeight="1">
      <c r="A103" s="35">
        <f>COUNT($A$7:A102)+1</f>
        <v>23</v>
      </c>
      <c r="B103" s="36" t="s">
        <v>116</v>
      </c>
      <c r="C103" s="37"/>
      <c r="D103" s="20"/>
      <c r="E103" s="41"/>
      <c r="F103" s="42"/>
      <c r="G103" s="22"/>
    </row>
    <row r="104" spans="1:7" ht="12.75">
      <c r="A104" s="17"/>
      <c r="B104" s="39" t="s">
        <v>117</v>
      </c>
      <c r="C104" s="40"/>
      <c r="D104" s="20" t="s">
        <v>48</v>
      </c>
      <c r="E104" s="41">
        <v>12.85598</v>
      </c>
      <c r="F104" s="42" t="e">
        <f>ROUND(#REF!*#REF!*E104,-1)</f>
        <v>#REF!</v>
      </c>
      <c r="G104" s="43" t="e">
        <f>C104*F104</f>
        <v>#REF!</v>
      </c>
    </row>
    <row r="105" spans="1:7" ht="12.75">
      <c r="A105" s="17"/>
      <c r="B105" s="39" t="s">
        <v>118</v>
      </c>
      <c r="C105" s="40"/>
      <c r="D105" s="20" t="s">
        <v>48</v>
      </c>
      <c r="E105" s="41">
        <v>17.88366</v>
      </c>
      <c r="F105" s="42" t="e">
        <f>ROUND(#REF!*#REF!*E105,-1)</f>
        <v>#REF!</v>
      </c>
      <c r="G105" s="43" t="e">
        <f>C105*F105</f>
        <v>#REF!</v>
      </c>
    </row>
    <row r="106" spans="1:7" ht="12.75">
      <c r="A106" s="17"/>
      <c r="B106" s="39" t="s">
        <v>119</v>
      </c>
      <c r="C106" s="40"/>
      <c r="D106" s="20" t="s">
        <v>48</v>
      </c>
      <c r="E106" s="41">
        <v>39.26866</v>
      </c>
      <c r="F106" s="42" t="e">
        <f>ROUND(#REF!*#REF!*E106,-1)</f>
        <v>#REF!</v>
      </c>
      <c r="G106" s="43" t="e">
        <f>C106*F106</f>
        <v>#REF!</v>
      </c>
    </row>
    <row r="107" spans="1:7" ht="12.75">
      <c r="A107" s="17"/>
      <c r="B107" s="39"/>
      <c r="C107" s="37"/>
      <c r="D107" s="20"/>
      <c r="E107" s="41"/>
      <c r="F107" s="42"/>
      <c r="G107" s="22"/>
    </row>
    <row r="108" spans="1:7" ht="45.75" customHeight="1">
      <c r="A108" s="35">
        <f>COUNT($A$7:A107)+1</f>
        <v>24</v>
      </c>
      <c r="B108" s="36" t="s">
        <v>120</v>
      </c>
      <c r="C108" s="37"/>
      <c r="D108" s="20"/>
      <c r="E108" s="41"/>
      <c r="F108" s="42"/>
      <c r="G108" s="22"/>
    </row>
    <row r="109" spans="1:7" ht="12.75">
      <c r="A109" s="17"/>
      <c r="B109" s="39" t="s">
        <v>121</v>
      </c>
      <c r="C109" s="37"/>
      <c r="D109" s="20" t="s">
        <v>48</v>
      </c>
      <c r="E109" s="41">
        <v>39.67813</v>
      </c>
      <c r="F109" s="42" t="e">
        <f>ROUND(#REF!*#REF!*E109,-1)</f>
        <v>#REF!</v>
      </c>
      <c r="G109" s="43" t="e">
        <f>C109*F109</f>
        <v>#REF!</v>
      </c>
    </row>
    <row r="110" spans="1:7" ht="12.75">
      <c r="A110" s="17"/>
      <c r="B110" s="39" t="s">
        <v>122</v>
      </c>
      <c r="C110" s="37"/>
      <c r="D110" s="20" t="s">
        <v>48</v>
      </c>
      <c r="E110" s="41">
        <v>52.73171</v>
      </c>
      <c r="F110" s="42" t="e">
        <f>ROUND(#REF!*#REF!*E110,-1)</f>
        <v>#REF!</v>
      </c>
      <c r="G110" s="43" t="e">
        <f>C110*F110</f>
        <v>#REF!</v>
      </c>
    </row>
    <row r="111" spans="1:7" ht="12.75">
      <c r="A111" s="17"/>
      <c r="B111" s="39" t="s">
        <v>123</v>
      </c>
      <c r="C111" s="37"/>
      <c r="D111" s="20" t="s">
        <v>48</v>
      </c>
      <c r="E111" s="41">
        <v>64.45122</v>
      </c>
      <c r="F111" s="42" t="e">
        <f>ROUND(#REF!*#REF!*E111,-1)</f>
        <v>#REF!</v>
      </c>
      <c r="G111" s="43" t="e">
        <f>C111*F111</f>
        <v>#REF!</v>
      </c>
    </row>
    <row r="112" spans="1:7" ht="12.75">
      <c r="A112" s="17"/>
      <c r="B112" s="18"/>
      <c r="C112" s="37"/>
      <c r="D112" s="20"/>
      <c r="E112" s="41"/>
      <c r="F112" s="42"/>
      <c r="G112" s="22"/>
    </row>
    <row r="113" spans="1:7" ht="68.25" customHeight="1">
      <c r="A113" s="35">
        <f>COUNT($A$7:A112)+1</f>
        <v>25</v>
      </c>
      <c r="B113" s="36" t="s">
        <v>124</v>
      </c>
      <c r="C113" s="37"/>
      <c r="D113" s="20"/>
      <c r="E113" s="41"/>
      <c r="F113" s="42"/>
      <c r="G113" s="22"/>
    </row>
    <row r="114" spans="1:7" ht="12.75">
      <c r="A114" s="17"/>
      <c r="B114" s="18"/>
      <c r="C114" s="37"/>
      <c r="D114" s="20" t="s">
        <v>47</v>
      </c>
      <c r="E114" s="41">
        <v>4.52439</v>
      </c>
      <c r="F114" s="42" t="e">
        <f>ROUND(#REF!*#REF!*E114,-1)</f>
        <v>#REF!</v>
      </c>
      <c r="G114" s="43" t="e">
        <f>C114*F114</f>
        <v>#REF!</v>
      </c>
    </row>
    <row r="115" spans="1:7" ht="12.75">
      <c r="A115" s="17"/>
      <c r="B115" s="18"/>
      <c r="C115" s="37"/>
      <c r="D115" s="20"/>
      <c r="E115" s="41"/>
      <c r="F115" s="42"/>
      <c r="G115" s="22"/>
    </row>
    <row r="116" spans="1:7" ht="57" customHeight="1">
      <c r="A116" s="35">
        <f>COUNT($A$7:A115)+1</f>
        <v>26</v>
      </c>
      <c r="B116" s="36" t="s">
        <v>125</v>
      </c>
      <c r="C116" s="37"/>
      <c r="D116" s="20"/>
      <c r="E116" s="41"/>
      <c r="F116" s="42"/>
      <c r="G116" s="22"/>
    </row>
    <row r="117" spans="1:7" ht="12.75">
      <c r="A117" s="17"/>
      <c r="B117" s="39" t="s">
        <v>126</v>
      </c>
      <c r="C117" s="37"/>
      <c r="D117" s="20" t="s">
        <v>48</v>
      </c>
      <c r="E117" s="41">
        <v>49.14634</v>
      </c>
      <c r="F117" s="42" t="e">
        <f>ROUND(#REF!*#REF!*E117,-1)</f>
        <v>#REF!</v>
      </c>
      <c r="G117" s="43" t="e">
        <f>C117*F117</f>
        <v>#REF!</v>
      </c>
    </row>
    <row r="118" spans="1:7" ht="12.75">
      <c r="A118" s="17"/>
      <c r="B118" s="39" t="s">
        <v>127</v>
      </c>
      <c r="C118" s="37"/>
      <c r="D118" s="20" t="s">
        <v>48</v>
      </c>
      <c r="E118" s="41">
        <v>65</v>
      </c>
      <c r="F118" s="42" t="e">
        <f>ROUND(#REF!*#REF!*E118,-1)</f>
        <v>#REF!</v>
      </c>
      <c r="G118" s="43" t="e">
        <f>C118*F118</f>
        <v>#REF!</v>
      </c>
    </row>
    <row r="119" spans="1:7" ht="12.75">
      <c r="A119" s="17"/>
      <c r="B119" s="18"/>
      <c r="C119" s="37"/>
      <c r="D119" s="20"/>
      <c r="E119" s="41"/>
      <c r="F119" s="42"/>
      <c r="G119" s="22"/>
    </row>
    <row r="120" spans="1:7" ht="57" customHeight="1">
      <c r="A120" s="35">
        <f>COUNT($A$7:A119)+1</f>
        <v>27</v>
      </c>
      <c r="B120" s="36" t="s">
        <v>128</v>
      </c>
      <c r="C120" s="37"/>
      <c r="D120" s="20"/>
      <c r="E120" s="41"/>
      <c r="F120" s="42"/>
      <c r="G120" s="22"/>
    </row>
    <row r="121" spans="1:7" ht="12.75">
      <c r="A121" s="17"/>
      <c r="B121" s="39" t="s">
        <v>126</v>
      </c>
      <c r="C121" s="37"/>
      <c r="D121" s="20" t="s">
        <v>48</v>
      </c>
      <c r="E121" s="41">
        <v>49.14634</v>
      </c>
      <c r="F121" s="42" t="e">
        <f>ROUND(#REF!*#REF!*E121,-1)</f>
        <v>#REF!</v>
      </c>
      <c r="G121" s="43" t="e">
        <f>C121*F121</f>
        <v>#REF!</v>
      </c>
    </row>
    <row r="122" spans="1:7" ht="12.75">
      <c r="A122" s="17"/>
      <c r="B122" s="39" t="s">
        <v>127</v>
      </c>
      <c r="C122" s="37"/>
      <c r="D122" s="20" t="s">
        <v>48</v>
      </c>
      <c r="E122" s="41">
        <v>65</v>
      </c>
      <c r="F122" s="42" t="e">
        <f>ROUND(#REF!*#REF!*E122,-1)</f>
        <v>#REF!</v>
      </c>
      <c r="G122" s="43" t="e">
        <f>C122*F122</f>
        <v>#REF!</v>
      </c>
    </row>
    <row r="123" spans="1:7" ht="12.75">
      <c r="A123" s="17"/>
      <c r="B123" s="18"/>
      <c r="C123" s="37"/>
      <c r="D123" s="20"/>
      <c r="E123" s="41"/>
      <c r="F123" s="42"/>
      <c r="G123" s="22"/>
    </row>
    <row r="124" spans="1:7" ht="45.75" customHeight="1">
      <c r="A124" s="35">
        <f>COUNT($A$7:A123)+1</f>
        <v>28</v>
      </c>
      <c r="B124" s="36" t="s">
        <v>129</v>
      </c>
      <c r="C124" s="37"/>
      <c r="D124" s="20"/>
      <c r="E124" s="41"/>
      <c r="F124" s="42"/>
      <c r="G124" s="22"/>
    </row>
    <row r="125" spans="1:7" ht="15.75">
      <c r="A125" s="17"/>
      <c r="B125" s="18"/>
      <c r="C125" s="37"/>
      <c r="D125" s="20" t="s">
        <v>45</v>
      </c>
      <c r="E125" s="41">
        <v>7.53658</v>
      </c>
      <c r="F125" s="42" t="e">
        <f>ROUND(#REF!*#REF!*E125,-1)</f>
        <v>#REF!</v>
      </c>
      <c r="G125" s="43" t="e">
        <f>C125*F125</f>
        <v>#REF!</v>
      </c>
    </row>
    <row r="126" spans="1:7" ht="12.75">
      <c r="A126" s="17"/>
      <c r="B126" s="18"/>
      <c r="C126" s="37"/>
      <c r="D126" s="20"/>
      <c r="E126" s="41"/>
      <c r="F126" s="42"/>
      <c r="G126" s="22"/>
    </row>
    <row r="127" spans="1:7" ht="57" customHeight="1">
      <c r="A127" s="35">
        <f>COUNT($A$7:A126)+1</f>
        <v>29</v>
      </c>
      <c r="B127" s="36" t="s">
        <v>130</v>
      </c>
      <c r="C127" s="37"/>
      <c r="D127" s="20"/>
      <c r="E127" s="41"/>
      <c r="F127" s="42"/>
      <c r="G127" s="22"/>
    </row>
    <row r="128" spans="1:7" ht="15.75">
      <c r="A128" s="17"/>
      <c r="B128" s="18"/>
      <c r="C128" s="37"/>
      <c r="D128" s="20" t="s">
        <v>45</v>
      </c>
      <c r="E128" s="41">
        <v>14.03659</v>
      </c>
      <c r="F128" s="42" t="e">
        <f>ROUND(#REF!*#REF!*E128,-1)</f>
        <v>#REF!</v>
      </c>
      <c r="G128" s="43" t="e">
        <f>C128*F128</f>
        <v>#REF!</v>
      </c>
    </row>
    <row r="129" spans="1:7" ht="12.75">
      <c r="A129" s="17"/>
      <c r="B129" s="18"/>
      <c r="C129" s="37"/>
      <c r="D129" s="20"/>
      <c r="E129" s="41"/>
      <c r="F129" s="42"/>
      <c r="G129" s="22"/>
    </row>
    <row r="130" spans="1:7" ht="45.75" customHeight="1">
      <c r="A130" s="35">
        <f>COUNT($A$7:A129)+1</f>
        <v>30</v>
      </c>
      <c r="B130" s="36" t="s">
        <v>131</v>
      </c>
      <c r="C130" s="37"/>
      <c r="D130" s="20"/>
      <c r="E130" s="41"/>
      <c r="F130" s="42"/>
      <c r="G130" s="22"/>
    </row>
    <row r="131" spans="1:7" ht="12.75">
      <c r="A131" s="17"/>
      <c r="B131" s="18"/>
      <c r="C131" s="37"/>
      <c r="D131" s="20" t="s">
        <v>48</v>
      </c>
      <c r="E131" s="41">
        <v>35.81496</v>
      </c>
      <c r="F131" s="42" t="e">
        <f>ROUND(#REF!*#REF!*E131,-1)</f>
        <v>#REF!</v>
      </c>
      <c r="G131" s="43" t="e">
        <f>C131*F131</f>
        <v>#REF!</v>
      </c>
    </row>
    <row r="132" spans="1:7" ht="12.75">
      <c r="A132" s="17"/>
      <c r="B132" s="18"/>
      <c r="C132" s="37"/>
      <c r="D132" s="20"/>
      <c r="E132" s="32"/>
      <c r="F132" s="38"/>
      <c r="G132" s="22"/>
    </row>
    <row r="133" spans="1:7" ht="42" customHeight="1">
      <c r="A133" s="35">
        <f>COUNT($A$7:A132)+1</f>
        <v>31</v>
      </c>
      <c r="B133" s="67" t="s">
        <v>132</v>
      </c>
      <c r="C133" s="37"/>
      <c r="D133" s="20"/>
      <c r="E133" s="32"/>
      <c r="F133" s="38"/>
      <c r="G133" s="22"/>
    </row>
    <row r="134" spans="3:7" ht="12.75">
      <c r="C134" s="54"/>
      <c r="D134" s="5" t="s">
        <v>46</v>
      </c>
      <c r="E134" s="41">
        <v>3.23171</v>
      </c>
      <c r="F134" s="42" t="e">
        <f>ROUND(#REF!*#REF!*E134,-1)</f>
        <v>#REF!</v>
      </c>
      <c r="G134" s="46" t="e">
        <f>C134*F134</f>
        <v>#REF!</v>
      </c>
    </row>
    <row r="135" spans="1:7" ht="12.75">
      <c r="A135" s="17"/>
      <c r="B135" s="18"/>
      <c r="C135" s="37"/>
      <c r="D135" s="20"/>
      <c r="E135" s="41"/>
      <c r="F135" s="38"/>
      <c r="G135" s="22"/>
    </row>
    <row r="136" spans="1:7" ht="45.75" customHeight="1">
      <c r="A136" s="35">
        <f>COUNT($A$7:A135)+1</f>
        <v>32</v>
      </c>
      <c r="B136" s="36" t="s">
        <v>133</v>
      </c>
      <c r="C136" s="37"/>
      <c r="D136" s="20"/>
      <c r="E136" s="32"/>
      <c r="F136" s="38"/>
      <c r="G136" s="22"/>
    </row>
    <row r="137" spans="3:7" ht="12.75">
      <c r="C137" s="54"/>
      <c r="D137" s="68" t="s">
        <v>134</v>
      </c>
      <c r="E137" s="41"/>
      <c r="G137" s="46" t="e">
        <f>ROUND(0.03*(SUM(G8:G134)),-1)</f>
        <v>#REF!</v>
      </c>
    </row>
    <row r="138" spans="1:7" ht="12.75">
      <c r="A138" s="17"/>
      <c r="B138" s="18"/>
      <c r="C138" s="37"/>
      <c r="D138" s="20"/>
      <c r="E138" s="32"/>
      <c r="F138" s="38"/>
      <c r="G138" s="22"/>
    </row>
    <row r="139" spans="1:7" ht="45.75" customHeight="1">
      <c r="A139" s="69">
        <f>COUNT($A$7:A138)+1</f>
        <v>33</v>
      </c>
      <c r="B139" s="48" t="s">
        <v>135</v>
      </c>
      <c r="C139" s="54"/>
      <c r="E139" s="41"/>
      <c r="G139" s="46"/>
    </row>
    <row r="140" spans="3:7" ht="12.75">
      <c r="C140" s="54"/>
      <c r="D140" s="68">
        <v>0.06</v>
      </c>
      <c r="E140" s="41"/>
      <c r="G140" s="46" t="e">
        <f>ROUND(D140*(SUM(G8:G134)),-1)</f>
        <v>#REF!</v>
      </c>
    </row>
    <row r="141" spans="1:7" ht="12.75">
      <c r="A141" s="17"/>
      <c r="B141" s="18"/>
      <c r="C141" s="37"/>
      <c r="D141" s="20"/>
      <c r="E141" s="32"/>
      <c r="F141" s="38"/>
      <c r="G141" s="22"/>
    </row>
    <row r="142" spans="1:7" ht="12.75">
      <c r="A142" s="70"/>
      <c r="B142" s="71" t="s">
        <v>136</v>
      </c>
      <c r="C142" s="72"/>
      <c r="D142" s="73"/>
      <c r="E142" s="71" t="s">
        <v>137</v>
      </c>
      <c r="F142" s="74"/>
      <c r="G142" s="75" t="e">
        <f>SUM(G8:G140)</f>
        <v>#REF!</v>
      </c>
    </row>
    <row r="143" ht="12.75">
      <c r="E143" s="18"/>
    </row>
    <row r="144" ht="12.75">
      <c r="E144" s="20"/>
    </row>
    <row r="145" ht="12.75">
      <c r="E145" s="20"/>
    </row>
    <row r="146" ht="12.75">
      <c r="E146" s="20"/>
    </row>
    <row r="147" ht="12.75">
      <c r="E147" s="20"/>
    </row>
    <row r="148" ht="12.75">
      <c r="E148" s="20"/>
    </row>
    <row r="149" ht="12.75">
      <c r="E149" s="20"/>
    </row>
    <row r="150" ht="12.75">
      <c r="E150" s="20"/>
    </row>
    <row r="151" ht="12.75">
      <c r="E151" s="20"/>
    </row>
    <row r="152" ht="12.75">
      <c r="E152" s="20"/>
    </row>
    <row r="153" ht="12.75">
      <c r="E153" s="20"/>
    </row>
    <row r="154" ht="12.75">
      <c r="E154" s="20"/>
    </row>
    <row r="155" ht="12.75">
      <c r="E155" s="20"/>
    </row>
    <row r="156" ht="12.75">
      <c r="E156" s="20"/>
    </row>
    <row r="157" ht="12.75">
      <c r="E157" s="20"/>
    </row>
    <row r="158" ht="12.75">
      <c r="E158" s="20"/>
    </row>
    <row r="159" ht="12.75">
      <c r="E159" s="20"/>
    </row>
    <row r="160" ht="12.75">
      <c r="E160" s="20"/>
    </row>
    <row r="161" ht="12.75">
      <c r="E161" s="20"/>
    </row>
    <row r="162" ht="12.75">
      <c r="E162" s="20"/>
    </row>
    <row r="163" ht="12.75">
      <c r="E163" s="20"/>
    </row>
    <row r="164" ht="12.75">
      <c r="E164" s="20"/>
    </row>
    <row r="165" ht="12.75">
      <c r="E165" s="20"/>
    </row>
    <row r="166" ht="12.75">
      <c r="E166" s="20"/>
    </row>
    <row r="167" ht="12.75">
      <c r="E167" s="20"/>
    </row>
    <row r="168" ht="12.75">
      <c r="E168" s="20"/>
    </row>
    <row r="169" ht="12.75">
      <c r="E169" s="20"/>
    </row>
    <row r="170" spans="5:7" ht="12.75">
      <c r="E170" s="7"/>
      <c r="G170" s="5"/>
    </row>
    <row r="171" spans="5:7" ht="12.75">
      <c r="E171" s="7"/>
      <c r="G171" s="5"/>
    </row>
  </sheetData>
  <sheetProtection/>
  <mergeCells count="1">
    <mergeCell ref="C5:D5"/>
  </mergeCells>
  <printOptions/>
  <pageMargins left="1.3777777777777778" right="0.5902777777777778" top="1.090277777777778" bottom="0.7875000000000001" header="0.5118055555555556" footer="0.5118055555555556"/>
  <pageSetup horizontalDpi="300" verticalDpi="300" orientation="portrait" paperSize="9" r:id="rId1"/>
  <headerFooter alignWithMargins="0">
    <oddHeader xml:space="preserve">&amp;L&amp;8                    Energetika Ljubljana, d.o.o. 
                    RIS-Projektivni oddelek
                    št. projekta: N 16052/20564&amp;R&amp;8    </oddHeader>
    <oddFooter>&amp;C&amp;"Times New Roman CE,Navadno"&amp;P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Projekt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Matjaž Makarovič</dc:creator>
  <cp:keywords/>
  <dc:description/>
  <cp:lastModifiedBy>Alenka Čadež kobol</cp:lastModifiedBy>
  <cp:lastPrinted>2017-06-01T11:17:15Z</cp:lastPrinted>
  <dcterms:created xsi:type="dcterms:W3CDTF">2007-03-07T06:54:00Z</dcterms:created>
  <dcterms:modified xsi:type="dcterms:W3CDTF">2017-06-15T08:34:41Z</dcterms:modified>
  <cp:category/>
  <cp:version/>
  <cp:contentType/>
  <cp:contentStatus/>
</cp:coreProperties>
</file>