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05" windowHeight="6075" tabRatio="964" activeTab="0"/>
  </bookViews>
  <sheets>
    <sheet name="Sum" sheetId="1" r:id="rId1"/>
    <sheet name="1" sheetId="2" r:id="rId2"/>
    <sheet name="2" sheetId="3" r:id="rId3"/>
    <sheet name="3" sheetId="4" r:id="rId4"/>
  </sheets>
  <definedNames>
    <definedName name="_xlnm.Print_Area" localSheetId="1">'1'!$A$1:$F$11</definedName>
    <definedName name="_xlnm.Print_Area" localSheetId="2">'2'!$A$1:$F$134</definedName>
    <definedName name="_xlnm.Print_Area" localSheetId="3">'3'!$A$1:$F$19</definedName>
    <definedName name="_xlnm.Print_Area" localSheetId="0">'Sum'!$A$1:$C$26</definedName>
  </definedNames>
  <calcPr fullCalcOnLoad="1"/>
</workbook>
</file>

<file path=xl/sharedStrings.xml><?xml version="1.0" encoding="utf-8"?>
<sst xmlns="http://schemas.openxmlformats.org/spreadsheetml/2006/main" count="245" uniqueCount="125">
  <si>
    <t>MINERVA</t>
  </si>
  <si>
    <t>*</t>
  </si>
  <si>
    <t>SPLOŠNO</t>
  </si>
  <si>
    <t>Pripravljalna dela, zarisovanje, izmere…</t>
  </si>
  <si>
    <t>Prevoz materiala na gradbišče, skladiščenje na gradišču  in zavarovanje…</t>
  </si>
  <si>
    <t>Dobava in montaža: Gasilni aparat na suhi prah (ABC), komplet z nastavkom za pritrditev na zid in drobnim pritrdilnim materialom. Aparat opremljen s certifikatom USM GA z vpisanim letom veljavnosti</t>
  </si>
  <si>
    <t>Dobava in montaža: Spojni, tesnilni,  nosilni in pritrdilni materiala za cevi, sestoječega iz: varilni material,  nosilne objemke z zateznimi vijaki in gumiranim vložkom (npr: MUPRO), jeleni profili (NPU in NPL), jekleni pocinkani preforiran tak, jeklene navojne palice in jekleni vijaki (M8, M10, M12), vložki za vgradnjo v zid ali beton</t>
  </si>
  <si>
    <t>KOVINA</t>
  </si>
  <si>
    <t>S-6</t>
  </si>
  <si>
    <t>Dobava in montaža: Stoječa enoročna mešalna baterija z veznima cevkama in dolgim izpustom, komplet z 2×kotni ventil DN15, 2×odliv za dvojno pomivalno korito, priključek za pomivalni stroj, sifon DN32.
POMIVALNO KORITO V OPREMI KUHINJE!</t>
  </si>
  <si>
    <t>PICHLER</t>
  </si>
  <si>
    <t>SR - 100</t>
  </si>
  <si>
    <t>Dobava in montaža: Spojni, tesnilni,  nosilni in pritrdilni materiala za cevi, sestoječega iz: varilni material,  nosilne objemke z zateznimi vijaki in gumiranim vložkom (npr: MUPRO), jeleni profili (NPU in NPL), jekleni pocinkani preforiran tak, jeklene navojne palice in jekleni vijaki (M8, M10, M12), vložki za vgradnjo v zid ali beton, prirobnicami s tesnilnim in pritrdilnim materailom</t>
  </si>
  <si>
    <t>Dobava in montaža: PE-HD polietilenska cev visoke gostote, izdelane po SIST ISO 4427 in SIST EN 12201, SRD 9, za nazivni tlak pN16 bar.
Komplet s prirobičnimi spojkami, koleni, odcepi in spojkami za kovinsko cev in armaturo.</t>
  </si>
  <si>
    <t xml:space="preserve">Dobava in montaža: Tušna kad iz sanitarne keramike, komplet z odlivni kos s sifonskim lokom DN32, kromirana izlivna rozeta  </t>
  </si>
  <si>
    <t>Dobava in montaža: Zidna tušna enoročna mešalna bateija, komplet s pršno glavo, gumi armirano opleteno vezno cevjo, držalomn za pršno glavo, kromiranima rozetama, ter drobnim pritrdilnim in tesnilnim materialom</t>
  </si>
  <si>
    <t>DN25 (pN16)</t>
  </si>
  <si>
    <t>DN15 (pN16)</t>
  </si>
  <si>
    <t>:</t>
  </si>
  <si>
    <t>Dobava in montaža: Pipa z notranjima navojnima priključkoma in zaporno ročico</t>
  </si>
  <si>
    <t>ITPP Ribnica</t>
  </si>
  <si>
    <t>VODOVOD</t>
  </si>
  <si>
    <t>Investitor:</t>
  </si>
  <si>
    <t>Objekt:</t>
  </si>
  <si>
    <t>NOTRANJI VODOVOD</t>
  </si>
  <si>
    <t>VENTILACIJA</t>
  </si>
  <si>
    <t>Dobava in montaža:: Stenski odovni ventilator z "TIMER" sestoječ iz: ohišje iz UV odporne plastike, radialni ventilatrski rotor, elektromotor in krmilnik s časovnim programatorjem, komplet z drobnim pritrdilnim materialom za montažo na zid</t>
  </si>
  <si>
    <t>Dobava in montaža: Krogelna pipa z navojnim priključkom in zaporno ročico ter nastavkom za gumi cev</t>
  </si>
  <si>
    <t xml:space="preserve">npr.: </t>
  </si>
  <si>
    <t>kos</t>
  </si>
  <si>
    <t>kg</t>
  </si>
  <si>
    <t>m</t>
  </si>
  <si>
    <t>npr.:</t>
  </si>
  <si>
    <t xml:space="preserve">tip: </t>
  </si>
  <si>
    <t>Dezinfekcija cevi mrzle in tople vode</t>
  </si>
  <si>
    <t>SKUPAJ:</t>
  </si>
  <si>
    <t>%</t>
  </si>
  <si>
    <t>tip:</t>
  </si>
  <si>
    <t>Zidarska dela in gradbena pomoč instalaterjem:
- vrtanje lukenj do Ø200 
- izdelava zidnih rež
- pozidave prebojev…</t>
  </si>
  <si>
    <t>Tlačni preizkusi strojnih instalacij. Vsi preizkusi se izvedejo skladno s standardi navedenimi v tehničnem poročilu.</t>
  </si>
  <si>
    <t xml:space="preserve">Dobava in montaža: Kotni ventil s kromirano kapo in rozeto </t>
  </si>
  <si>
    <t>Vse naprave in elementi v popisu materiala in del so navedeni samo primeroma (npr.:).</t>
  </si>
  <si>
    <t>Vse naprave in elemente se mora dobaviti z ustreznimi certifikati, atesti, garancijami, navodili…</t>
  </si>
  <si>
    <t>Pri vseh naprava je potrebno upoštevati stroške zagona, meritve in nastavitev obratovalnih količin.</t>
  </si>
  <si>
    <t>Pri vseh elementih je potrebno upoštevati spojni in tesnilni material.</t>
  </si>
  <si>
    <r>
      <t xml:space="preserve">Vsa dela na objektu se morajo izvajati v skladu z načrti ter popisi materiala in del faze </t>
    </r>
    <r>
      <rPr>
        <b/>
        <sz val="10"/>
        <rFont val="Times New Roman"/>
        <family val="1"/>
      </rPr>
      <t>PZI</t>
    </r>
    <r>
      <rPr>
        <sz val="10"/>
        <rFont val="Times New Roman"/>
        <family val="1"/>
      </rPr>
      <t>.</t>
    </r>
  </si>
  <si>
    <t>PE Ø18×2</t>
  </si>
  <si>
    <t>PE Ø25×2,5</t>
  </si>
  <si>
    <t>Dobava in montaža: Odtočna kanalizacijske cevi iz plipropilena - PP, z čašastim priključkom, po DIN 19560, komplet s fazonskimi kosi (kolena, odcepi, redukcije, čistilni kosi, priključki za sifone, ...) ter s tesnili in pritrdilnim materialom</t>
  </si>
  <si>
    <t>POLOPLAST</t>
  </si>
  <si>
    <t>POLO-KAL NG</t>
  </si>
  <si>
    <t>Ø110</t>
  </si>
  <si>
    <t>Ø50</t>
  </si>
  <si>
    <t>Dobava in montaža: Talni sifon pretočni</t>
  </si>
  <si>
    <t>Dobava in montaža: Zidni sifon za pralni stroj</t>
  </si>
  <si>
    <t>Dobava in montaža: Parozaporna izolacija iz ekspandiranega polimera,  odpornost na ogenj DIN4102-B1, cevaste oblike, difuzijska upornost (mi &gt; 7000), komplet z lepilom in samolepilnimi trakovi. 
Debelina 9 mm</t>
  </si>
  <si>
    <t>K-FLEX</t>
  </si>
  <si>
    <t>ST9 × 22 (DN15)</t>
  </si>
  <si>
    <t>P= 20 W (230 V)</t>
  </si>
  <si>
    <t>Dobava in montaža: Večplastna cev v roli iz zamreženega polietilena z aluminijastim sredjim slojem (PEx-Al-PEx), izdelane po DVGW U-327. 
Komplet s "PRESS" fazonskim kosi (T kosi, T reducirani kosi, kolena, spokje za jekleno cev...)</t>
  </si>
  <si>
    <t>UNIPIPE - za sanitarno vodo</t>
  </si>
  <si>
    <t>ST9 × 28 (DN20)</t>
  </si>
  <si>
    <t>B×L/H= 570×360/450 mm</t>
  </si>
  <si>
    <t>Dobava in montaža: Okrogli prezračevalni "Spiro" kanal iz pocinkane pločevine, komplet s oblikovnimi kosi (kolena, čepi, odcepi, redukcije, spojnimi kosi...) ter z drobnim pritrdilnim materialom. Debelina 0,5 mm.</t>
  </si>
  <si>
    <t xml:space="preserve"> S&amp;P</t>
  </si>
  <si>
    <t>ARMAL</t>
  </si>
  <si>
    <t>ORIA 58-955-130</t>
  </si>
  <si>
    <t>ORIA 58-940-100</t>
  </si>
  <si>
    <t>Dobava in montaža: Kromirana zidna pipa DN15, z navojnim priključkom DN15 za gibko cev (pralni, pomivalni stroj…).</t>
  </si>
  <si>
    <t>56-200-400</t>
  </si>
  <si>
    <t>Dobava in montaža: Dobava in montaža ogledalo s kromiranimi držali, komplet z drobnim pritrdilnim materialom za montažo na zid.</t>
  </si>
  <si>
    <t>L×B= 600×400 mm</t>
  </si>
  <si>
    <t>Dobava in montaža: Medeninasto kromirano držalo za  brisače, komplet z drobnim pritrdilnim materialom za montažo na zid</t>
  </si>
  <si>
    <t>793-04-0202-0</t>
  </si>
  <si>
    <t>GORENJE TIKI</t>
  </si>
  <si>
    <t>P= 2,0 kW (230 V)</t>
  </si>
  <si>
    <t>Dobava in montaža: Varnostni sklop bojlerja sestoječ iz: vzmetni izpustni ventil in nepovratni ventil z navojnim priključkom, za sanitarno vodo, s tlakom odpiranja (p,max= 6 bar)</t>
  </si>
  <si>
    <t xml:space="preserve">Dobava in montaža: Podometna prehodna  pipa s kromirano kapo in rozeto </t>
  </si>
  <si>
    <t>V= 80 l</t>
  </si>
  <si>
    <t>PRIKLOP</t>
  </si>
  <si>
    <t>DN25 - PEHD 32×3,6 (pN16)</t>
  </si>
  <si>
    <t>Izvedba vodovodnega priključka v obstoječem vodomernem jašku na obstoječem vodovodu.</t>
  </si>
  <si>
    <t>IMP Klima</t>
  </si>
  <si>
    <t>Dobava in montaža: Aluminijasta okrogla rešetka, komplet z  drobnim materialom za pritrditev na zid.</t>
  </si>
  <si>
    <t>OZR-1</t>
  </si>
  <si>
    <r>
      <rPr>
        <sz val="10"/>
        <rFont val="Calibri"/>
        <family val="2"/>
      </rPr>
      <t>Ø</t>
    </r>
    <r>
      <rPr>
        <sz val="10"/>
        <rFont val="Times New Roman"/>
        <family val="0"/>
      </rPr>
      <t xml:space="preserve"> 160 mm</t>
    </r>
  </si>
  <si>
    <t>TGR 80</t>
  </si>
  <si>
    <t>Dobava in montaža: Grelnik sanitarne vode, za montažo na steno, sestoječ iz: bojler iz emajlirane pločevine, električni grelec, negorljiva izolacija, z vsemi priključki po načrtu. Komplet z dvojnim (delovnim in varnostnim) potopnim termostatom električnega grelca.</t>
  </si>
  <si>
    <t>DOLOMITE</t>
  </si>
  <si>
    <t>SWIM J3391</t>
  </si>
  <si>
    <t>B×B/H= 1000×800/90 mm</t>
  </si>
  <si>
    <t>LIV</t>
  </si>
  <si>
    <t>art. 5-200-050</t>
  </si>
  <si>
    <t>art. 5-223-100</t>
  </si>
  <si>
    <t>Dobava in montaža: Umivalnik za montažo na zid sestoječ iz: 
- umivalnik iz sanitarne keramike, 
- nosilna noga iz sanitarne keramike
ter drobnim pritrdilnim materialom za montažo na zid</t>
  </si>
  <si>
    <t>GEMMA J4966</t>
  </si>
  <si>
    <t>B×L= 600×470 mm</t>
  </si>
  <si>
    <t>GEMMA J4961</t>
  </si>
  <si>
    <t>Dobava in montaža: WC školjka iz sanitarnega porcelana s talnim odtokom, komplet z:
- sedežna deska, 
- drobni pritrdilni material za montažo na tla</t>
  </si>
  <si>
    <t>LAGUNA DUO 5-360-500</t>
  </si>
  <si>
    <t>Dobava in montaža: Medeninasto kromirano držalo za toaletni papir, komplet z drobnim pritrdilnim materialom za montažo na zid</t>
  </si>
  <si>
    <t>793-10-0201-0</t>
  </si>
  <si>
    <t>Ariett L I</t>
  </si>
  <si>
    <t>Ø75</t>
  </si>
  <si>
    <t>Dobava in montaža: Krogelna pipa z notranjima navojnima priključkoma in zaporno ročico</t>
  </si>
  <si>
    <t xml:space="preserve">DN15 (pN16) </t>
  </si>
  <si>
    <t>Dobava in montaža: Umivalnik za montažo na zid sestoječ iz: 
- umivalnik iz Inox pločevine, 
- 2× nosilna konzola za montažo na zid, 
ter drobnim pritrdilnim materialom za montažo na zid</t>
  </si>
  <si>
    <t>THERMOMAT</t>
  </si>
  <si>
    <t>LAVABI Art 2010</t>
  </si>
  <si>
    <t>B×L= 560×490 mm</t>
  </si>
  <si>
    <t>Mapa 5</t>
  </si>
  <si>
    <t>3.</t>
  </si>
  <si>
    <t>1.</t>
  </si>
  <si>
    <t>2.</t>
  </si>
  <si>
    <t>POPIS MATERIALA IN DEL - STROJNE INSTALACIJE</t>
  </si>
  <si>
    <t>OBČINA AJDOVŠČINA</t>
  </si>
  <si>
    <t>Cesta 5. maja 6/a</t>
  </si>
  <si>
    <t>5270 Ajdovščina</t>
  </si>
  <si>
    <t>OBJEKT OB TABORNIŠKEM DOMU NA KOVKU</t>
  </si>
  <si>
    <t>SKUPAJ Z DDV</t>
  </si>
  <si>
    <t>Dobava in montaža: Nizki izplakovalni kotliček komplet z odsesovalno in polnilno garnituro, sprožilni mehanizem, vezna cev DN50, gibka armirana vezna cev DN15, kotni ventil DN15, komplet z drobnim pritrdilnim in tesnilnim materialom (dvokoličinska tehnika splakovanja).</t>
  </si>
  <si>
    <t>Dobava in montaža: Kromirana samozaporna stoječa mešalna baterija z veznima cevkama, 
komplet z: 
2×kotni ventil DN15, 
1× kromiran izliv s sifonom DN32, s čepom in zapiralnim mehanizmom</t>
  </si>
  <si>
    <t>Geberit</t>
  </si>
  <si>
    <t>HyTouch26 HV/MV</t>
  </si>
  <si>
    <t>DDV (22%)</t>
  </si>
</sst>
</file>

<file path=xl/styles.xml><?xml version="1.0" encoding="utf-8"?>
<styleSheet xmlns="http://schemas.openxmlformats.org/spreadsheetml/2006/main">
  <numFmts count="3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\ &quot;SIT&quot;"/>
    <numFmt numFmtId="174" formatCode="000"/>
    <numFmt numFmtId="175" formatCode="#,##0.00\ _S_I_T"/>
    <numFmt numFmtId="176" formatCode="0.000"/>
    <numFmt numFmtId="177" formatCode="0000"/>
    <numFmt numFmtId="178" formatCode="&quot;True&quot;;&quot;True&quot;;&quot;False&quot;"/>
    <numFmt numFmtId="179" formatCode="&quot;On&quot;;&quot;On&quot;;&quot;Off&quot;"/>
    <numFmt numFmtId="180" formatCode="#,##0\ &quot;SIT&quot;"/>
    <numFmt numFmtId="181" formatCode="_-* #,##0.00\ [$€-1]_-;\-* #,##0.00\ [$€-1]_-;_-* &quot;-&quot;??\ [$€-1]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0_ ;\-#,##0.00\ "/>
    <numFmt numFmtId="187" formatCode="#,##0.0"/>
    <numFmt numFmtId="188" formatCode="#,##0.00\ &quot;€&quot;"/>
    <numFmt numFmtId="189" formatCode="&quot;Yes&quot;;&quot;Yes&quot;;&quot;No&quot;"/>
    <numFmt numFmtId="190" formatCode="[$€-2]\ #,##0.00_);[Red]\([$€-2]\ #,##0.00\)"/>
  </numFmts>
  <fonts count="26">
    <font>
      <sz val="10"/>
      <name val="Times New Roman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.5"/>
      <name val="MS Serif"/>
      <family val="1"/>
    </font>
    <font>
      <u val="single"/>
      <sz val="11.5"/>
      <color indexed="12"/>
      <name val="Times New Roman"/>
      <family val="1"/>
    </font>
    <font>
      <u val="single"/>
      <sz val="11.5"/>
      <color indexed="36"/>
      <name val="Times New Roman"/>
      <family val="1"/>
    </font>
    <font>
      <sz val="8.5"/>
      <color indexed="10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0" fillId="0" borderId="6" applyNumberFormat="0" applyFill="0" applyAlignment="0" applyProtection="0"/>
    <xf numFmtId="0" fontId="21" fillId="23" borderId="7" applyNumberFormat="0" applyAlignment="0" applyProtection="0"/>
    <xf numFmtId="0" fontId="22" fillId="16" borderId="8" applyNumberFormat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8" applyNumberFormat="0" applyAlignment="0" applyProtection="0"/>
    <xf numFmtId="0" fontId="25" fillId="0" borderId="9" applyNumberFormat="0" applyFill="0" applyAlignment="0" applyProtection="0"/>
  </cellStyleXfs>
  <cellXfs count="94">
    <xf numFmtId="0" fontId="0" fillId="0" borderId="0" xfId="0" applyAlignment="1">
      <alignment/>
    </xf>
    <xf numFmtId="174" fontId="1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174" fontId="0" fillId="0" borderId="0" xfId="0" applyNumberFormat="1" applyFont="1" applyAlignment="1">
      <alignment horizontal="right" vertical="top"/>
    </xf>
    <xf numFmtId="174" fontId="1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wrapText="1"/>
    </xf>
    <xf numFmtId="174" fontId="1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left" indent="1"/>
    </xf>
    <xf numFmtId="1" fontId="0" fillId="0" borderId="0" xfId="0" applyNumberFormat="1" applyFont="1" applyBorder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174" fontId="0" fillId="0" borderId="0" xfId="42" applyNumberFormat="1" applyFont="1" applyAlignment="1">
      <alignment horizontal="right" vertical="top"/>
      <protection/>
    </xf>
    <xf numFmtId="1" fontId="0" fillId="0" borderId="0" xfId="0" applyNumberFormat="1" applyFont="1" applyAlignment="1">
      <alignment horizontal="center"/>
    </xf>
    <xf numFmtId="188" fontId="6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174" fontId="0" fillId="0" borderId="0" xfId="0" applyNumberFormat="1" applyFont="1" applyAlignment="1">
      <alignment horizontal="right"/>
    </xf>
    <xf numFmtId="0" fontId="2" fillId="0" borderId="0" xfId="42" applyFont="1" applyAlignment="1">
      <alignment wrapText="1"/>
      <protection/>
    </xf>
    <xf numFmtId="49" fontId="2" fillId="2" borderId="0" xfId="0" applyNumberFormat="1" applyFont="1" applyFill="1" applyAlignment="1">
      <alignment horizontal="left" vertical="top"/>
    </xf>
    <xf numFmtId="49" fontId="2" fillId="2" borderId="0" xfId="0" applyNumberFormat="1" applyFont="1" applyFill="1" applyAlignment="1">
      <alignment/>
    </xf>
    <xf numFmtId="188" fontId="6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2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left" indent="1"/>
    </xf>
    <xf numFmtId="2" fontId="3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174" fontId="1" fillId="0" borderId="0" xfId="0" applyNumberFormat="1" applyFont="1" applyAlignment="1">
      <alignment horizontal="right" vertical="top"/>
    </xf>
    <xf numFmtId="0" fontId="0" fillId="0" borderId="0" xfId="0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1" fontId="0" fillId="2" borderId="0" xfId="0" applyNumberFormat="1" applyFont="1" applyFill="1" applyAlignment="1">
      <alignment horizontal="left" indent="1"/>
    </xf>
    <xf numFmtId="1" fontId="0" fillId="2" borderId="0" xfId="0" applyNumberFormat="1" applyFont="1" applyFill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42" applyNumberFormat="1" applyFont="1" applyAlignment="1">
      <alignment horizontal="left" indent="1"/>
      <protection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42" applyNumberFormat="1" applyFont="1" applyAlignment="1">
      <alignment/>
      <protection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17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wrapText="1"/>
    </xf>
    <xf numFmtId="188" fontId="8" fillId="0" borderId="0" xfId="0" applyNumberFormat="1" applyFont="1" applyAlignment="1">
      <alignment horizontal="right"/>
    </xf>
    <xf numFmtId="174" fontId="0" fillId="0" borderId="10" xfId="0" applyNumberFormat="1" applyFont="1" applyBorder="1" applyAlignment="1">
      <alignment horizontal="left" vertical="top"/>
    </xf>
    <xf numFmtId="188" fontId="8" fillId="0" borderId="1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left" vertical="top"/>
    </xf>
    <xf numFmtId="188" fontId="8" fillId="0" borderId="0" xfId="0" applyNumberFormat="1" applyFont="1" applyBorder="1" applyAlignment="1">
      <alignment horizontal="right"/>
    </xf>
    <xf numFmtId="4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 indent="1"/>
    </xf>
    <xf numFmtId="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42" applyNumberFormat="1" applyFont="1" applyAlignment="1">
      <alignment horizontal="right"/>
      <protection/>
    </xf>
    <xf numFmtId="0" fontId="0" fillId="0" borderId="0" xfId="42" applyFont="1" applyAlignment="1">
      <alignment/>
      <protection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42" applyNumberFormat="1" applyFont="1" applyFill="1" applyAlignment="1">
      <alignment/>
      <protection/>
    </xf>
    <xf numFmtId="0" fontId="0" fillId="0" borderId="0" xfId="0" applyNumberFormat="1" applyFont="1" applyFill="1" applyAlignment="1">
      <alignment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130" zoomScaleNormal="130" zoomScalePageLayoutView="0" workbookViewId="0" topLeftCell="A1">
      <pane ySplit="1" topLeftCell="BM2" activePane="bottomLeft" state="frozen"/>
      <selection pane="topLeft" activeCell="B50" sqref="B50"/>
      <selection pane="bottomLeft" activeCell="B24" sqref="B24"/>
    </sheetView>
  </sheetViews>
  <sheetFormatPr defaultColWidth="9.33203125" defaultRowHeight="12.75"/>
  <cols>
    <col min="1" max="1" width="12.66015625" style="1" customWidth="1"/>
    <col min="2" max="2" width="62.16015625" style="3" customWidth="1"/>
    <col min="3" max="3" width="15.66015625" style="34" customWidth="1"/>
    <col min="4" max="4" width="8.83203125" style="0" customWidth="1"/>
    <col min="5" max="16384" width="9.33203125" style="2" customWidth="1"/>
  </cols>
  <sheetData>
    <row r="1" spans="1:3" s="43" customFormat="1" ht="12.75">
      <c r="A1" s="40" t="s">
        <v>110</v>
      </c>
      <c r="B1" s="41" t="s">
        <v>114</v>
      </c>
      <c r="C1" s="42"/>
    </row>
    <row r="3" spans="1:2" ht="12.75">
      <c r="A3" s="8" t="s">
        <v>22</v>
      </c>
      <c r="B3" s="37" t="s">
        <v>115</v>
      </c>
    </row>
    <row r="4" spans="1:2" ht="12.75">
      <c r="A4" s="8"/>
      <c r="B4" s="37" t="s">
        <v>116</v>
      </c>
    </row>
    <row r="5" spans="1:2" ht="12.75">
      <c r="A5" s="8"/>
      <c r="B5" s="37" t="s">
        <v>117</v>
      </c>
    </row>
    <row r="6" spans="1:2" ht="12.75">
      <c r="A6" s="8"/>
      <c r="B6" s="37"/>
    </row>
    <row r="7" spans="1:2" ht="12.75">
      <c r="A7" s="8" t="s">
        <v>23</v>
      </c>
      <c r="B7" s="37" t="s">
        <v>118</v>
      </c>
    </row>
    <row r="8" spans="1:2" ht="12.75">
      <c r="A8" s="8"/>
      <c r="B8" s="37"/>
    </row>
    <row r="9" ht="12.75">
      <c r="A9" s="8"/>
    </row>
    <row r="10" ht="12.75">
      <c r="A10" s="8"/>
    </row>
    <row r="11" spans="1:2" ht="25.5">
      <c r="A11" s="8" t="s">
        <v>1</v>
      </c>
      <c r="B11" s="53" t="s">
        <v>41</v>
      </c>
    </row>
    <row r="12" spans="1:2" ht="25.5">
      <c r="A12" s="8" t="s">
        <v>1</v>
      </c>
      <c r="B12" s="53" t="s">
        <v>42</v>
      </c>
    </row>
    <row r="13" spans="1:2" ht="25.5">
      <c r="A13" s="8" t="s">
        <v>1</v>
      </c>
      <c r="B13" s="53" t="s">
        <v>43</v>
      </c>
    </row>
    <row r="14" spans="1:2" ht="13.5" customHeight="1">
      <c r="A14" s="8" t="s">
        <v>1</v>
      </c>
      <c r="B14" s="53" t="s">
        <v>44</v>
      </c>
    </row>
    <row r="15" spans="1:2" ht="25.5">
      <c r="A15" s="8" t="s">
        <v>1</v>
      </c>
      <c r="B15" s="53" t="s">
        <v>45</v>
      </c>
    </row>
    <row r="16" ht="12.75">
      <c r="A16" s="49"/>
    </row>
    <row r="19" spans="1:4" s="30" customFormat="1" ht="12.75">
      <c r="A19" s="65" t="str">
        <f>+1!A1</f>
        <v>1.</v>
      </c>
      <c r="B19" s="66" t="str">
        <f>+1!B1</f>
        <v>SPLOŠNO</v>
      </c>
      <c r="C19" s="67">
        <f>+1!F11</f>
        <v>0</v>
      </c>
      <c r="D19" s="29"/>
    </row>
    <row r="20" spans="1:3" ht="12.75">
      <c r="A20" s="65" t="str">
        <f>+2!A1</f>
        <v>2.</v>
      </c>
      <c r="B20" s="65" t="str">
        <f>+2!B1</f>
        <v>VODOVOD</v>
      </c>
      <c r="C20" s="67">
        <f>2!F134</f>
        <v>0</v>
      </c>
    </row>
    <row r="21" spans="1:3" ht="12.75">
      <c r="A21" s="65" t="str">
        <f>+3!A1</f>
        <v>3.</v>
      </c>
      <c r="B21" s="65" t="str">
        <f>+3!B1</f>
        <v>VENTILACIJA</v>
      </c>
      <c r="C21" s="67">
        <f>3!F19</f>
        <v>0</v>
      </c>
    </row>
    <row r="22" spans="1:3" ht="12.75">
      <c r="A22" s="65"/>
      <c r="B22" s="5"/>
      <c r="C22" s="67"/>
    </row>
    <row r="23" spans="1:3" s="14" customFormat="1" ht="12.75">
      <c r="A23" s="68"/>
      <c r="B23" s="51" t="s">
        <v>35</v>
      </c>
      <c r="C23" s="69">
        <f>SUM(C18:C22)</f>
        <v>0</v>
      </c>
    </row>
    <row r="24" spans="1:4" s="11" customFormat="1" ht="12.75">
      <c r="A24" s="70"/>
      <c r="B24" s="10" t="s">
        <v>124</v>
      </c>
      <c r="C24" s="71">
        <f>C23*0.2</f>
        <v>0</v>
      </c>
      <c r="D24" s="50"/>
    </row>
    <row r="25" spans="1:4" s="14" customFormat="1" ht="12.75">
      <c r="A25" s="68"/>
      <c r="B25" s="51" t="s">
        <v>119</v>
      </c>
      <c r="C25" s="69">
        <f>C23+C24</f>
        <v>0</v>
      </c>
      <c r="D25" s="52"/>
    </row>
  </sheetData>
  <sheetProtection/>
  <printOptions/>
  <pageMargins left="0.984251968503937" right="0.3937007874015748" top="0.5905511811023623" bottom="0.5905511811023623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125" zoomScaleNormal="125" zoomScalePageLayoutView="0" workbookViewId="0" topLeftCell="A1">
      <pane ySplit="1" topLeftCell="BM2" activePane="bottomLeft" state="frozen"/>
      <selection pane="topLeft" activeCell="B6" sqref="B6"/>
      <selection pane="bottomLeft" activeCell="A1" sqref="A1:IV16384"/>
    </sheetView>
  </sheetViews>
  <sheetFormatPr defaultColWidth="9.33203125" defaultRowHeight="12.75"/>
  <cols>
    <col min="1" max="1" width="7.66015625" style="65" customWidth="1"/>
    <col min="2" max="2" width="48.66015625" style="74" customWidth="1"/>
    <col min="3" max="3" width="5.66015625" style="75" customWidth="1"/>
    <col min="4" max="4" width="6.66015625" style="23" customWidth="1"/>
    <col min="5" max="5" width="2.16015625" style="25" customWidth="1"/>
    <col min="6" max="6" width="14.66015625" style="25" customWidth="1"/>
    <col min="7" max="16384" width="9.33203125" style="76" customWidth="1"/>
  </cols>
  <sheetData>
    <row r="1" spans="1:6" s="73" customFormat="1" ht="12.75">
      <c r="A1" s="40" t="s">
        <v>112</v>
      </c>
      <c r="B1" s="41" t="s">
        <v>2</v>
      </c>
      <c r="C1" s="72"/>
      <c r="D1" s="54"/>
      <c r="E1" s="48"/>
      <c r="F1" s="48" t="str">
        <f>IF(D1&lt;&gt;0,D1*E1," ")</f>
        <v> </v>
      </c>
    </row>
    <row r="2" ht="12.75">
      <c r="F2" s="25" t="str">
        <f>IF(D2&lt;&gt;0,D2*E2," ")</f>
        <v> </v>
      </c>
    </row>
    <row r="3" spans="1:6" s="78" customFormat="1" ht="12.75">
      <c r="A3" s="70">
        <v>1</v>
      </c>
      <c r="B3" s="10" t="s">
        <v>3</v>
      </c>
      <c r="C3" s="17" t="s">
        <v>36</v>
      </c>
      <c r="D3" s="22">
        <v>2</v>
      </c>
      <c r="E3" s="26"/>
      <c r="F3" s="77">
        <f>SUM(Sum!C20:C22)*D3/100</f>
        <v>0</v>
      </c>
    </row>
    <row r="4" spans="1:6" s="78" customFormat="1" ht="12.75">
      <c r="A4" s="70"/>
      <c r="B4" s="10"/>
      <c r="C4" s="17"/>
      <c r="D4" s="22"/>
      <c r="E4" s="26"/>
      <c r="F4" s="77"/>
    </row>
    <row r="5" spans="1:6" s="78" customFormat="1" ht="25.5">
      <c r="A5" s="70">
        <f>1+A3</f>
        <v>2</v>
      </c>
      <c r="B5" s="10" t="s">
        <v>4</v>
      </c>
      <c r="C5" s="17" t="s">
        <v>36</v>
      </c>
      <c r="D5" s="22">
        <v>3</v>
      </c>
      <c r="E5" s="26"/>
      <c r="F5" s="77">
        <f>SUM(Sum!C20:C22)*D5/100</f>
        <v>0</v>
      </c>
    </row>
    <row r="6" spans="1:6" s="78" customFormat="1" ht="12.75">
      <c r="A6" s="70"/>
      <c r="B6" s="10"/>
      <c r="C6" s="17"/>
      <c r="D6" s="22"/>
      <c r="E6" s="26"/>
      <c r="F6" s="77"/>
    </row>
    <row r="7" spans="1:6" s="78" customFormat="1" ht="38.25">
      <c r="A7" s="70">
        <f>1+A5</f>
        <v>3</v>
      </c>
      <c r="B7" s="10" t="s">
        <v>39</v>
      </c>
      <c r="C7" s="17" t="s">
        <v>36</v>
      </c>
      <c r="D7" s="22">
        <v>2</v>
      </c>
      <c r="E7" s="26"/>
      <c r="F7" s="77">
        <f>SUM(Sum!C20:C22)*D7/100</f>
        <v>0</v>
      </c>
    </row>
    <row r="8" spans="1:6" s="78" customFormat="1" ht="12.75">
      <c r="A8" s="70"/>
      <c r="B8" s="10"/>
      <c r="C8" s="17"/>
      <c r="D8" s="22"/>
      <c r="E8" s="26"/>
      <c r="F8" s="77"/>
    </row>
    <row r="9" spans="1:6" s="78" customFormat="1" ht="51">
      <c r="A9" s="70">
        <f>1+A7</f>
        <v>4</v>
      </c>
      <c r="B9" s="10" t="s">
        <v>38</v>
      </c>
      <c r="C9" s="17" t="s">
        <v>29</v>
      </c>
      <c r="D9" s="22">
        <v>4</v>
      </c>
      <c r="E9" s="26"/>
      <c r="F9" s="77">
        <f>SUM(Sum!C20:C22)*D9/100</f>
        <v>0</v>
      </c>
    </row>
    <row r="10" spans="1:6" s="78" customFormat="1" ht="12.75">
      <c r="A10" s="65"/>
      <c r="B10" s="10"/>
      <c r="C10" s="17"/>
      <c r="D10" s="22"/>
      <c r="E10" s="26"/>
      <c r="F10" s="77"/>
    </row>
    <row r="11" spans="1:6" s="83" customFormat="1" ht="12.75">
      <c r="A11" s="68"/>
      <c r="B11" s="79" t="str">
        <f>B1</f>
        <v>SPLOŠNO</v>
      </c>
      <c r="C11" s="80" t="s">
        <v>18</v>
      </c>
      <c r="D11" s="81"/>
      <c r="E11" s="27"/>
      <c r="F11" s="82">
        <f>SUM(F2:F10)</f>
        <v>0</v>
      </c>
    </row>
    <row r="12" ht="12.75">
      <c r="F12" s="25" t="str">
        <f aca="true" t="shared" si="0" ref="F12:F36">IF(D12&lt;&gt;0,D12*E12," ")</f>
        <v> </v>
      </c>
    </row>
    <row r="13" ht="12.75">
      <c r="F13" s="25" t="str">
        <f t="shared" si="0"/>
        <v> </v>
      </c>
    </row>
    <row r="14" ht="12.75">
      <c r="F14" s="25" t="str">
        <f t="shared" si="0"/>
        <v> </v>
      </c>
    </row>
    <row r="15" ht="12.75">
      <c r="F15" s="25" t="str">
        <f t="shared" si="0"/>
        <v> </v>
      </c>
    </row>
    <row r="16" ht="12.75">
      <c r="F16" s="25" t="str">
        <f t="shared" si="0"/>
        <v> </v>
      </c>
    </row>
    <row r="17" ht="12.75">
      <c r="F17" s="25" t="str">
        <f t="shared" si="0"/>
        <v> </v>
      </c>
    </row>
    <row r="18" ht="12.75">
      <c r="F18" s="25" t="str">
        <f t="shared" si="0"/>
        <v> </v>
      </c>
    </row>
    <row r="19" ht="12.75">
      <c r="F19" s="25" t="str">
        <f t="shared" si="0"/>
        <v> </v>
      </c>
    </row>
    <row r="20" ht="12.75">
      <c r="F20" s="25" t="str">
        <f t="shared" si="0"/>
        <v> </v>
      </c>
    </row>
    <row r="21" ht="12.75">
      <c r="F21" s="25" t="str">
        <f t="shared" si="0"/>
        <v> </v>
      </c>
    </row>
    <row r="22" ht="12.75">
      <c r="F22" s="25" t="str">
        <f t="shared" si="0"/>
        <v> </v>
      </c>
    </row>
    <row r="23" ht="12.75">
      <c r="F23" s="25" t="str">
        <f t="shared" si="0"/>
        <v> </v>
      </c>
    </row>
    <row r="24" ht="12.75">
      <c r="F24" s="25" t="str">
        <f t="shared" si="0"/>
        <v> </v>
      </c>
    </row>
    <row r="25" ht="12.75">
      <c r="F25" s="25" t="str">
        <f t="shared" si="0"/>
        <v> </v>
      </c>
    </row>
    <row r="26" ht="12.75">
      <c r="F26" s="25" t="str">
        <f t="shared" si="0"/>
        <v> </v>
      </c>
    </row>
    <row r="27" ht="12.75">
      <c r="F27" s="25" t="str">
        <f t="shared" si="0"/>
        <v> </v>
      </c>
    </row>
    <row r="28" ht="12.75">
      <c r="F28" s="25" t="str">
        <f t="shared" si="0"/>
        <v> </v>
      </c>
    </row>
    <row r="29" ht="12.75">
      <c r="F29" s="25" t="str">
        <f t="shared" si="0"/>
        <v> </v>
      </c>
    </row>
    <row r="30" ht="12.75">
      <c r="F30" s="25" t="str">
        <f t="shared" si="0"/>
        <v> </v>
      </c>
    </row>
    <row r="31" ht="12.75">
      <c r="F31" s="25" t="str">
        <f t="shared" si="0"/>
        <v> </v>
      </c>
    </row>
    <row r="32" ht="12.75">
      <c r="F32" s="25" t="str">
        <f t="shared" si="0"/>
        <v> </v>
      </c>
    </row>
    <row r="33" ht="12.75">
      <c r="F33" s="25" t="str">
        <f t="shared" si="0"/>
        <v> </v>
      </c>
    </row>
    <row r="34" ht="12.75">
      <c r="F34" s="25" t="str">
        <f t="shared" si="0"/>
        <v> </v>
      </c>
    </row>
    <row r="35" ht="12.75">
      <c r="F35" s="25" t="str">
        <f t="shared" si="0"/>
        <v> </v>
      </c>
    </row>
    <row r="36" ht="12.75">
      <c r="F36" s="25" t="str">
        <f t="shared" si="0"/>
        <v> </v>
      </c>
    </row>
  </sheetData>
  <sheetProtection/>
  <printOptions/>
  <pageMargins left="0.984251968503937" right="0.3937007874015748" top="0.984251968503937" bottom="0.98425196850393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zoomScale="125" zoomScaleNormal="125" zoomScalePageLayoutView="0" workbookViewId="0" topLeftCell="A1">
      <pane ySplit="1" topLeftCell="BM111" activePane="bottomLeft" state="frozen"/>
      <selection pane="topLeft" activeCell="A2" sqref="A2"/>
      <selection pane="bottomLeft" activeCell="E137" sqref="E137"/>
    </sheetView>
  </sheetViews>
  <sheetFormatPr defaultColWidth="9.33203125" defaultRowHeight="12.75"/>
  <cols>
    <col min="1" max="1" width="10.33203125" style="65" customWidth="1"/>
    <col min="2" max="2" width="48.66015625" style="74" customWidth="1"/>
    <col min="3" max="3" width="5.66015625" style="75" customWidth="1"/>
    <col min="4" max="4" width="6.66015625" style="23" customWidth="1"/>
    <col min="5" max="5" width="10" style="31" customWidth="1"/>
    <col min="6" max="6" width="12" style="31" customWidth="1"/>
    <col min="7" max="16384" width="9.33203125" style="76" customWidth="1"/>
  </cols>
  <sheetData>
    <row r="1" spans="1:6" s="73" customFormat="1" ht="12.75">
      <c r="A1" s="40" t="s">
        <v>113</v>
      </c>
      <c r="B1" s="44" t="s">
        <v>21</v>
      </c>
      <c r="C1" s="72"/>
      <c r="D1" s="54"/>
      <c r="E1" s="47"/>
      <c r="F1" s="47" t="str">
        <f>IF(D1&lt;&gt;0,D1*E1," ")</f>
        <v> </v>
      </c>
    </row>
    <row r="2" spans="1:2" ht="12.75">
      <c r="A2" s="8"/>
      <c r="B2" s="28"/>
    </row>
    <row r="3" spans="1:6" ht="51">
      <c r="A3" s="65">
        <f>1</f>
        <v>1</v>
      </c>
      <c r="B3" s="6" t="s">
        <v>5</v>
      </c>
      <c r="C3" s="18"/>
      <c r="F3" s="31" t="str">
        <f>IF(D3&lt;&gt;0,D3*E3," ")</f>
        <v> </v>
      </c>
    </row>
    <row r="4" spans="1:6" ht="12.75">
      <c r="A4" s="7" t="s">
        <v>28</v>
      </c>
      <c r="B4" s="5" t="s">
        <v>20</v>
      </c>
      <c r="C4" s="18"/>
      <c r="F4" s="31" t="str">
        <f>IF(D4&lt;&gt;0,D4*E4," ")</f>
        <v> </v>
      </c>
    </row>
    <row r="5" spans="1:6" ht="12.75">
      <c r="A5" s="7" t="s">
        <v>33</v>
      </c>
      <c r="B5" s="5" t="s">
        <v>8</v>
      </c>
      <c r="C5" s="18" t="s">
        <v>29</v>
      </c>
      <c r="D5" s="23">
        <v>1</v>
      </c>
      <c r="E5" s="89"/>
      <c r="F5" s="60">
        <f>IF(D5&lt;&gt;0,D5*E5," ")</f>
        <v>0</v>
      </c>
    </row>
    <row r="6" spans="1:6" ht="12.75">
      <c r="A6" s="7"/>
      <c r="B6" s="5"/>
      <c r="C6" s="18"/>
      <c r="E6" s="89"/>
      <c r="F6" s="60"/>
    </row>
    <row r="7" spans="1:6" ht="12.75">
      <c r="A7" s="7"/>
      <c r="B7" s="37" t="s">
        <v>79</v>
      </c>
      <c r="C7" s="18"/>
      <c r="E7" s="89"/>
      <c r="F7" s="60"/>
    </row>
    <row r="8" spans="1:6" s="78" customFormat="1" ht="25.5">
      <c r="A8" s="70">
        <f>1+A3</f>
        <v>2</v>
      </c>
      <c r="B8" s="10" t="s">
        <v>81</v>
      </c>
      <c r="C8" s="18" t="s">
        <v>29</v>
      </c>
      <c r="D8" s="22">
        <v>1</v>
      </c>
      <c r="E8" s="89"/>
      <c r="F8" s="60">
        <f>IF(D8&lt;&gt;0,D8*E8," ")</f>
        <v>0</v>
      </c>
    </row>
    <row r="9" spans="1:6" s="78" customFormat="1" ht="12.75">
      <c r="A9" s="70"/>
      <c r="B9" s="10"/>
      <c r="C9" s="17"/>
      <c r="D9" s="22"/>
      <c r="E9" s="90"/>
      <c r="F9" s="60" t="str">
        <f aca="true" t="shared" si="0" ref="F9:F16">IF(D9&lt;&gt;0,D9*E9," ")</f>
        <v> </v>
      </c>
    </row>
    <row r="10" spans="1:6" ht="25.5">
      <c r="A10" s="65">
        <f>1+A8</f>
        <v>3</v>
      </c>
      <c r="B10" s="6" t="s">
        <v>19</v>
      </c>
      <c r="C10" s="18"/>
      <c r="E10" s="89"/>
      <c r="F10" s="60" t="str">
        <f t="shared" si="0"/>
        <v> </v>
      </c>
    </row>
    <row r="11" spans="1:6" ht="12.75">
      <c r="A11" s="36" t="s">
        <v>28</v>
      </c>
      <c r="B11" s="6"/>
      <c r="C11" s="18"/>
      <c r="E11" s="89"/>
      <c r="F11" s="60" t="str">
        <f t="shared" si="0"/>
        <v> </v>
      </c>
    </row>
    <row r="12" spans="1:6" ht="12.75">
      <c r="A12" s="36" t="s">
        <v>33</v>
      </c>
      <c r="B12" s="5" t="s">
        <v>16</v>
      </c>
      <c r="C12" s="18" t="s">
        <v>29</v>
      </c>
      <c r="D12" s="23">
        <v>1</v>
      </c>
      <c r="E12" s="89"/>
      <c r="F12" s="60">
        <f t="shared" si="0"/>
        <v>0</v>
      </c>
    </row>
    <row r="13" spans="2:6" ht="12.75">
      <c r="B13" s="5"/>
      <c r="C13" s="18"/>
      <c r="E13" s="89"/>
      <c r="F13" s="60" t="str">
        <f t="shared" si="0"/>
        <v> </v>
      </c>
    </row>
    <row r="14" spans="1:6" ht="38.25">
      <c r="A14" s="65">
        <f>1+A10</f>
        <v>4</v>
      </c>
      <c r="B14" s="74" t="s">
        <v>27</v>
      </c>
      <c r="E14" s="89"/>
      <c r="F14" s="60" t="str">
        <f t="shared" si="0"/>
        <v> </v>
      </c>
    </row>
    <row r="15" spans="1:6" ht="12.75">
      <c r="A15" s="36" t="s">
        <v>28</v>
      </c>
      <c r="E15" s="89"/>
      <c r="F15" s="60" t="str">
        <f t="shared" si="0"/>
        <v> </v>
      </c>
    </row>
    <row r="16" spans="1:6" ht="12.75">
      <c r="A16" s="36" t="s">
        <v>33</v>
      </c>
      <c r="B16" s="74" t="s">
        <v>17</v>
      </c>
      <c r="C16" s="75" t="s">
        <v>29</v>
      </c>
      <c r="D16" s="23">
        <v>1</v>
      </c>
      <c r="E16" s="89"/>
      <c r="F16" s="60">
        <f t="shared" si="0"/>
        <v>0</v>
      </c>
    </row>
    <row r="17" spans="1:6" ht="12.75">
      <c r="A17" s="36"/>
      <c r="E17" s="89"/>
      <c r="F17" s="60"/>
    </row>
    <row r="18" spans="1:6" ht="63.75">
      <c r="A18" s="65">
        <f>1+A14</f>
        <v>5</v>
      </c>
      <c r="B18" s="74" t="s">
        <v>13</v>
      </c>
      <c r="E18" s="91"/>
      <c r="F18" s="60" t="str">
        <f>IF(D18&lt;&gt;0,D18*E18," ")</f>
        <v> </v>
      </c>
    </row>
    <row r="19" spans="1:6" ht="12.75">
      <c r="A19" s="8" t="s">
        <v>32</v>
      </c>
      <c r="B19" s="84" t="s">
        <v>0</v>
      </c>
      <c r="E19" s="91"/>
      <c r="F19" s="60" t="str">
        <f>IF(D19&lt;&gt;0,D19*E19," ")</f>
        <v> </v>
      </c>
    </row>
    <row r="20" spans="1:6" ht="12.75">
      <c r="A20" s="8" t="s">
        <v>37</v>
      </c>
      <c r="B20" s="84" t="s">
        <v>80</v>
      </c>
      <c r="C20" s="75" t="s">
        <v>31</v>
      </c>
      <c r="D20" s="23">
        <v>8</v>
      </c>
      <c r="E20" s="91"/>
      <c r="F20" s="60">
        <f>IF(D20&lt;&gt;0,D20*E20," ")</f>
        <v>0</v>
      </c>
    </row>
    <row r="21" spans="1:6" ht="12.75">
      <c r="A21" s="8"/>
      <c r="B21" s="84"/>
      <c r="E21" s="91"/>
      <c r="F21" s="60"/>
    </row>
    <row r="22" spans="1:6" s="86" customFormat="1" ht="12.75">
      <c r="A22" s="32"/>
      <c r="B22" s="39" t="s">
        <v>24</v>
      </c>
      <c r="C22" s="85"/>
      <c r="D22" s="58"/>
      <c r="E22" s="92"/>
      <c r="F22" s="61"/>
    </row>
    <row r="23" spans="1:6" ht="63.75">
      <c r="A23" s="65">
        <f>1+A18</f>
        <v>6</v>
      </c>
      <c r="B23" s="6" t="s">
        <v>106</v>
      </c>
      <c r="C23" s="18"/>
      <c r="E23" s="91"/>
      <c r="F23" s="60" t="str">
        <f aca="true" t="shared" si="1" ref="F23:F32">IF(D23&lt;&gt;0,D23*E23," ")</f>
        <v> </v>
      </c>
    </row>
    <row r="24" spans="1:6" ht="12.75">
      <c r="A24" s="7" t="s">
        <v>28</v>
      </c>
      <c r="B24" s="5" t="s">
        <v>107</v>
      </c>
      <c r="C24" s="18"/>
      <c r="E24" s="91"/>
      <c r="F24" s="60" t="str">
        <f t="shared" si="1"/>
        <v> </v>
      </c>
    </row>
    <row r="25" spans="1:6" ht="12.75">
      <c r="A25" s="7" t="s">
        <v>33</v>
      </c>
      <c r="B25" s="5" t="s">
        <v>108</v>
      </c>
      <c r="C25" s="18"/>
      <c r="E25" s="91"/>
      <c r="F25" s="60" t="str">
        <f t="shared" si="1"/>
        <v> </v>
      </c>
    </row>
    <row r="26" spans="2:6" ht="12.75">
      <c r="B26" s="5" t="s">
        <v>109</v>
      </c>
      <c r="C26" s="18" t="s">
        <v>29</v>
      </c>
      <c r="D26" s="23">
        <v>1</v>
      </c>
      <c r="E26" s="91"/>
      <c r="F26" s="60">
        <f t="shared" si="1"/>
        <v>0</v>
      </c>
    </row>
    <row r="27" spans="2:6" ht="12.75">
      <c r="B27" s="5"/>
      <c r="C27" s="18"/>
      <c r="E27" s="91"/>
      <c r="F27" s="60" t="str">
        <f t="shared" si="1"/>
        <v> </v>
      </c>
    </row>
    <row r="28" spans="1:6" ht="63.75">
      <c r="A28" s="65">
        <f>1+A23</f>
        <v>7</v>
      </c>
      <c r="B28" s="6" t="s">
        <v>94</v>
      </c>
      <c r="C28" s="18"/>
      <c r="E28" s="91"/>
      <c r="F28" s="60" t="str">
        <f t="shared" si="1"/>
        <v> </v>
      </c>
    </row>
    <row r="29" spans="1:6" ht="12.75">
      <c r="A29" s="7" t="s">
        <v>28</v>
      </c>
      <c r="B29" s="5" t="s">
        <v>88</v>
      </c>
      <c r="C29" s="18"/>
      <c r="E29" s="91"/>
      <c r="F29" s="60" t="str">
        <f t="shared" si="1"/>
        <v> </v>
      </c>
    </row>
    <row r="30" spans="1:6" ht="12.75">
      <c r="A30" s="7" t="s">
        <v>33</v>
      </c>
      <c r="B30" s="5" t="s">
        <v>95</v>
      </c>
      <c r="C30" s="18"/>
      <c r="E30" s="91"/>
      <c r="F30" s="60" t="str">
        <f t="shared" si="1"/>
        <v> </v>
      </c>
    </row>
    <row r="31" spans="2:6" ht="12.75">
      <c r="B31" s="5" t="s">
        <v>96</v>
      </c>
      <c r="C31" s="18" t="s">
        <v>29</v>
      </c>
      <c r="D31" s="23">
        <v>3</v>
      </c>
      <c r="E31" s="91"/>
      <c r="F31" s="60">
        <f t="shared" si="1"/>
        <v>0</v>
      </c>
    </row>
    <row r="32" spans="2:6" ht="12.75">
      <c r="B32" s="5"/>
      <c r="C32" s="18"/>
      <c r="E32" s="91"/>
      <c r="F32" s="60" t="str">
        <f t="shared" si="1"/>
        <v> </v>
      </c>
    </row>
    <row r="33" spans="1:6" ht="76.5">
      <c r="A33" s="65">
        <f>1+A28</f>
        <v>8</v>
      </c>
      <c r="B33" s="93" t="s">
        <v>121</v>
      </c>
      <c r="C33" s="18"/>
      <c r="E33" s="91"/>
      <c r="F33" s="60" t="str">
        <f aca="true" t="shared" si="2" ref="F33:F54">IF(D33&lt;&gt;0,D33*E33," ")</f>
        <v> </v>
      </c>
    </row>
    <row r="34" spans="1:6" ht="12.75">
      <c r="A34" s="7" t="s">
        <v>28</v>
      </c>
      <c r="B34" s="93" t="s">
        <v>122</v>
      </c>
      <c r="C34" s="18"/>
      <c r="E34" s="91"/>
      <c r="F34" s="60" t="str">
        <f t="shared" si="2"/>
        <v> </v>
      </c>
    </row>
    <row r="35" spans="1:6" ht="12.75">
      <c r="A35" s="7" t="s">
        <v>33</v>
      </c>
      <c r="B35" s="93" t="s">
        <v>123</v>
      </c>
      <c r="C35" s="18" t="s">
        <v>29</v>
      </c>
      <c r="D35" s="23">
        <v>4</v>
      </c>
      <c r="E35" s="91"/>
      <c r="F35" s="60">
        <f t="shared" si="2"/>
        <v>0</v>
      </c>
    </row>
    <row r="36" spans="5:6" ht="12.75">
      <c r="E36" s="91"/>
      <c r="F36" s="60" t="str">
        <f t="shared" si="2"/>
        <v> </v>
      </c>
    </row>
    <row r="37" spans="1:6" ht="51">
      <c r="A37" s="65">
        <f>1+A33</f>
        <v>9</v>
      </c>
      <c r="B37" s="5" t="s">
        <v>98</v>
      </c>
      <c r="E37" s="91"/>
      <c r="F37" s="60" t="str">
        <f t="shared" si="2"/>
        <v> </v>
      </c>
    </row>
    <row r="38" spans="1:6" ht="12.75">
      <c r="A38" s="7" t="s">
        <v>28</v>
      </c>
      <c r="B38" s="5" t="s">
        <v>88</v>
      </c>
      <c r="C38" s="18"/>
      <c r="E38" s="91"/>
      <c r="F38" s="60" t="str">
        <f t="shared" si="2"/>
        <v> </v>
      </c>
    </row>
    <row r="39" spans="1:6" ht="12.75">
      <c r="A39" s="7" t="s">
        <v>33</v>
      </c>
      <c r="B39" s="5" t="s">
        <v>97</v>
      </c>
      <c r="C39" s="18"/>
      <c r="E39" s="91"/>
      <c r="F39" s="60" t="str">
        <f t="shared" si="2"/>
        <v> </v>
      </c>
    </row>
    <row r="40" spans="2:6" ht="12.75">
      <c r="B40" s="5" t="s">
        <v>62</v>
      </c>
      <c r="C40" s="18" t="s">
        <v>29</v>
      </c>
      <c r="D40" s="23">
        <v>2</v>
      </c>
      <c r="E40" s="91"/>
      <c r="F40" s="60">
        <f t="shared" si="2"/>
        <v>0</v>
      </c>
    </row>
    <row r="41" spans="5:6" ht="12.75">
      <c r="E41" s="91"/>
      <c r="F41" s="60" t="str">
        <f t="shared" si="2"/>
        <v> </v>
      </c>
    </row>
    <row r="42" spans="1:6" ht="75.75" customHeight="1">
      <c r="A42" s="65">
        <f>1+A37</f>
        <v>10</v>
      </c>
      <c r="B42" s="93" t="s">
        <v>120</v>
      </c>
      <c r="E42" s="89"/>
      <c r="F42" s="60" t="str">
        <f t="shared" si="2"/>
        <v> </v>
      </c>
    </row>
    <row r="43" spans="1:6" ht="12.75">
      <c r="A43" s="7" t="s">
        <v>28</v>
      </c>
      <c r="B43" s="5" t="s">
        <v>91</v>
      </c>
      <c r="E43" s="89"/>
      <c r="F43" s="60" t="str">
        <f t="shared" si="2"/>
        <v> </v>
      </c>
    </row>
    <row r="44" spans="1:6" ht="12.75">
      <c r="A44" s="7" t="s">
        <v>33</v>
      </c>
      <c r="B44" s="5" t="s">
        <v>99</v>
      </c>
      <c r="C44" s="18" t="s">
        <v>29</v>
      </c>
      <c r="D44" s="23">
        <v>2</v>
      </c>
      <c r="E44" s="89"/>
      <c r="F44" s="60">
        <f t="shared" si="2"/>
        <v>0</v>
      </c>
    </row>
    <row r="45" spans="2:6" ht="12.75">
      <c r="B45" s="5"/>
      <c r="E45" s="89"/>
      <c r="F45" s="60" t="str">
        <f t="shared" si="2"/>
        <v> </v>
      </c>
    </row>
    <row r="46" spans="1:6" ht="38.25">
      <c r="A46" s="65">
        <f>1+A42</f>
        <v>11</v>
      </c>
      <c r="B46" s="74" t="s">
        <v>14</v>
      </c>
      <c r="E46" s="91"/>
      <c r="F46" s="60" t="str">
        <f t="shared" si="2"/>
        <v> </v>
      </c>
    </row>
    <row r="47" spans="1:6" ht="12.75">
      <c r="A47" s="7" t="s">
        <v>28</v>
      </c>
      <c r="B47" s="5" t="s">
        <v>88</v>
      </c>
      <c r="C47" s="18"/>
      <c r="E47" s="91"/>
      <c r="F47" s="60" t="str">
        <f t="shared" si="2"/>
        <v> </v>
      </c>
    </row>
    <row r="48" spans="1:6" ht="12.75">
      <c r="A48" s="7" t="s">
        <v>33</v>
      </c>
      <c r="B48" s="5" t="s">
        <v>89</v>
      </c>
      <c r="C48" s="18"/>
      <c r="E48" s="91"/>
      <c r="F48" s="60" t="str">
        <f t="shared" si="2"/>
        <v> </v>
      </c>
    </row>
    <row r="49" spans="2:6" ht="12.75">
      <c r="B49" s="5" t="s">
        <v>90</v>
      </c>
      <c r="C49" s="18" t="s">
        <v>29</v>
      </c>
      <c r="D49" s="23">
        <v>1</v>
      </c>
      <c r="E49" s="91"/>
      <c r="F49" s="60">
        <f t="shared" si="2"/>
        <v>0</v>
      </c>
    </row>
    <row r="50" spans="5:6" ht="12.75">
      <c r="E50" s="91"/>
      <c r="F50" s="60" t="str">
        <f t="shared" si="2"/>
        <v> </v>
      </c>
    </row>
    <row r="51" spans="1:6" ht="63.75">
      <c r="A51" s="65">
        <f>1+A46</f>
        <v>12</v>
      </c>
      <c r="B51" s="74" t="s">
        <v>15</v>
      </c>
      <c r="E51" s="91"/>
      <c r="F51" s="60" t="str">
        <f t="shared" si="2"/>
        <v> </v>
      </c>
    </row>
    <row r="52" spans="1:6" ht="12.75">
      <c r="A52" s="7" t="s">
        <v>28</v>
      </c>
      <c r="B52" s="5" t="s">
        <v>65</v>
      </c>
      <c r="C52" s="18"/>
      <c r="E52" s="91"/>
      <c r="F52" s="60" t="str">
        <f t="shared" si="2"/>
        <v> </v>
      </c>
    </row>
    <row r="53" spans="1:6" ht="12.75">
      <c r="A53" s="7" t="s">
        <v>33</v>
      </c>
      <c r="B53" s="5" t="s">
        <v>66</v>
      </c>
      <c r="C53" s="18" t="s">
        <v>29</v>
      </c>
      <c r="D53" s="23">
        <v>1</v>
      </c>
      <c r="E53" s="91"/>
      <c r="F53" s="60">
        <f t="shared" si="2"/>
        <v>0</v>
      </c>
    </row>
    <row r="54" spans="5:6" ht="12.75">
      <c r="E54" s="91"/>
      <c r="F54" s="60" t="str">
        <f t="shared" si="2"/>
        <v> </v>
      </c>
    </row>
    <row r="55" spans="1:6" ht="76.5">
      <c r="A55" s="65">
        <f>1+A51</f>
        <v>13</v>
      </c>
      <c r="B55" s="5" t="s">
        <v>9</v>
      </c>
      <c r="C55" s="18"/>
      <c r="E55" s="91"/>
      <c r="F55" s="60" t="str">
        <f>IF(D55&lt;&gt;0,D55*E55," ")</f>
        <v> </v>
      </c>
    </row>
    <row r="56" spans="1:6" ht="12.75">
      <c r="A56" s="7" t="s">
        <v>28</v>
      </c>
      <c r="B56" s="5" t="s">
        <v>65</v>
      </c>
      <c r="C56" s="18"/>
      <c r="E56" s="91"/>
      <c r="F56" s="60" t="str">
        <f>IF(D56&lt;&gt;0,D56*E56," ")</f>
        <v> </v>
      </c>
    </row>
    <row r="57" spans="1:6" ht="12.75">
      <c r="A57" s="7" t="s">
        <v>33</v>
      </c>
      <c r="B57" s="5" t="s">
        <v>67</v>
      </c>
      <c r="C57" s="18" t="s">
        <v>29</v>
      </c>
      <c r="D57" s="23">
        <v>1</v>
      </c>
      <c r="E57" s="91"/>
      <c r="F57" s="60">
        <f>IF(D57&lt;&gt;0,D57*E57," ")</f>
        <v>0</v>
      </c>
    </row>
    <row r="58" spans="1:6" ht="12.75">
      <c r="A58" s="7"/>
      <c r="B58" s="5"/>
      <c r="C58" s="18"/>
      <c r="E58" s="91"/>
      <c r="F58" s="60"/>
    </row>
    <row r="59" spans="1:6" ht="38.25">
      <c r="A59" s="65">
        <f>1+A55</f>
        <v>14</v>
      </c>
      <c r="B59" s="5" t="s">
        <v>68</v>
      </c>
      <c r="E59" s="89"/>
      <c r="F59" s="60" t="str">
        <f>IF(D59&lt;&gt;0,D59*E59," ")</f>
        <v> </v>
      </c>
    </row>
    <row r="60" spans="1:6" ht="12.75">
      <c r="A60" s="7" t="s">
        <v>28</v>
      </c>
      <c r="B60" s="5" t="s">
        <v>65</v>
      </c>
      <c r="E60" s="89"/>
      <c r="F60" s="60" t="str">
        <f>IF(D60&lt;&gt;0,D60*E60," ")</f>
        <v> </v>
      </c>
    </row>
    <row r="61" spans="1:6" ht="12.75">
      <c r="A61" s="7" t="s">
        <v>33</v>
      </c>
      <c r="B61" s="5" t="s">
        <v>69</v>
      </c>
      <c r="C61" s="75" t="s">
        <v>29</v>
      </c>
      <c r="D61" s="23">
        <v>1</v>
      </c>
      <c r="E61" s="89"/>
      <c r="F61" s="60">
        <f>IF(D61&lt;&gt;0,D61*E61," ")</f>
        <v>0</v>
      </c>
    </row>
    <row r="62" spans="2:6" ht="12.75">
      <c r="B62" s="5"/>
      <c r="C62" s="18"/>
      <c r="E62" s="89"/>
      <c r="F62" s="60" t="str">
        <f aca="true" t="shared" si="3" ref="F62:F100">IF(D62&lt;&gt;0,D62*E62," ")</f>
        <v> </v>
      </c>
    </row>
    <row r="63" spans="1:6" ht="38.25">
      <c r="A63" s="65">
        <f>1+A59</f>
        <v>15</v>
      </c>
      <c r="B63" s="6" t="s">
        <v>70</v>
      </c>
      <c r="C63" s="8"/>
      <c r="E63" s="89"/>
      <c r="F63" s="60" t="str">
        <f t="shared" si="3"/>
        <v> </v>
      </c>
    </row>
    <row r="64" spans="1:6" ht="12.75">
      <c r="A64" s="7" t="s">
        <v>28</v>
      </c>
      <c r="B64" s="6" t="s">
        <v>65</v>
      </c>
      <c r="C64" s="8"/>
      <c r="E64" s="89"/>
      <c r="F64" s="60" t="str">
        <f t="shared" si="3"/>
        <v> </v>
      </c>
    </row>
    <row r="65" spans="1:6" ht="12.75">
      <c r="A65" s="7" t="s">
        <v>33</v>
      </c>
      <c r="B65" s="5" t="s">
        <v>71</v>
      </c>
      <c r="C65" s="18" t="s">
        <v>29</v>
      </c>
      <c r="D65" s="23">
        <v>4</v>
      </c>
      <c r="E65" s="89"/>
      <c r="F65" s="60">
        <f t="shared" si="3"/>
        <v>0</v>
      </c>
    </row>
    <row r="66" spans="2:6" ht="12.75">
      <c r="B66" s="5"/>
      <c r="C66" s="18"/>
      <c r="E66" s="89"/>
      <c r="F66" s="60" t="str">
        <f t="shared" si="3"/>
        <v> </v>
      </c>
    </row>
    <row r="67" spans="1:6" ht="38.25">
      <c r="A67" s="65">
        <f>1+A63</f>
        <v>16</v>
      </c>
      <c r="B67" s="6" t="s">
        <v>72</v>
      </c>
      <c r="C67" s="38"/>
      <c r="E67" s="89"/>
      <c r="F67" s="60" t="str">
        <f t="shared" si="3"/>
        <v> </v>
      </c>
    </row>
    <row r="68" spans="1:6" ht="12.75">
      <c r="A68" s="7" t="s">
        <v>28</v>
      </c>
      <c r="B68" s="6" t="s">
        <v>65</v>
      </c>
      <c r="C68" s="38"/>
      <c r="E68" s="89"/>
      <c r="F68" s="60" t="str">
        <f t="shared" si="3"/>
        <v> </v>
      </c>
    </row>
    <row r="69" spans="1:6" ht="12.75">
      <c r="A69" s="7" t="s">
        <v>33</v>
      </c>
      <c r="B69" s="5" t="s">
        <v>73</v>
      </c>
      <c r="C69" s="18" t="s">
        <v>29</v>
      </c>
      <c r="D69" s="23">
        <v>1</v>
      </c>
      <c r="E69" s="89"/>
      <c r="F69" s="60">
        <f t="shared" si="3"/>
        <v>0</v>
      </c>
    </row>
    <row r="70" spans="2:6" ht="12.75">
      <c r="B70" s="5"/>
      <c r="C70" s="18"/>
      <c r="E70" s="89"/>
      <c r="F70" s="60" t="str">
        <f>IF(D70&lt;&gt;0,D70*E70," ")</f>
        <v> </v>
      </c>
    </row>
    <row r="71" spans="1:6" ht="38.25">
      <c r="A71" s="65">
        <f>1+A67</f>
        <v>17</v>
      </c>
      <c r="B71" s="6" t="s">
        <v>100</v>
      </c>
      <c r="C71" s="38"/>
      <c r="E71" s="89"/>
      <c r="F71" s="60" t="str">
        <f aca="true" t="shared" si="4" ref="F71:F77">IF(D71&lt;&gt;0,D71*E71," ")</f>
        <v> </v>
      </c>
    </row>
    <row r="72" spans="1:6" ht="12.75">
      <c r="A72" s="7" t="s">
        <v>28</v>
      </c>
      <c r="B72" s="6" t="s">
        <v>65</v>
      </c>
      <c r="C72" s="38"/>
      <c r="E72" s="89"/>
      <c r="F72" s="60" t="str">
        <f t="shared" si="4"/>
        <v> </v>
      </c>
    </row>
    <row r="73" spans="1:6" ht="12.75">
      <c r="A73" s="7" t="s">
        <v>33</v>
      </c>
      <c r="B73" s="5" t="s">
        <v>101</v>
      </c>
      <c r="C73" s="18" t="s">
        <v>29</v>
      </c>
      <c r="D73" s="23">
        <v>2</v>
      </c>
      <c r="E73" s="89"/>
      <c r="F73" s="60">
        <f t="shared" si="4"/>
        <v>0</v>
      </c>
    </row>
    <row r="74" spans="2:6" ht="12.75">
      <c r="B74" s="5"/>
      <c r="C74" s="18"/>
      <c r="E74" s="89"/>
      <c r="F74" s="60" t="str">
        <f t="shared" si="4"/>
        <v> </v>
      </c>
    </row>
    <row r="75" spans="1:6" ht="38.25">
      <c r="A75" s="65">
        <f>1+A71</f>
        <v>18</v>
      </c>
      <c r="B75" s="6" t="s">
        <v>72</v>
      </c>
      <c r="C75" s="38"/>
      <c r="E75" s="89"/>
      <c r="F75" s="60" t="str">
        <f t="shared" si="4"/>
        <v> </v>
      </c>
    </row>
    <row r="76" spans="1:6" ht="12.75">
      <c r="A76" s="7" t="s">
        <v>28</v>
      </c>
      <c r="B76" s="6" t="s">
        <v>65</v>
      </c>
      <c r="C76" s="38"/>
      <c r="E76" s="89"/>
      <c r="F76" s="60" t="str">
        <f t="shared" si="4"/>
        <v> </v>
      </c>
    </row>
    <row r="77" spans="1:6" ht="12.75">
      <c r="A77" s="7" t="s">
        <v>33</v>
      </c>
      <c r="B77" s="5" t="s">
        <v>73</v>
      </c>
      <c r="C77" s="18" t="s">
        <v>29</v>
      </c>
      <c r="D77" s="23">
        <v>3</v>
      </c>
      <c r="E77" s="89"/>
      <c r="F77" s="60">
        <f t="shared" si="4"/>
        <v>0</v>
      </c>
    </row>
    <row r="78" spans="2:6" ht="12.75">
      <c r="B78" s="5"/>
      <c r="C78" s="18"/>
      <c r="E78" s="89"/>
      <c r="F78" s="60" t="str">
        <f>IF(D78&lt;&gt;0,D78*E78," ")</f>
        <v> </v>
      </c>
    </row>
    <row r="79" spans="1:6" ht="76.5">
      <c r="A79" s="65">
        <f>1+A75</f>
        <v>19</v>
      </c>
      <c r="B79" s="5" t="s">
        <v>87</v>
      </c>
      <c r="C79" s="18"/>
      <c r="E79" s="89"/>
      <c r="F79" s="60" t="str">
        <f t="shared" si="3"/>
        <v> </v>
      </c>
    </row>
    <row r="80" spans="1:6" ht="12.75">
      <c r="A80" s="7" t="s">
        <v>28</v>
      </c>
      <c r="B80" s="5" t="s">
        <v>74</v>
      </c>
      <c r="C80" s="18"/>
      <c r="E80" s="89"/>
      <c r="F80" s="60" t="str">
        <f t="shared" si="3"/>
        <v> </v>
      </c>
    </row>
    <row r="81" spans="1:6" ht="12.75">
      <c r="A81" s="7" t="s">
        <v>33</v>
      </c>
      <c r="B81" s="5" t="s">
        <v>86</v>
      </c>
      <c r="C81" s="18"/>
      <c r="E81" s="89"/>
      <c r="F81" s="60" t="str">
        <f t="shared" si="3"/>
        <v> </v>
      </c>
    </row>
    <row r="82" spans="2:6" ht="12.75">
      <c r="B82" s="5" t="s">
        <v>78</v>
      </c>
      <c r="C82" s="18"/>
      <c r="E82" s="89"/>
      <c r="F82" s="60" t="str">
        <f t="shared" si="3"/>
        <v> </v>
      </c>
    </row>
    <row r="83" spans="2:6" ht="12.75">
      <c r="B83" s="5" t="s">
        <v>75</v>
      </c>
      <c r="C83" s="18" t="s">
        <v>29</v>
      </c>
      <c r="D83" s="23">
        <v>1</v>
      </c>
      <c r="E83" s="89"/>
      <c r="F83" s="60">
        <f t="shared" si="3"/>
        <v>0</v>
      </c>
    </row>
    <row r="84" spans="2:6" ht="12.75">
      <c r="B84" s="5"/>
      <c r="C84" s="18"/>
      <c r="E84" s="89"/>
      <c r="F84" s="60" t="str">
        <f t="shared" si="3"/>
        <v> </v>
      </c>
    </row>
    <row r="85" spans="1:6" ht="51">
      <c r="A85" s="65">
        <f>1+A79</f>
        <v>20</v>
      </c>
      <c r="B85" s="5" t="s">
        <v>76</v>
      </c>
      <c r="C85" s="18"/>
      <c r="E85" s="89"/>
      <c r="F85" s="60" t="str">
        <f t="shared" si="3"/>
        <v> </v>
      </c>
    </row>
    <row r="86" spans="1:6" ht="12.75">
      <c r="A86" s="7" t="s">
        <v>28</v>
      </c>
      <c r="B86" s="5" t="s">
        <v>7</v>
      </c>
      <c r="C86" s="18"/>
      <c r="E86" s="89"/>
      <c r="F86" s="60" t="str">
        <f t="shared" si="3"/>
        <v> </v>
      </c>
    </row>
    <row r="87" spans="1:6" ht="12.75">
      <c r="A87" s="7" t="s">
        <v>33</v>
      </c>
      <c r="B87" s="5" t="s">
        <v>17</v>
      </c>
      <c r="C87" s="18" t="s">
        <v>29</v>
      </c>
      <c r="D87" s="23">
        <v>1</v>
      </c>
      <c r="E87" s="89"/>
      <c r="F87" s="60">
        <f t="shared" si="3"/>
        <v>0</v>
      </c>
    </row>
    <row r="88" spans="5:6" ht="12.75">
      <c r="E88" s="89"/>
      <c r="F88" s="60" t="str">
        <f t="shared" si="3"/>
        <v> </v>
      </c>
    </row>
    <row r="89" spans="1:6" ht="25.5">
      <c r="A89" s="65">
        <f>1+A85</f>
        <v>21</v>
      </c>
      <c r="B89" s="5" t="s">
        <v>40</v>
      </c>
      <c r="C89" s="18"/>
      <c r="E89" s="89"/>
      <c r="F89" s="60" t="str">
        <f t="shared" si="3"/>
        <v> </v>
      </c>
    </row>
    <row r="90" spans="1:6" ht="12.75">
      <c r="A90" s="7" t="s">
        <v>28</v>
      </c>
      <c r="B90" s="5"/>
      <c r="C90" s="18"/>
      <c r="E90" s="89"/>
      <c r="F90" s="60" t="str">
        <f t="shared" si="3"/>
        <v> </v>
      </c>
    </row>
    <row r="91" spans="1:6" ht="12.75">
      <c r="A91" s="7" t="s">
        <v>33</v>
      </c>
      <c r="B91" s="5" t="s">
        <v>17</v>
      </c>
      <c r="C91" s="75" t="s">
        <v>29</v>
      </c>
      <c r="D91" s="23">
        <v>2</v>
      </c>
      <c r="E91" s="89"/>
      <c r="F91" s="60">
        <f t="shared" si="3"/>
        <v>0</v>
      </c>
    </row>
    <row r="92" spans="2:6" ht="12.75">
      <c r="B92" s="5"/>
      <c r="C92" s="18"/>
      <c r="E92" s="89"/>
      <c r="F92" s="60" t="str">
        <f t="shared" si="3"/>
        <v> </v>
      </c>
    </row>
    <row r="93" spans="1:6" ht="25.5">
      <c r="A93" s="65">
        <f>1+A89</f>
        <v>22</v>
      </c>
      <c r="B93" s="5" t="s">
        <v>77</v>
      </c>
      <c r="C93" s="18"/>
      <c r="E93" s="89"/>
      <c r="F93" s="60" t="str">
        <f t="shared" si="3"/>
        <v> </v>
      </c>
    </row>
    <row r="94" spans="1:6" ht="12.75">
      <c r="A94" s="7" t="s">
        <v>28</v>
      </c>
      <c r="B94" s="5"/>
      <c r="C94" s="18"/>
      <c r="E94" s="89"/>
      <c r="F94" s="60" t="str">
        <f t="shared" si="3"/>
        <v> </v>
      </c>
    </row>
    <row r="95" spans="1:6" ht="12.75">
      <c r="A95" s="7" t="s">
        <v>33</v>
      </c>
      <c r="B95" s="5" t="s">
        <v>17</v>
      </c>
      <c r="C95" s="75" t="s">
        <v>29</v>
      </c>
      <c r="D95" s="23">
        <v>4</v>
      </c>
      <c r="E95" s="89"/>
      <c r="F95" s="60">
        <f t="shared" si="3"/>
        <v>0</v>
      </c>
    </row>
    <row r="96" spans="2:6" ht="12.75">
      <c r="B96" s="5"/>
      <c r="E96" s="89"/>
      <c r="F96" s="60" t="str">
        <f t="shared" si="3"/>
        <v> </v>
      </c>
    </row>
    <row r="97" spans="1:6" ht="25.5">
      <c r="A97" s="65">
        <f>1+A93</f>
        <v>23</v>
      </c>
      <c r="B97" s="74" t="s">
        <v>104</v>
      </c>
      <c r="E97" s="89"/>
      <c r="F97" s="60" t="str">
        <f t="shared" si="3"/>
        <v> </v>
      </c>
    </row>
    <row r="98" spans="1:6" ht="12.75">
      <c r="A98" s="7" t="s">
        <v>28</v>
      </c>
      <c r="E98" s="89"/>
      <c r="F98" s="60" t="str">
        <f t="shared" si="3"/>
        <v> </v>
      </c>
    </row>
    <row r="99" spans="1:6" ht="12.75">
      <c r="A99" s="7" t="s">
        <v>33</v>
      </c>
      <c r="B99" s="74" t="s">
        <v>105</v>
      </c>
      <c r="C99" s="75" t="s">
        <v>29</v>
      </c>
      <c r="D99" s="23">
        <v>2</v>
      </c>
      <c r="E99" s="89"/>
      <c r="F99" s="60">
        <f t="shared" si="3"/>
        <v>0</v>
      </c>
    </row>
    <row r="100" spans="5:6" ht="12.75">
      <c r="E100" s="89"/>
      <c r="F100" s="60" t="str">
        <f t="shared" si="3"/>
        <v> </v>
      </c>
    </row>
    <row r="101" spans="1:6" ht="38.25">
      <c r="A101" s="65">
        <f>1+A97</f>
        <v>24</v>
      </c>
      <c r="B101" s="74" t="s">
        <v>27</v>
      </c>
      <c r="E101" s="89"/>
      <c r="F101" s="60"/>
    </row>
    <row r="102" spans="1:6" ht="12.75">
      <c r="A102" s="36" t="s">
        <v>28</v>
      </c>
      <c r="E102" s="89"/>
      <c r="F102" s="60"/>
    </row>
    <row r="103" spans="1:6" ht="12.75">
      <c r="A103" s="36" t="s">
        <v>33</v>
      </c>
      <c r="B103" s="74" t="s">
        <v>17</v>
      </c>
      <c r="C103" s="75" t="s">
        <v>29</v>
      </c>
      <c r="D103" s="23">
        <v>2</v>
      </c>
      <c r="E103" s="89"/>
      <c r="F103" s="60">
        <f>+D103*E103</f>
        <v>0</v>
      </c>
    </row>
    <row r="104" spans="5:6" ht="12.75">
      <c r="E104" s="89"/>
      <c r="F104" s="60"/>
    </row>
    <row r="105" spans="1:6" ht="63.75">
      <c r="A105" s="65">
        <f>1+A101</f>
        <v>25</v>
      </c>
      <c r="B105" s="5" t="s">
        <v>59</v>
      </c>
      <c r="E105" s="91"/>
      <c r="F105" s="60" t="str">
        <f aca="true" t="shared" si="5" ref="F105:F120">IF(D105&lt;&gt;0,D105*E105," ")</f>
        <v> </v>
      </c>
    </row>
    <row r="106" spans="1:6" ht="12.75">
      <c r="A106" s="8" t="s">
        <v>32</v>
      </c>
      <c r="B106" s="35" t="s">
        <v>60</v>
      </c>
      <c r="E106" s="91"/>
      <c r="F106" s="60" t="str">
        <f t="shared" si="5"/>
        <v> </v>
      </c>
    </row>
    <row r="107" spans="1:6" ht="12.75">
      <c r="A107" s="8" t="s">
        <v>37</v>
      </c>
      <c r="B107" s="84" t="s">
        <v>46</v>
      </c>
      <c r="C107" s="75" t="s">
        <v>31</v>
      </c>
      <c r="D107" s="23">
        <v>42</v>
      </c>
      <c r="E107" s="91"/>
      <c r="F107" s="60">
        <f t="shared" si="5"/>
        <v>0</v>
      </c>
    </row>
    <row r="108" spans="1:6" ht="12.75">
      <c r="A108" s="8" t="s">
        <v>37</v>
      </c>
      <c r="B108" s="84" t="s">
        <v>47</v>
      </c>
      <c r="C108" s="75" t="s">
        <v>31</v>
      </c>
      <c r="D108" s="23">
        <v>25</v>
      </c>
      <c r="E108" s="91"/>
      <c r="F108" s="60">
        <f t="shared" si="5"/>
        <v>0</v>
      </c>
    </row>
    <row r="109" spans="1:6" ht="12.75">
      <c r="A109" s="8"/>
      <c r="B109" s="84"/>
      <c r="E109" s="91"/>
      <c r="F109" s="60"/>
    </row>
    <row r="110" spans="1:6" ht="63.75">
      <c r="A110" s="65">
        <f>1+A105</f>
        <v>26</v>
      </c>
      <c r="B110" s="74" t="s">
        <v>55</v>
      </c>
      <c r="E110" s="91"/>
      <c r="F110" s="60" t="str">
        <f>IF(D110&lt;&gt;0,D110*E110," ")</f>
        <v> </v>
      </c>
    </row>
    <row r="111" spans="1:6" ht="12.75">
      <c r="A111" s="7" t="s">
        <v>28</v>
      </c>
      <c r="B111" s="74" t="s">
        <v>56</v>
      </c>
      <c r="E111" s="91"/>
      <c r="F111" s="60" t="str">
        <f>IF(D111&lt;&gt;0,D111*E111," ")</f>
        <v> </v>
      </c>
    </row>
    <row r="112" spans="1:6" ht="12.75">
      <c r="A112" s="7" t="s">
        <v>33</v>
      </c>
      <c r="B112" s="74" t="s">
        <v>57</v>
      </c>
      <c r="C112" s="75" t="s">
        <v>31</v>
      </c>
      <c r="D112" s="23">
        <v>42</v>
      </c>
      <c r="E112" s="91"/>
      <c r="F112" s="60">
        <f>IF(D112&lt;&gt;0,D112*E112," ")</f>
        <v>0</v>
      </c>
    </row>
    <row r="113" spans="1:6" ht="12.75">
      <c r="A113" s="7" t="s">
        <v>33</v>
      </c>
      <c r="B113" s="74" t="s">
        <v>61</v>
      </c>
      <c r="C113" s="75" t="s">
        <v>31</v>
      </c>
      <c r="D113" s="23">
        <v>25</v>
      </c>
      <c r="E113" s="91"/>
      <c r="F113" s="60">
        <f>IF(D113&lt;&gt;0,D113*E113," ")</f>
        <v>0</v>
      </c>
    </row>
    <row r="114" spans="1:6" ht="12.75">
      <c r="A114" s="7"/>
      <c r="E114" s="91"/>
      <c r="F114" s="60"/>
    </row>
    <row r="115" spans="1:6" ht="64.5" customHeight="1">
      <c r="A115" s="65">
        <f>1+A110</f>
        <v>27</v>
      </c>
      <c r="B115" s="6" t="s">
        <v>48</v>
      </c>
      <c r="C115" s="18"/>
      <c r="E115" s="91"/>
      <c r="F115" s="60" t="str">
        <f t="shared" si="5"/>
        <v> </v>
      </c>
    </row>
    <row r="116" spans="1:6" ht="12.75">
      <c r="A116" s="7" t="s">
        <v>28</v>
      </c>
      <c r="B116" s="6" t="s">
        <v>49</v>
      </c>
      <c r="C116" s="18"/>
      <c r="E116" s="91"/>
      <c r="F116" s="60" t="str">
        <f t="shared" si="5"/>
        <v> </v>
      </c>
    </row>
    <row r="117" spans="1:6" ht="12.75">
      <c r="A117" s="7" t="s">
        <v>33</v>
      </c>
      <c r="B117" s="6" t="s">
        <v>50</v>
      </c>
      <c r="C117" s="18"/>
      <c r="E117" s="91"/>
      <c r="F117" s="60" t="str">
        <f t="shared" si="5"/>
        <v> </v>
      </c>
    </row>
    <row r="118" spans="1:6" ht="12.75">
      <c r="A118" s="7"/>
      <c r="B118" s="5" t="s">
        <v>51</v>
      </c>
      <c r="C118" s="18" t="s">
        <v>31</v>
      </c>
      <c r="D118" s="23">
        <v>2</v>
      </c>
      <c r="E118" s="91"/>
      <c r="F118" s="60">
        <f t="shared" si="5"/>
        <v>0</v>
      </c>
    </row>
    <row r="119" spans="1:6" ht="12.75">
      <c r="A119" s="7"/>
      <c r="B119" s="5" t="s">
        <v>103</v>
      </c>
      <c r="C119" s="18" t="s">
        <v>31</v>
      </c>
      <c r="D119" s="23">
        <v>5</v>
      </c>
      <c r="E119" s="91"/>
      <c r="F119" s="60">
        <f>IF(D119&lt;&gt;0,D119*E119," ")</f>
        <v>0</v>
      </c>
    </row>
    <row r="120" spans="1:6" ht="12.75">
      <c r="A120" s="7"/>
      <c r="B120" s="5" t="s">
        <v>52</v>
      </c>
      <c r="C120" s="18" t="s">
        <v>31</v>
      </c>
      <c r="D120" s="23">
        <v>35</v>
      </c>
      <c r="E120" s="91"/>
      <c r="F120" s="60">
        <f t="shared" si="5"/>
        <v>0</v>
      </c>
    </row>
    <row r="121" spans="1:6" ht="12.75">
      <c r="A121" s="7"/>
      <c r="B121" s="5"/>
      <c r="C121" s="18"/>
      <c r="E121" s="91"/>
      <c r="F121" s="60"/>
    </row>
    <row r="122" spans="1:6" ht="12.75">
      <c r="A122" s="65">
        <f>1+A115</f>
        <v>28</v>
      </c>
      <c r="B122" s="5" t="s">
        <v>53</v>
      </c>
      <c r="C122" s="18"/>
      <c r="E122" s="91"/>
      <c r="F122" s="60" t="str">
        <f aca="true" t="shared" si="6" ref="F122:F129">IF(D122&lt;&gt;0,D122*E122," ")</f>
        <v> </v>
      </c>
    </row>
    <row r="123" spans="1:6" ht="12.75">
      <c r="A123" s="7" t="s">
        <v>28</v>
      </c>
      <c r="B123" s="6" t="s">
        <v>91</v>
      </c>
      <c r="C123" s="18"/>
      <c r="E123" s="91"/>
      <c r="F123" s="60" t="str">
        <f t="shared" si="6"/>
        <v> </v>
      </c>
    </row>
    <row r="124" spans="1:6" ht="12.75">
      <c r="A124" s="7" t="s">
        <v>33</v>
      </c>
      <c r="B124" s="5" t="s">
        <v>92</v>
      </c>
      <c r="C124" s="18" t="s">
        <v>29</v>
      </c>
      <c r="D124" s="23">
        <v>2</v>
      </c>
      <c r="E124" s="91"/>
      <c r="F124" s="60">
        <f t="shared" si="6"/>
        <v>0</v>
      </c>
    </row>
    <row r="125" spans="2:6" ht="12.75">
      <c r="B125" s="5"/>
      <c r="C125" s="18"/>
      <c r="E125" s="91"/>
      <c r="F125" s="60" t="str">
        <f t="shared" si="6"/>
        <v> </v>
      </c>
    </row>
    <row r="126" spans="1:6" ht="12.75">
      <c r="A126" s="65">
        <f>1+A122</f>
        <v>29</v>
      </c>
      <c r="B126" s="5" t="s">
        <v>54</v>
      </c>
      <c r="C126" s="18"/>
      <c r="E126" s="91"/>
      <c r="F126" s="60" t="str">
        <f t="shared" si="6"/>
        <v> </v>
      </c>
    </row>
    <row r="127" spans="1:6" ht="12.75">
      <c r="A127" s="7" t="s">
        <v>28</v>
      </c>
      <c r="B127" s="6" t="s">
        <v>91</v>
      </c>
      <c r="C127" s="18"/>
      <c r="E127" s="91"/>
      <c r="F127" s="60" t="str">
        <f t="shared" si="6"/>
        <v> </v>
      </c>
    </row>
    <row r="128" spans="1:6" ht="12.75">
      <c r="A128" s="7" t="s">
        <v>33</v>
      </c>
      <c r="B128" s="5" t="s">
        <v>93</v>
      </c>
      <c r="C128" s="18" t="s">
        <v>29</v>
      </c>
      <c r="D128" s="23">
        <v>1</v>
      </c>
      <c r="E128" s="91"/>
      <c r="F128" s="60">
        <f t="shared" si="6"/>
        <v>0</v>
      </c>
    </row>
    <row r="129" spans="2:6" ht="12.75">
      <c r="B129" s="5"/>
      <c r="C129" s="18"/>
      <c r="E129" s="91"/>
      <c r="F129" s="60" t="str">
        <f t="shared" si="6"/>
        <v> </v>
      </c>
    </row>
    <row r="130" spans="1:6" ht="89.25">
      <c r="A130" s="65">
        <v>30</v>
      </c>
      <c r="B130" s="74" t="s">
        <v>6</v>
      </c>
      <c r="C130" s="18" t="s">
        <v>30</v>
      </c>
      <c r="D130" s="23">
        <v>35</v>
      </c>
      <c r="E130" s="89"/>
      <c r="F130" s="60">
        <f>IF(D130&lt;&gt;0,D130*E130," ")</f>
        <v>0</v>
      </c>
    </row>
    <row r="131" spans="5:6" ht="12.75">
      <c r="E131" s="59"/>
      <c r="F131" s="60" t="str">
        <f>IF(D131&lt;&gt;0,D131*E131," ")</f>
        <v> </v>
      </c>
    </row>
    <row r="132" spans="1:6" ht="12.75">
      <c r="A132" s="65">
        <f>1+A130</f>
        <v>31</v>
      </c>
      <c r="B132" s="6" t="s">
        <v>34</v>
      </c>
      <c r="C132" s="18" t="s">
        <v>29</v>
      </c>
      <c r="D132" s="23">
        <v>1</v>
      </c>
      <c r="E132" s="59"/>
      <c r="F132" s="60">
        <f>IF(D132&lt;&gt;0,D132*E132," ")</f>
        <v>0</v>
      </c>
    </row>
    <row r="133" spans="1:6" s="78" customFormat="1" ht="12.75">
      <c r="A133" s="70"/>
      <c r="B133" s="10"/>
      <c r="C133" s="17"/>
      <c r="D133" s="22"/>
      <c r="E133" s="62"/>
      <c r="F133" s="60" t="str">
        <f>IF(D133&lt;&gt;0,D133*E133," ")</f>
        <v> </v>
      </c>
    </row>
    <row r="134" spans="1:6" s="83" customFormat="1" ht="12.75">
      <c r="A134" s="68"/>
      <c r="B134" s="64" t="str">
        <f>B1</f>
        <v>VODOVOD</v>
      </c>
      <c r="C134" s="80"/>
      <c r="D134" s="81"/>
      <c r="E134" s="87"/>
      <c r="F134" s="88">
        <f>SUM(F1:F133)</f>
        <v>0</v>
      </c>
    </row>
    <row r="135" spans="2:3" ht="12.75">
      <c r="B135" s="5"/>
      <c r="C135" s="18"/>
    </row>
  </sheetData>
  <sheetProtection/>
  <printOptions/>
  <pageMargins left="0.984251968503937" right="0.5905511811023623" top="0.7874015748031497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="125" zoomScaleNormal="125" zoomScalePageLayoutView="0" workbookViewId="0" topLeftCell="A1">
      <pane ySplit="1" topLeftCell="BM2" activePane="bottomLeft" state="frozen"/>
      <selection pane="topLeft" activeCell="A2" sqref="A2"/>
      <selection pane="bottomLeft" activeCell="E17" sqref="E17"/>
    </sheetView>
  </sheetViews>
  <sheetFormatPr defaultColWidth="9.33203125" defaultRowHeight="12.75"/>
  <cols>
    <col min="1" max="1" width="7.66015625" style="1" customWidth="1"/>
    <col min="2" max="2" width="48.66015625" style="3" customWidth="1"/>
    <col min="3" max="3" width="5.66015625" style="16" customWidth="1"/>
    <col min="4" max="4" width="6.66015625" style="33" customWidth="1"/>
    <col min="5" max="5" width="12.66015625" style="21" customWidth="1"/>
    <col min="6" max="6" width="14" style="31" customWidth="1"/>
    <col min="7" max="16384" width="9.33203125" style="2" customWidth="1"/>
  </cols>
  <sheetData>
    <row r="1" spans="1:6" s="43" customFormat="1" ht="12.75">
      <c r="A1" s="40" t="s">
        <v>111</v>
      </c>
      <c r="B1" s="44" t="s">
        <v>25</v>
      </c>
      <c r="C1" s="45"/>
      <c r="D1" s="55"/>
      <c r="E1" s="46"/>
      <c r="F1" s="47"/>
    </row>
    <row r="3" spans="1:2" ht="63.75">
      <c r="A3" s="1">
        <v>1</v>
      </c>
      <c r="B3" s="4" t="s">
        <v>26</v>
      </c>
    </row>
    <row r="4" spans="1:2" ht="12.75">
      <c r="A4" s="8" t="s">
        <v>32</v>
      </c>
      <c r="B4" s="24" t="s">
        <v>64</v>
      </c>
    </row>
    <row r="5" spans="1:2" ht="12.75">
      <c r="A5" s="8" t="s">
        <v>37</v>
      </c>
      <c r="B5" s="35" t="s">
        <v>102</v>
      </c>
    </row>
    <row r="6" spans="2:6" ht="12.75">
      <c r="B6" s="5" t="s">
        <v>58</v>
      </c>
      <c r="C6" s="16" t="s">
        <v>29</v>
      </c>
      <c r="D6" s="33">
        <v>2</v>
      </c>
      <c r="E6" s="89"/>
      <c r="F6" s="59">
        <f>+D6*E6</f>
        <v>0</v>
      </c>
    </row>
    <row r="7" spans="5:6" ht="12.75">
      <c r="E7" s="89"/>
      <c r="F7" s="59">
        <f>+D7*E7</f>
        <v>0</v>
      </c>
    </row>
    <row r="8" spans="1:6" s="15" customFormat="1" ht="63.75">
      <c r="A8" s="1">
        <f>1+A3</f>
        <v>2</v>
      </c>
      <c r="B8" s="5" t="s">
        <v>63</v>
      </c>
      <c r="C8" s="18"/>
      <c r="D8" s="33"/>
      <c r="E8" s="91"/>
      <c r="F8" s="60" t="str">
        <f>IF(D8&lt;&gt;0,D8*E8," ")</f>
        <v> </v>
      </c>
    </row>
    <row r="9" spans="1:6" s="15" customFormat="1" ht="12.75">
      <c r="A9" s="7" t="s">
        <v>28</v>
      </c>
      <c r="B9" s="5" t="s">
        <v>10</v>
      </c>
      <c r="C9" s="18"/>
      <c r="D9" s="33"/>
      <c r="E9" s="91"/>
      <c r="F9" s="60" t="str">
        <f>IF(D9&lt;&gt;0,D9*E9," ")</f>
        <v> </v>
      </c>
    </row>
    <row r="10" spans="1:6" s="15" customFormat="1" ht="12.75">
      <c r="A10" s="7" t="s">
        <v>33</v>
      </c>
      <c r="B10" s="5" t="s">
        <v>11</v>
      </c>
      <c r="C10" s="18" t="s">
        <v>31</v>
      </c>
      <c r="D10" s="33">
        <v>2</v>
      </c>
      <c r="E10" s="91"/>
      <c r="F10" s="60">
        <f>IF(D10&lt;&gt;0,D10*E10," ")</f>
        <v>0</v>
      </c>
    </row>
    <row r="11" spans="1:6" s="15" customFormat="1" ht="12.75">
      <c r="A11" s="1"/>
      <c r="B11" s="5"/>
      <c r="C11" s="18"/>
      <c r="D11" s="33"/>
      <c r="E11" s="89"/>
      <c r="F11" s="59">
        <f>+D11*E11</f>
        <v>0</v>
      </c>
    </row>
    <row r="12" spans="1:6" ht="25.5">
      <c r="A12" s="1">
        <f>1+A8</f>
        <v>3</v>
      </c>
      <c r="B12" s="5" t="s">
        <v>83</v>
      </c>
      <c r="D12" s="23"/>
      <c r="E12" s="91"/>
      <c r="F12" s="60" t="str">
        <f>IF(D12&lt;&gt;0,D12*E12," ")</f>
        <v> </v>
      </c>
    </row>
    <row r="13" spans="1:6" ht="12.75">
      <c r="A13" s="7" t="s">
        <v>28</v>
      </c>
      <c r="B13" s="3" t="s">
        <v>82</v>
      </c>
      <c r="D13" s="23"/>
      <c r="E13" s="91"/>
      <c r="F13" s="60" t="str">
        <f>IF(D13&lt;&gt;0,D13*E13," ")</f>
        <v> </v>
      </c>
    </row>
    <row r="14" spans="1:6" ht="12.75">
      <c r="A14" s="7" t="s">
        <v>33</v>
      </c>
      <c r="B14" s="5" t="s">
        <v>84</v>
      </c>
      <c r="D14" s="23"/>
      <c r="E14" s="91"/>
      <c r="F14" s="60" t="str">
        <f>IF(D14&lt;&gt;0,D14*E14," ")</f>
        <v> </v>
      </c>
    </row>
    <row r="15" spans="2:6" ht="12.75">
      <c r="B15" s="5" t="s">
        <v>85</v>
      </c>
      <c r="C15" s="16" t="s">
        <v>29</v>
      </c>
      <c r="D15" s="23">
        <v>6</v>
      </c>
      <c r="E15" s="91"/>
      <c r="F15" s="60">
        <f>IF(D15&lt;&gt;0,D15*E15," ")</f>
        <v>0</v>
      </c>
    </row>
    <row r="16" spans="4:6" ht="12.75">
      <c r="D16" s="23"/>
      <c r="E16" s="91"/>
      <c r="F16" s="60"/>
    </row>
    <row r="17" spans="1:6" ht="102">
      <c r="A17" s="1">
        <f>1+A12</f>
        <v>4</v>
      </c>
      <c r="B17" s="3" t="s">
        <v>12</v>
      </c>
      <c r="C17" s="16" t="s">
        <v>30</v>
      </c>
      <c r="D17" s="33">
        <v>1</v>
      </c>
      <c r="E17" s="89"/>
      <c r="F17" s="59">
        <f>+D17*E17</f>
        <v>0</v>
      </c>
    </row>
    <row r="18" spans="1:6" s="11" customFormat="1" ht="12.75">
      <c r="A18" s="9"/>
      <c r="B18" s="12"/>
      <c r="C18" s="19"/>
      <c r="D18" s="56"/>
      <c r="E18" s="62"/>
      <c r="F18" s="59" t="str">
        <f>IF(D18&lt;&gt;0,D18*E18," ")</f>
        <v> </v>
      </c>
    </row>
    <row r="19" spans="1:6" s="14" customFormat="1" ht="12.75">
      <c r="A19" s="13"/>
      <c r="B19" s="64" t="str">
        <f>B1</f>
        <v>VENTILACIJA</v>
      </c>
      <c r="C19" s="20"/>
      <c r="D19" s="57"/>
      <c r="E19" s="63"/>
      <c r="F19" s="63">
        <f>SUM(F1:F18)</f>
        <v>0</v>
      </c>
    </row>
    <row r="21" ht="12.75">
      <c r="B21" s="5"/>
    </row>
    <row r="22" ht="12.75">
      <c r="B22" s="5"/>
    </row>
  </sheetData>
  <sheetProtection/>
  <printOptions/>
  <pageMargins left="0.984251968503937" right="0.5905511811023623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 Štrukelj</dc:creator>
  <cp:keywords/>
  <dc:description/>
  <cp:lastModifiedBy>doma</cp:lastModifiedBy>
  <cp:lastPrinted>2013-02-06T12:49:59Z</cp:lastPrinted>
  <dcterms:created xsi:type="dcterms:W3CDTF">1999-01-23T13:51:32Z</dcterms:created>
  <dcterms:modified xsi:type="dcterms:W3CDTF">2013-07-19T12:16:54Z</dcterms:modified>
  <cp:category/>
  <cp:version/>
  <cp:contentType/>
  <cp:contentStatus/>
</cp:coreProperties>
</file>